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B625C93E-4FB7-401E-9426-73A902C90654}"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B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J44" i="1"/>
  <c r="BQ44" i="1"/>
  <c r="BP44" i="1"/>
  <c r="BI44" i="1"/>
  <c r="BJ43" i="1"/>
  <c r="BQ43" i="1"/>
  <c r="BP43" i="1"/>
  <c r="BI43" i="1"/>
  <c r="BK43" i="1" s="1"/>
  <c r="BL43" i="1" s="1"/>
  <c r="BP42" i="1"/>
  <c r="BI42" i="1"/>
  <c r="BQ42" i="1"/>
  <c r="BP41" i="1"/>
  <c r="BR41" i="1" s="1"/>
  <c r="BJ41" i="1"/>
  <c r="BK41" i="1" s="1"/>
  <c r="BL41" i="1" s="1"/>
  <c r="BI41" i="1"/>
  <c r="BQ41" i="1"/>
  <c r="BJ40" i="1"/>
  <c r="BK40" i="1" s="1"/>
  <c r="BL40" i="1" s="1"/>
  <c r="BP40" i="1"/>
  <c r="BI40" i="1"/>
  <c r="BI39" i="1"/>
  <c r="BQ39" i="1"/>
  <c r="BP39" i="1"/>
  <c r="BP38" i="1"/>
  <c r="BI38" i="1"/>
  <c r="BJ38" i="1"/>
  <c r="BK38" i="1" s="1"/>
  <c r="BL38" i="1" s="1"/>
  <c r="BP37" i="1"/>
  <c r="BI37" i="1"/>
  <c r="BJ37" i="1"/>
  <c r="BK37" i="1" s="1"/>
  <c r="BL37" i="1" s="1"/>
  <c r="BJ36" i="1"/>
  <c r="BK36" i="1" s="1"/>
  <c r="BL36" i="1" s="1"/>
  <c r="BQ36" i="1"/>
  <c r="BP36" i="1"/>
  <c r="BR36" i="1" s="1"/>
  <c r="BI36" i="1"/>
  <c r="BJ35" i="1"/>
  <c r="BP35" i="1"/>
  <c r="BI35" i="1"/>
  <c r="BP34" i="1"/>
  <c r="BR34" i="1" s="1"/>
  <c r="BI34" i="1"/>
  <c r="BQ34" i="1"/>
  <c r="BP33" i="1"/>
  <c r="BR33" i="1" s="1"/>
  <c r="BJ33" i="1"/>
  <c r="BK33" i="1" s="1"/>
  <c r="BL33" i="1" s="1"/>
  <c r="BI33" i="1"/>
  <c r="BQ33" i="1"/>
  <c r="BJ32" i="1"/>
  <c r="BP32" i="1"/>
  <c r="BI32" i="1"/>
  <c r="BJ31" i="1"/>
  <c r="BQ31" i="1"/>
  <c r="BP31" i="1"/>
  <c r="BR31" i="1" s="1"/>
  <c r="BI31" i="1"/>
  <c r="BK31" i="1" s="1"/>
  <c r="BL31" i="1" s="1"/>
  <c r="BP30" i="1"/>
  <c r="BI30" i="1"/>
  <c r="BJ30" i="1"/>
  <c r="BK30" i="1" s="1"/>
  <c r="BL30" i="1" s="1"/>
  <c r="BP29" i="1"/>
  <c r="BI29" i="1"/>
  <c r="BJ29" i="1"/>
  <c r="BK29" i="1" s="1"/>
  <c r="BL29" i="1" s="1"/>
  <c r="BJ28" i="1"/>
  <c r="BK28" i="1" s="1"/>
  <c r="BL28" i="1" s="1"/>
  <c r="BQ28" i="1"/>
  <c r="BP28" i="1"/>
  <c r="BI28" i="1"/>
  <c r="BJ27" i="1"/>
  <c r="BK27" i="1" s="1"/>
  <c r="BL27" i="1" s="1"/>
  <c r="BP27" i="1"/>
  <c r="BI27" i="1"/>
  <c r="BP26" i="1"/>
  <c r="BI26" i="1"/>
  <c r="BQ26" i="1"/>
  <c r="BP25" i="1"/>
  <c r="BJ25" i="1"/>
  <c r="BK25" i="1" s="1"/>
  <c r="BL25" i="1" s="1"/>
  <c r="BI25" i="1"/>
  <c r="BQ25" i="1"/>
  <c r="BJ24" i="1"/>
  <c r="BK24" i="1" s="1"/>
  <c r="BL24" i="1" s="1"/>
  <c r="BP24" i="1"/>
  <c r="BI24" i="1"/>
  <c r="BQ23" i="1"/>
  <c r="BP23" i="1"/>
  <c r="BI23" i="1"/>
  <c r="BP22" i="1"/>
  <c r="BI22" i="1"/>
  <c r="BJ22" i="1"/>
  <c r="BK22" i="1" s="1"/>
  <c r="BL22" i="1" s="1"/>
  <c r="BP21" i="1"/>
  <c r="BI21" i="1"/>
  <c r="BJ21" i="1"/>
  <c r="BK21" i="1" s="1"/>
  <c r="BL21" i="1" s="1"/>
  <c r="BJ20" i="1"/>
  <c r="BK20" i="1" s="1"/>
  <c r="BL20" i="1" s="1"/>
  <c r="BQ20" i="1"/>
  <c r="BP20" i="1"/>
  <c r="BR20" i="1" s="1"/>
  <c r="BI20" i="1"/>
  <c r="BJ19" i="1"/>
  <c r="BQ19" i="1"/>
  <c r="BP19" i="1"/>
  <c r="BI19" i="1"/>
  <c r="BK19" i="1" s="1"/>
  <c r="BL19" i="1" s="1"/>
  <c r="BP18" i="1"/>
  <c r="BR18" i="1" s="1"/>
  <c r="BI18" i="1"/>
  <c r="BQ18" i="1"/>
  <c r="BP17" i="1"/>
  <c r="BR17" i="1" s="1"/>
  <c r="BJ17" i="1"/>
  <c r="BK17" i="1" s="1"/>
  <c r="BL17" i="1" s="1"/>
  <c r="BI17" i="1"/>
  <c r="BQ17" i="1"/>
  <c r="BQ16" i="1"/>
  <c r="BJ16" i="1"/>
  <c r="BP16" i="1"/>
  <c r="BR16" i="1" s="1"/>
  <c r="BI16" i="1"/>
  <c r="BQ15" i="1"/>
  <c r="BP15" i="1"/>
  <c r="BI15" i="1"/>
  <c r="BP14" i="1"/>
  <c r="BI14" i="1"/>
  <c r="BJ14" i="1"/>
  <c r="BK14" i="1" s="1"/>
  <c r="BL14" i="1" s="1"/>
  <c r="BQ13" i="1"/>
  <c r="BP13" i="1"/>
  <c r="BR13" i="1" s="1"/>
  <c r="BI13" i="1"/>
  <c r="BJ13" i="1"/>
  <c r="BK13" i="1" s="1"/>
  <c r="BL13" i="1" s="1"/>
  <c r="BJ12" i="1"/>
  <c r="BQ12" i="1"/>
  <c r="BP12" i="1"/>
  <c r="BI12" i="1"/>
  <c r="BJ11" i="1"/>
  <c r="BQ11" i="1"/>
  <c r="BP11" i="1"/>
  <c r="BI11" i="1"/>
  <c r="BK11" i="1" s="1"/>
  <c r="BL11" i="1" s="1"/>
  <c r="BP10" i="1"/>
  <c r="BR10" i="1" s="1"/>
  <c r="BI10" i="1"/>
  <c r="BQ10" i="1"/>
  <c r="BP9" i="1"/>
  <c r="BJ9" i="1"/>
  <c r="BK9" i="1" s="1"/>
  <c r="BL9" i="1" s="1"/>
  <c r="BI9" i="1"/>
  <c r="BQ9" i="1"/>
  <c r="BQ8" i="1"/>
  <c r="BJ8" i="1"/>
  <c r="BP8" i="1"/>
  <c r="BR8" i="1" s="1"/>
  <c r="BI8" i="1"/>
  <c r="BJ7" i="1"/>
  <c r="BQ7" i="1"/>
  <c r="BP7" i="1"/>
  <c r="BI7" i="1"/>
  <c r="BK7" i="1" s="1"/>
  <c r="BL7" i="1" s="1"/>
  <c r="BP6" i="1"/>
  <c r="BJ6" i="1"/>
  <c r="BK6" i="1" s="1"/>
  <c r="BL6" i="1" s="1"/>
  <c r="BI6" i="1"/>
  <c r="BQ6" i="1"/>
  <c r="BP5" i="1"/>
  <c r="BI5" i="1"/>
  <c r="BJ5" i="1"/>
  <c r="BK5" i="1" s="1"/>
  <c r="BL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C46" i="4"/>
  <c r="AE44" i="4"/>
  <c r="AD41" i="4"/>
  <c r="AC38" i="4"/>
  <c r="AB35" i="4"/>
  <c r="AF31" i="4"/>
  <c r="AE28" i="4"/>
  <c r="AD25" i="4"/>
  <c r="AC22" i="4"/>
  <c r="AB19" i="4"/>
  <c r="AF15" i="4"/>
  <c r="AE12"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F47" i="4"/>
  <c r="AB43" i="4"/>
  <c r="AF39" i="4"/>
  <c r="AE36" i="4"/>
  <c r="AD33" i="4"/>
  <c r="AC30" i="4"/>
  <c r="AB27" i="4"/>
  <c r="AF23" i="4"/>
  <c r="AE20" i="4"/>
  <c r="AD17" i="4"/>
  <c r="AC14" i="4"/>
  <c r="AB11"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F43" i="4"/>
  <c r="AB39" i="4"/>
  <c r="AC34" i="4"/>
  <c r="AD29" i="4"/>
  <c r="AE24" i="4"/>
  <c r="AC18" i="4"/>
  <c r="AD13"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B47" i="4"/>
  <c r="AC42" i="4"/>
  <c r="AD37" i="4"/>
  <c r="AE32" i="4"/>
  <c r="AF27" i="4"/>
  <c r="AB23" i="4"/>
  <c r="AF19" i="4"/>
  <c r="AB15" i="4"/>
  <c r="AC10" i="4"/>
  <c r="AE46" i="4"/>
  <c r="AB45" i="4"/>
  <c r="AD43" i="4"/>
  <c r="AF41" i="4"/>
  <c r="AC40" i="4"/>
  <c r="AE38" i="4"/>
  <c r="AB37" i="4"/>
  <c r="AD35" i="4"/>
  <c r="AF33" i="4"/>
  <c r="AC32" i="4"/>
  <c r="AE30" i="4"/>
  <c r="AB29" i="4"/>
  <c r="AD27" i="4"/>
  <c r="AF25" i="4"/>
  <c r="AC24" i="4"/>
  <c r="AE22" i="4"/>
  <c r="AB21" i="4"/>
  <c r="AD19" i="4"/>
  <c r="AF17" i="4"/>
  <c r="AC16" i="4"/>
  <c r="AE14" i="4"/>
  <c r="AB13" i="4"/>
  <c r="AD11" i="4"/>
  <c r="AF9" i="4"/>
  <c r="AC8" i="4"/>
  <c r="AD45" i="4"/>
  <c r="AE40" i="4"/>
  <c r="AF35" i="4"/>
  <c r="AB31" i="4"/>
  <c r="AC26" i="4"/>
  <c r="AD21" i="4"/>
  <c r="AE16" i="4"/>
  <c r="AF11" i="4"/>
  <c r="AD46" i="4"/>
  <c r="AF44" i="4"/>
  <c r="AC43" i="4"/>
  <c r="AE41" i="4"/>
  <c r="AB40" i="4"/>
  <c r="AD38" i="4"/>
  <c r="AF36" i="4"/>
  <c r="AC35" i="4"/>
  <c r="AE33" i="4"/>
  <c r="AB32" i="4"/>
  <c r="AD30" i="4"/>
  <c r="AF28" i="4"/>
  <c r="AC27" i="4"/>
  <c r="AE25" i="4"/>
  <c r="AB24" i="4"/>
  <c r="AD22" i="4"/>
  <c r="AF20" i="4"/>
  <c r="AC19" i="4"/>
  <c r="AE17" i="4"/>
  <c r="AB16" i="4"/>
  <c r="AD14" i="4"/>
  <c r="AF12" i="4"/>
  <c r="AC11" i="4"/>
  <c r="AE9" i="4"/>
  <c r="BR29" i="1"/>
  <c r="BR30" i="1"/>
  <c r="BR32" i="1"/>
  <c r="BK12" i="1"/>
  <c r="BL12" i="1" s="1"/>
  <c r="BR19" i="1"/>
  <c r="BR42" i="1"/>
  <c r="BR44" i="1"/>
  <c r="BR14" i="1"/>
  <c r="BR28" i="1"/>
  <c r="BK35" i="1"/>
  <c r="BL35" i="1" s="1"/>
  <c r="BR43" i="1"/>
  <c r="BR9" i="1"/>
  <c r="BR25" i="1"/>
  <c r="BR26" i="1"/>
  <c r="BK32" i="1"/>
  <c r="BL32" i="1" s="1"/>
  <c r="BR37" i="1"/>
  <c r="BR40" i="1"/>
  <c r="BR12" i="1"/>
  <c r="BR15" i="1"/>
  <c r="BR6" i="1"/>
  <c r="BR11" i="1"/>
  <c r="BK16" i="1"/>
  <c r="BL16" i="1" s="1"/>
  <c r="BR27" i="1"/>
  <c r="BR39" i="1"/>
  <c r="BR7" i="1"/>
  <c r="BK8" i="1"/>
  <c r="BL8" i="1" s="1"/>
  <c r="BR23" i="1"/>
  <c r="BR35" i="1"/>
  <c r="BK44" i="1"/>
  <c r="BL44" i="1" s="1"/>
  <c r="BJ10" i="1"/>
  <c r="BK10" i="1" s="1"/>
  <c r="BL10" i="1" s="1"/>
  <c r="BQ14" i="1"/>
  <c r="BJ18" i="1"/>
  <c r="BK18" i="1" s="1"/>
  <c r="BL18" i="1" s="1"/>
  <c r="BQ22" i="1"/>
  <c r="BR22" i="1" s="1"/>
  <c r="BJ26" i="1"/>
  <c r="BK26" i="1" s="1"/>
  <c r="BL26" i="1" s="1"/>
  <c r="BQ30" i="1"/>
  <c r="BJ34" i="1"/>
  <c r="BK34" i="1" s="1"/>
  <c r="BL34" i="1" s="1"/>
  <c r="BQ38" i="1"/>
  <c r="BR38" i="1" s="1"/>
  <c r="BJ42" i="1"/>
  <c r="BK42" i="1" s="1"/>
  <c r="BL42" i="1" s="1"/>
  <c r="BJ15" i="1"/>
  <c r="BK15" i="1" s="1"/>
  <c r="BL15" i="1" s="1"/>
  <c r="BJ23" i="1"/>
  <c r="BK23" i="1" s="1"/>
  <c r="BL23" i="1" s="1"/>
  <c r="BQ27" i="1"/>
  <c r="BQ35" i="1"/>
  <c r="BJ39" i="1"/>
  <c r="BK39" i="1" s="1"/>
  <c r="BL39" i="1" s="1"/>
  <c r="BQ40" i="1"/>
  <c r="BQ5" i="1"/>
  <c r="BR5" i="1" s="1"/>
  <c r="BQ21" i="1"/>
  <c r="BR21" i="1" s="1"/>
  <c r="BQ29" i="1"/>
  <c r="BQ37" i="1"/>
  <c r="BQ32" i="1"/>
  <c r="BQ24" i="1"/>
  <c r="BR24"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E20" i="49" s="1"/>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M22" i="4"/>
  <c r="AM23" i="4"/>
  <c r="AM24" i="4"/>
  <c r="AM25" i="4"/>
  <c r="AM26" i="4"/>
  <c r="AM27" i="4"/>
  <c r="AN27" i="4" s="1"/>
  <c r="H27" i="4" s="1"/>
  <c r="AM28" i="4"/>
  <c r="AM29" i="4"/>
  <c r="AM30" i="4"/>
  <c r="AM31" i="4"/>
  <c r="AM32" i="4"/>
  <c r="AM33" i="4"/>
  <c r="AN33" i="4" s="1"/>
  <c r="H33" i="4" s="1"/>
  <c r="AM34" i="4"/>
  <c r="AM35" i="4"/>
  <c r="AM36" i="4"/>
  <c r="AM37" i="4"/>
  <c r="AM38" i="4"/>
  <c r="AM39" i="4"/>
  <c r="AM40" i="4"/>
  <c r="AM41" i="4"/>
  <c r="AM42" i="4"/>
  <c r="AM43" i="4"/>
  <c r="AN43" i="4" s="1"/>
  <c r="H43" i="4" s="1"/>
  <c r="AM44" i="4"/>
  <c r="AM45" i="4"/>
  <c r="AM46" i="4"/>
  <c r="AM47" i="4"/>
  <c r="AM8" i="4"/>
  <c r="W9" i="4"/>
  <c r="X9" i="4"/>
  <c r="E9" i="4" s="1"/>
  <c r="W10" i="4"/>
  <c r="X10" i="4"/>
  <c r="E10" i="4" s="1"/>
  <c r="W11" i="4"/>
  <c r="X11" i="4"/>
  <c r="E11" i="4" s="1"/>
  <c r="X8" i="42" s="1"/>
  <c r="W12" i="4"/>
  <c r="X12" i="4"/>
  <c r="E12" i="4" s="1"/>
  <c r="X9" i="37" s="1"/>
  <c r="W13" i="4"/>
  <c r="X13" i="4"/>
  <c r="E13" i="4" s="1"/>
  <c r="W14" i="4"/>
  <c r="X14" i="4"/>
  <c r="E14" i="4" s="1"/>
  <c r="X11" i="32" s="1"/>
  <c r="W15" i="4"/>
  <c r="D15" i="4" s="1"/>
  <c r="X15" i="4"/>
  <c r="E15" i="4" s="1"/>
  <c r="X12" i="34" s="1"/>
  <c r="W16" i="4"/>
  <c r="D16" i="4" s="1"/>
  <c r="X16" i="4"/>
  <c r="E16" i="4" s="1"/>
  <c r="X13" i="14" s="1"/>
  <c r="W17" i="4"/>
  <c r="X17" i="4"/>
  <c r="W18" i="4"/>
  <c r="X18" i="4"/>
  <c r="E18" i="4" s="1"/>
  <c r="W19" i="4"/>
  <c r="D19" i="4" s="1"/>
  <c r="X19" i="4"/>
  <c r="E19" i="4" s="1"/>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X28" i="8" s="1"/>
  <c r="W32" i="4"/>
  <c r="X32" i="4"/>
  <c r="E32" i="4" s="1"/>
  <c r="X29" i="50" s="1"/>
  <c r="W33" i="4"/>
  <c r="X33" i="4"/>
  <c r="E33" i="4" s="1"/>
  <c r="W34" i="4"/>
  <c r="D34" i="4" s="1"/>
  <c r="X34" i="4"/>
  <c r="E34" i="4" s="1"/>
  <c r="W35" i="4"/>
  <c r="D35" i="4" s="1"/>
  <c r="X35" i="4"/>
  <c r="E35" i="4" s="1"/>
  <c r="X32" i="30" s="1"/>
  <c r="W36" i="4"/>
  <c r="X36" i="4"/>
  <c r="E36" i="4" s="1"/>
  <c r="X33" i="29" s="1"/>
  <c r="W37" i="4"/>
  <c r="X37" i="4"/>
  <c r="E37" i="4" s="1"/>
  <c r="W38" i="4"/>
  <c r="D38" i="4" s="1"/>
  <c r="V35" i="36" s="1"/>
  <c r="X38" i="4"/>
  <c r="E38" i="4" s="1"/>
  <c r="W39" i="4"/>
  <c r="X39" i="4"/>
  <c r="E39" i="4" s="1"/>
  <c r="X36" i="39" s="1"/>
  <c r="W40" i="4"/>
  <c r="X40" i="4"/>
  <c r="E40" i="4" s="1"/>
  <c r="X37" i="34" s="1"/>
  <c r="W41" i="4"/>
  <c r="D41" i="4" s="1"/>
  <c r="X41" i="4"/>
  <c r="W42" i="4"/>
  <c r="D42" i="4" s="1"/>
  <c r="X42" i="4"/>
  <c r="E42" i="4" s="1"/>
  <c r="W43" i="4"/>
  <c r="D43" i="4" s="1"/>
  <c r="X43" i="4"/>
  <c r="E43" i="4" s="1"/>
  <c r="W44" i="4"/>
  <c r="D44" i="4" s="1"/>
  <c r="V41" i="30" s="1"/>
  <c r="X44" i="4"/>
  <c r="E44" i="4" s="1"/>
  <c r="X41" i="21" s="1"/>
  <c r="W45" i="4"/>
  <c r="D45" i="4" s="1"/>
  <c r="V42" i="30" s="1"/>
  <c r="X45" i="4"/>
  <c r="W46" i="4"/>
  <c r="D46" i="4" s="1"/>
  <c r="V43" i="30" s="1"/>
  <c r="X46" i="4"/>
  <c r="E46" i="4" s="1"/>
  <c r="X47" i="4"/>
  <c r="E47" i="4" s="1"/>
  <c r="X8" i="4"/>
  <c r="W8" i="4"/>
  <c r="D8" i="4" s="1"/>
  <c r="D6" i="50"/>
  <c r="E6" i="50" s="1"/>
  <c r="D7" i="50"/>
  <c r="D8" i="50"/>
  <c r="D9" i="50"/>
  <c r="D10" i="50"/>
  <c r="D11" i="50"/>
  <c r="D12" i="50"/>
  <c r="D13" i="50"/>
  <c r="D14" i="50"/>
  <c r="E14" i="50" s="1"/>
  <c r="D15" i="50"/>
  <c r="D16" i="50"/>
  <c r="D17" i="50"/>
  <c r="D18" i="50"/>
  <c r="D19" i="50"/>
  <c r="D20" i="50"/>
  <c r="D21" i="50"/>
  <c r="D22" i="50"/>
  <c r="E22" i="50" s="1"/>
  <c r="D23" i="50"/>
  <c r="D24" i="50"/>
  <c r="D25" i="50"/>
  <c r="D26" i="50"/>
  <c r="D27" i="50"/>
  <c r="D28" i="50"/>
  <c r="D29" i="50"/>
  <c r="D30" i="50"/>
  <c r="E30" i="50" s="1"/>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E43" i="13" s="1"/>
  <c r="D44" i="13"/>
  <c r="D41" i="12"/>
  <c r="D42" i="12"/>
  <c r="D43" i="12"/>
  <c r="D44" i="12"/>
  <c r="D41" i="14"/>
  <c r="D42" i="14"/>
  <c r="D43" i="14"/>
  <c r="E43" i="14" s="1"/>
  <c r="D44" i="14"/>
  <c r="D41" i="15"/>
  <c r="D42" i="15"/>
  <c r="D43" i="15"/>
  <c r="D44" i="15"/>
  <c r="D41" i="16"/>
  <c r="D42" i="16"/>
  <c r="D43" i="16"/>
  <c r="E43" i="16" s="1"/>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E43" i="31" s="1"/>
  <c r="D44" i="31"/>
  <c r="D41" i="32"/>
  <c r="D42" i="32"/>
  <c r="D43" i="32"/>
  <c r="D44" i="32"/>
  <c r="D41" i="33"/>
  <c r="D42" i="33"/>
  <c r="D43" i="33"/>
  <c r="E43" i="33" s="1"/>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D23" i="51"/>
  <c r="D24" i="51"/>
  <c r="D25" i="51"/>
  <c r="D26" i="51"/>
  <c r="D27" i="51"/>
  <c r="D28" i="51"/>
  <c r="D29" i="51"/>
  <c r="D30" i="51"/>
  <c r="E30" i="51" s="1"/>
  <c r="D31" i="51"/>
  <c r="D32" i="51"/>
  <c r="D33" i="51"/>
  <c r="D34" i="51"/>
  <c r="D35" i="51"/>
  <c r="D36" i="51"/>
  <c r="D37" i="51"/>
  <c r="D38" i="51"/>
  <c r="D39" i="51"/>
  <c r="D40" i="51"/>
  <c r="D41" i="51"/>
  <c r="D42" i="51"/>
  <c r="D43" i="51"/>
  <c r="D5" i="51"/>
  <c r="D6" i="52"/>
  <c r="D7" i="52"/>
  <c r="E7" i="52" s="1"/>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D5" i="52"/>
  <c r="E5" i="52" s="1"/>
  <c r="D41" i="43"/>
  <c r="D42" i="43"/>
  <c r="D43" i="43"/>
  <c r="C40" i="51"/>
  <c r="C44" i="51" s="1"/>
  <c r="C39" i="52"/>
  <c r="C44" i="52" s="1"/>
  <c r="D32" i="4"/>
  <c r="V29" i="12" s="1"/>
  <c r="D26" i="4"/>
  <c r="D18" i="4"/>
  <c r="V15" i="22" s="1"/>
  <c r="F45" i="4"/>
  <c r="T42" i="30" s="1"/>
  <c r="C45" i="7"/>
  <c r="L44" i="52"/>
  <c r="C5" i="8"/>
  <c r="C44" i="8" s="1"/>
  <c r="D5" i="8"/>
  <c r="D6" i="8"/>
  <c r="D7" i="8"/>
  <c r="O10" i="4"/>
  <c r="P10" i="4" s="1"/>
  <c r="C10" i="4" s="1"/>
  <c r="D8" i="8"/>
  <c r="O11" i="4"/>
  <c r="P11" i="4" s="1"/>
  <c r="C11" i="4" s="1"/>
  <c r="F8" i="13"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D22" i="8"/>
  <c r="D23" i="8"/>
  <c r="D24" i="8"/>
  <c r="E24" i="8" s="1"/>
  <c r="D25" i="8"/>
  <c r="D26" i="8"/>
  <c r="AN29" i="4"/>
  <c r="H29" i="4" s="1"/>
  <c r="N26" i="15" s="1"/>
  <c r="D27" i="8"/>
  <c r="D28" i="8"/>
  <c r="O31" i="4"/>
  <c r="P31" i="4" s="1"/>
  <c r="C31" i="4" s="1"/>
  <c r="F28" i="17" s="1"/>
  <c r="AN31" i="4"/>
  <c r="H31" i="4" s="1"/>
  <c r="D29" i="8"/>
  <c r="E29" i="8" s="1"/>
  <c r="D30" i="8"/>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E9" i="13" s="1"/>
  <c r="D10" i="13"/>
  <c r="D11" i="13"/>
  <c r="D12" i="13"/>
  <c r="D13" i="13"/>
  <c r="D14" i="13"/>
  <c r="D15" i="13"/>
  <c r="D16" i="13"/>
  <c r="D17" i="13"/>
  <c r="E17" i="13" s="1"/>
  <c r="D18" i="13"/>
  <c r="D19" i="13"/>
  <c r="D20" i="13"/>
  <c r="D21" i="13"/>
  <c r="D22" i="13"/>
  <c r="D23" i="13"/>
  <c r="D24" i="13"/>
  <c r="D25" i="13"/>
  <c r="D26" i="13"/>
  <c r="D27" i="13"/>
  <c r="D28" i="13"/>
  <c r="D29" i="13"/>
  <c r="D30" i="13"/>
  <c r="D31" i="13"/>
  <c r="D32" i="13"/>
  <c r="L44" i="13"/>
  <c r="D5" i="12"/>
  <c r="C7" i="12"/>
  <c r="C44" i="12" s="1"/>
  <c r="D6" i="12"/>
  <c r="D7" i="12"/>
  <c r="D8" i="12"/>
  <c r="D9" i="12"/>
  <c r="D10" i="12"/>
  <c r="D11" i="12"/>
  <c r="E11" i="12" s="1"/>
  <c r="D12" i="12"/>
  <c r="D13" i="12"/>
  <c r="D14" i="12"/>
  <c r="D15" i="12"/>
  <c r="D16" i="12"/>
  <c r="D17" i="12"/>
  <c r="D18" i="12"/>
  <c r="D19" i="12"/>
  <c r="D20" i="12"/>
  <c r="D21" i="12"/>
  <c r="E21" i="12" s="1"/>
  <c r="D22" i="12"/>
  <c r="D23" i="12"/>
  <c r="D24" i="12"/>
  <c r="D25" i="12"/>
  <c r="D26" i="12"/>
  <c r="D27" i="12"/>
  <c r="E27" i="12" s="1"/>
  <c r="D28" i="12"/>
  <c r="D29" i="12"/>
  <c r="D30" i="12"/>
  <c r="D31" i="12"/>
  <c r="D32" i="12"/>
  <c r="D33" i="12"/>
  <c r="D34" i="12"/>
  <c r="D35" i="12"/>
  <c r="E35" i="12" s="1"/>
  <c r="D36" i="12"/>
  <c r="D37" i="12"/>
  <c r="D38" i="12"/>
  <c r="D39" i="12"/>
  <c r="D40" i="12"/>
  <c r="D5" i="14"/>
  <c r="C8" i="14"/>
  <c r="C44" i="14" s="1"/>
  <c r="D6" i="14"/>
  <c r="E6" i="14" s="1"/>
  <c r="D7" i="14"/>
  <c r="D8" i="14"/>
  <c r="D9" i="14"/>
  <c r="D10" i="14"/>
  <c r="D11" i="14"/>
  <c r="D12" i="14"/>
  <c r="D13" i="14"/>
  <c r="D14" i="14"/>
  <c r="E14" i="14" s="1"/>
  <c r="D15" i="14"/>
  <c r="E15" i="14" s="1"/>
  <c r="D16" i="14"/>
  <c r="D17" i="14"/>
  <c r="D18" i="14"/>
  <c r="D19" i="14"/>
  <c r="E19" i="14" s="1"/>
  <c r="D20" i="14"/>
  <c r="D21" i="14"/>
  <c r="D22" i="14"/>
  <c r="E22" i="14" s="1"/>
  <c r="D23" i="14"/>
  <c r="D24" i="14"/>
  <c r="D25" i="14"/>
  <c r="D26" i="14"/>
  <c r="D27" i="14"/>
  <c r="D28" i="14"/>
  <c r="E28" i="14" s="1"/>
  <c r="D29" i="14"/>
  <c r="D30" i="14"/>
  <c r="E30" i="14" s="1"/>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E40" i="15" s="1"/>
  <c r="L44" i="15"/>
  <c r="D5" i="16"/>
  <c r="C10" i="16"/>
  <c r="C44" i="16" s="1"/>
  <c r="D6" i="16"/>
  <c r="D7" i="16"/>
  <c r="D8" i="16"/>
  <c r="D9" i="16"/>
  <c r="D10" i="16"/>
  <c r="D11" i="16"/>
  <c r="D12" i="16"/>
  <c r="D13" i="16"/>
  <c r="D14" i="16"/>
  <c r="D15" i="16"/>
  <c r="D16" i="16"/>
  <c r="D17" i="16"/>
  <c r="D18" i="16"/>
  <c r="E18" i="16" s="1"/>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E28" i="17" s="1"/>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E24" i="19" s="1"/>
  <c r="D25" i="19"/>
  <c r="D26" i="19"/>
  <c r="D27" i="19"/>
  <c r="D28" i="19"/>
  <c r="D29" i="19"/>
  <c r="D30" i="19"/>
  <c r="D31" i="19"/>
  <c r="D32" i="19"/>
  <c r="E32" i="19" s="1"/>
  <c r="D33" i="19"/>
  <c r="D34" i="19"/>
  <c r="D35" i="19"/>
  <c r="D36" i="19"/>
  <c r="D37" i="19"/>
  <c r="D38" i="19"/>
  <c r="D39" i="19"/>
  <c r="D40" i="19"/>
  <c r="E40" i="19" s="1"/>
  <c r="L44" i="19"/>
  <c r="D5" i="20"/>
  <c r="C14" i="20"/>
  <c r="D6" i="20"/>
  <c r="D7" i="20"/>
  <c r="D8" i="20"/>
  <c r="D9" i="20"/>
  <c r="E9" i="20" s="1"/>
  <c r="D10" i="20"/>
  <c r="E10" i="20" s="1"/>
  <c r="D11" i="20"/>
  <c r="D12" i="20"/>
  <c r="D13" i="20"/>
  <c r="E13" i="20" s="1"/>
  <c r="D14" i="20"/>
  <c r="D15" i="20"/>
  <c r="D16" i="20"/>
  <c r="D17" i="20"/>
  <c r="D18" i="20"/>
  <c r="E18" i="20" s="1"/>
  <c r="D19" i="20"/>
  <c r="D20" i="20"/>
  <c r="D21" i="20"/>
  <c r="E21" i="20" s="1"/>
  <c r="D22" i="20"/>
  <c r="D23" i="20"/>
  <c r="D24" i="20"/>
  <c r="D25" i="20"/>
  <c r="E25" i="20" s="1"/>
  <c r="D26" i="20"/>
  <c r="E26" i="20" s="1"/>
  <c r="D27" i="20"/>
  <c r="D28" i="20"/>
  <c r="D29" i="20"/>
  <c r="E29" i="20" s="1"/>
  <c r="D30" i="20"/>
  <c r="D31" i="20"/>
  <c r="D32" i="20"/>
  <c r="D33" i="20"/>
  <c r="D34" i="20"/>
  <c r="E34" i="20" s="1"/>
  <c r="D35" i="20"/>
  <c r="D36" i="20"/>
  <c r="D37" i="20"/>
  <c r="E37" i="20" s="1"/>
  <c r="D38" i="20"/>
  <c r="D39" i="20"/>
  <c r="D40" i="20"/>
  <c r="L44" i="20"/>
  <c r="D5" i="21"/>
  <c r="C15" i="21"/>
  <c r="C44" i="21" s="1"/>
  <c r="D6" i="21"/>
  <c r="D7" i="21"/>
  <c r="D8" i="21"/>
  <c r="D9" i="21"/>
  <c r="D10" i="21"/>
  <c r="D11" i="21"/>
  <c r="D12" i="21"/>
  <c r="E12" i="21" s="1"/>
  <c r="D13" i="21"/>
  <c r="D14" i="21"/>
  <c r="D15" i="21"/>
  <c r="D16" i="21"/>
  <c r="D17" i="21"/>
  <c r="D18" i="21"/>
  <c r="D19" i="21"/>
  <c r="D20" i="21"/>
  <c r="E20" i="21" s="1"/>
  <c r="D21" i="21"/>
  <c r="D22" i="21"/>
  <c r="D23" i="21"/>
  <c r="D24" i="21"/>
  <c r="D25" i="21"/>
  <c r="D26" i="21"/>
  <c r="D27" i="21"/>
  <c r="D28" i="21"/>
  <c r="E28" i="21" s="1"/>
  <c r="D29" i="21"/>
  <c r="D30" i="21"/>
  <c r="D31" i="21"/>
  <c r="D32" i="21"/>
  <c r="D33" i="21"/>
  <c r="D34" i="21"/>
  <c r="D35" i="21"/>
  <c r="D36" i="21"/>
  <c r="D37" i="21"/>
  <c r="D38" i="21"/>
  <c r="D39" i="21"/>
  <c r="D40" i="21"/>
  <c r="L44" i="21"/>
  <c r="D5" i="22"/>
  <c r="C16" i="22"/>
  <c r="D6" i="22"/>
  <c r="E6" i="22" s="1"/>
  <c r="D7" i="22"/>
  <c r="D8" i="22"/>
  <c r="D9" i="22"/>
  <c r="D10" i="22"/>
  <c r="D11" i="22"/>
  <c r="D12" i="22"/>
  <c r="D13" i="22"/>
  <c r="D14" i="22"/>
  <c r="E14" i="22" s="1"/>
  <c r="D15" i="22"/>
  <c r="D16" i="22"/>
  <c r="D17" i="22"/>
  <c r="D18" i="22"/>
  <c r="D19" i="22"/>
  <c r="D20" i="22"/>
  <c r="D21" i="22"/>
  <c r="E21" i="22" s="1"/>
  <c r="D22" i="22"/>
  <c r="E22" i="22" s="1"/>
  <c r="D23" i="22"/>
  <c r="D24" i="22"/>
  <c r="D25" i="22"/>
  <c r="D26" i="22"/>
  <c r="D27" i="22"/>
  <c r="D28" i="22"/>
  <c r="D29" i="22"/>
  <c r="D30" i="22"/>
  <c r="E30" i="22" s="1"/>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E16" i="23" s="1"/>
  <c r="D17" i="23"/>
  <c r="D18" i="23"/>
  <c r="D19" i="23"/>
  <c r="D20" i="23"/>
  <c r="D21" i="23"/>
  <c r="D22" i="23"/>
  <c r="D23" i="23"/>
  <c r="D24" i="23"/>
  <c r="E24" i="23" s="1"/>
  <c r="D25" i="23"/>
  <c r="D26" i="23"/>
  <c r="D27" i="23"/>
  <c r="D28" i="23"/>
  <c r="D29" i="23"/>
  <c r="E29" i="23" s="1"/>
  <c r="D30" i="23"/>
  <c r="D31" i="23"/>
  <c r="D32" i="23"/>
  <c r="E32" i="23" s="1"/>
  <c r="D33" i="23"/>
  <c r="D34" i="23"/>
  <c r="E34" i="23" s="1"/>
  <c r="D35" i="23"/>
  <c r="D36" i="23"/>
  <c r="D37" i="23"/>
  <c r="D38" i="23"/>
  <c r="D39" i="23"/>
  <c r="D40" i="23"/>
  <c r="L44" i="23"/>
  <c r="D5" i="24"/>
  <c r="C18" i="24"/>
  <c r="D6" i="24"/>
  <c r="D7" i="24"/>
  <c r="D8" i="24"/>
  <c r="D9" i="24"/>
  <c r="D10" i="24"/>
  <c r="E10" i="24" s="1"/>
  <c r="D11" i="24"/>
  <c r="D12" i="24"/>
  <c r="D13" i="24"/>
  <c r="D14" i="24"/>
  <c r="D15" i="24"/>
  <c r="D16" i="24"/>
  <c r="D17" i="24"/>
  <c r="D18" i="24"/>
  <c r="E18" i="24" s="1"/>
  <c r="D19" i="24"/>
  <c r="D20" i="24"/>
  <c r="D21" i="24"/>
  <c r="E21" i="24" s="1"/>
  <c r="D22" i="24"/>
  <c r="D23" i="24"/>
  <c r="D24" i="24"/>
  <c r="D25" i="24"/>
  <c r="D26" i="24"/>
  <c r="E26" i="24" s="1"/>
  <c r="D27" i="24"/>
  <c r="D28" i="24"/>
  <c r="D29" i="24"/>
  <c r="D30" i="24"/>
  <c r="D31" i="24"/>
  <c r="D32" i="24"/>
  <c r="D33" i="24"/>
  <c r="D34" i="24"/>
  <c r="E34" i="24" s="1"/>
  <c r="D35" i="24"/>
  <c r="D36" i="24"/>
  <c r="D37" i="24"/>
  <c r="E37" i="24" s="1"/>
  <c r="D38" i="24"/>
  <c r="D39" i="24"/>
  <c r="D40" i="24"/>
  <c r="L44" i="24"/>
  <c r="D5" i="25"/>
  <c r="E5" i="25" s="1"/>
  <c r="C19" i="25"/>
  <c r="C44" i="25" s="1"/>
  <c r="D6" i="25"/>
  <c r="D7" i="25"/>
  <c r="D8" i="25"/>
  <c r="D9" i="25"/>
  <c r="D10" i="25"/>
  <c r="D11" i="25"/>
  <c r="D12" i="25"/>
  <c r="E12" i="25" s="1"/>
  <c r="G12" i="25" s="1"/>
  <c r="D13" i="25"/>
  <c r="D14" i="25"/>
  <c r="D15" i="25"/>
  <c r="D16" i="25"/>
  <c r="E16" i="25" s="1"/>
  <c r="D17" i="25"/>
  <c r="D18" i="25"/>
  <c r="D19" i="25"/>
  <c r="D20" i="25"/>
  <c r="E20" i="25" s="1"/>
  <c r="D21" i="25"/>
  <c r="D22" i="25"/>
  <c r="D23" i="25"/>
  <c r="D24" i="25"/>
  <c r="D25" i="25"/>
  <c r="D26" i="25"/>
  <c r="D27" i="25"/>
  <c r="D28" i="25"/>
  <c r="D29" i="25"/>
  <c r="D30" i="25"/>
  <c r="D31" i="25"/>
  <c r="E31" i="25" s="1"/>
  <c r="D32" i="25"/>
  <c r="D33" i="25"/>
  <c r="D34" i="25"/>
  <c r="D35" i="25"/>
  <c r="D36" i="25"/>
  <c r="E36" i="25" s="1"/>
  <c r="D37" i="25"/>
  <c r="D38" i="25"/>
  <c r="D39" i="25"/>
  <c r="D40" i="25"/>
  <c r="L44" i="25"/>
  <c r="D5" i="26"/>
  <c r="C20" i="26"/>
  <c r="C44" i="26" s="1"/>
  <c r="D6" i="26"/>
  <c r="E6" i="26" s="1"/>
  <c r="D7" i="26"/>
  <c r="D8" i="26"/>
  <c r="D9" i="26"/>
  <c r="E9" i="26" s="1"/>
  <c r="D10" i="26"/>
  <c r="D11" i="26"/>
  <c r="D12" i="26"/>
  <c r="D13" i="26"/>
  <c r="D14" i="26"/>
  <c r="D15" i="26"/>
  <c r="D16" i="26"/>
  <c r="D17" i="26"/>
  <c r="D18" i="26"/>
  <c r="D19" i="26"/>
  <c r="D20" i="26"/>
  <c r="D21" i="26"/>
  <c r="D22" i="26"/>
  <c r="E22" i="26" s="1"/>
  <c r="D23" i="26"/>
  <c r="D24" i="26"/>
  <c r="D25" i="26"/>
  <c r="E25" i="26" s="1"/>
  <c r="D26" i="26"/>
  <c r="D27" i="26"/>
  <c r="D28" i="26"/>
  <c r="D29" i="26"/>
  <c r="D30" i="26"/>
  <c r="E30" i="26" s="1"/>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E10" i="28" s="1"/>
  <c r="D11" i="28"/>
  <c r="D12" i="28"/>
  <c r="D13" i="28"/>
  <c r="D14" i="28"/>
  <c r="D15" i="28"/>
  <c r="D16" i="28"/>
  <c r="D17" i="28"/>
  <c r="D18" i="28"/>
  <c r="E18" i="28" s="1"/>
  <c r="D19" i="28"/>
  <c r="D20" i="28"/>
  <c r="D21" i="28"/>
  <c r="D22" i="28"/>
  <c r="D23" i="28"/>
  <c r="D24" i="28"/>
  <c r="E24" i="28" s="1"/>
  <c r="D25" i="28"/>
  <c r="D26" i="28"/>
  <c r="E26" i="28" s="1"/>
  <c r="D27" i="28"/>
  <c r="D28" i="28"/>
  <c r="D29" i="28"/>
  <c r="D30" i="28"/>
  <c r="D31" i="28"/>
  <c r="D32" i="28"/>
  <c r="D33" i="28"/>
  <c r="D34" i="28"/>
  <c r="E34" i="28" s="1"/>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E20" i="29" s="1"/>
  <c r="D21" i="29"/>
  <c r="D22" i="29"/>
  <c r="D23" i="29"/>
  <c r="D24" i="29"/>
  <c r="D25" i="29"/>
  <c r="D26" i="29"/>
  <c r="D27" i="29"/>
  <c r="D28" i="29"/>
  <c r="E28" i="29" s="1"/>
  <c r="D29" i="29"/>
  <c r="D30" i="29"/>
  <c r="D31" i="29"/>
  <c r="D32" i="29"/>
  <c r="D33" i="29"/>
  <c r="D34" i="29"/>
  <c r="D35" i="29"/>
  <c r="D36" i="29"/>
  <c r="D37" i="29"/>
  <c r="D38" i="29"/>
  <c r="D39" i="29"/>
  <c r="D40" i="29"/>
  <c r="L44" i="29"/>
  <c r="D5" i="31"/>
  <c r="C25" i="31"/>
  <c r="D6" i="31"/>
  <c r="E6" i="31" s="1"/>
  <c r="D7" i="31"/>
  <c r="D8" i="31"/>
  <c r="D9" i="31"/>
  <c r="D10" i="31"/>
  <c r="D11" i="31"/>
  <c r="D12" i="31"/>
  <c r="D13" i="31"/>
  <c r="D14" i="31"/>
  <c r="D15" i="31"/>
  <c r="D16" i="31"/>
  <c r="D17" i="31"/>
  <c r="D18" i="31"/>
  <c r="D19" i="31"/>
  <c r="D20" i="31"/>
  <c r="D21" i="31"/>
  <c r="D22" i="31"/>
  <c r="E22" i="31" s="1"/>
  <c r="D23" i="31"/>
  <c r="D24" i="31"/>
  <c r="D25" i="31"/>
  <c r="D26" i="31"/>
  <c r="D27" i="31"/>
  <c r="D28" i="31"/>
  <c r="D29" i="31"/>
  <c r="D30" i="31"/>
  <c r="E30" i="31" s="1"/>
  <c r="D31" i="31"/>
  <c r="D32" i="31"/>
  <c r="D33" i="31"/>
  <c r="D34" i="31"/>
  <c r="D35" i="31"/>
  <c r="D36" i="31"/>
  <c r="D37" i="31"/>
  <c r="D38" i="31"/>
  <c r="E38" i="31" s="1"/>
  <c r="D39" i="31"/>
  <c r="D40" i="31"/>
  <c r="L44" i="31"/>
  <c r="D5" i="30"/>
  <c r="C24" i="30"/>
  <c r="C44" i="30" s="1"/>
  <c r="D6" i="30"/>
  <c r="D7" i="30"/>
  <c r="D8" i="30"/>
  <c r="E8" i="30" s="1"/>
  <c r="D9" i="30"/>
  <c r="D10" i="30"/>
  <c r="D11" i="30"/>
  <c r="D12" i="30"/>
  <c r="D13" i="30"/>
  <c r="E13" i="30" s="1"/>
  <c r="D14" i="30"/>
  <c r="D15" i="30"/>
  <c r="D16" i="30"/>
  <c r="E16" i="30" s="1"/>
  <c r="D17" i="30"/>
  <c r="D18" i="30"/>
  <c r="E18" i="30" s="1"/>
  <c r="D19" i="30"/>
  <c r="D20" i="30"/>
  <c r="D21" i="30"/>
  <c r="D22" i="30"/>
  <c r="D23" i="30"/>
  <c r="D24" i="30"/>
  <c r="E24" i="30" s="1"/>
  <c r="D25" i="30"/>
  <c r="D26" i="30"/>
  <c r="D27" i="30"/>
  <c r="D28" i="30"/>
  <c r="D29" i="30"/>
  <c r="D30" i="30"/>
  <c r="D31" i="30"/>
  <c r="D32" i="30"/>
  <c r="E32" i="30" s="1"/>
  <c r="D33" i="30"/>
  <c r="D34" i="30"/>
  <c r="E34" i="30" s="1"/>
  <c r="D35" i="30"/>
  <c r="D36" i="30"/>
  <c r="D37" i="30"/>
  <c r="D38" i="30"/>
  <c r="D39" i="30"/>
  <c r="E39" i="30" s="1"/>
  <c r="D40" i="30"/>
  <c r="E40" i="30" s="1"/>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E34" i="32" s="1"/>
  <c r="D35" i="32"/>
  <c r="D36" i="32"/>
  <c r="D37" i="32"/>
  <c r="D38" i="32"/>
  <c r="D39" i="32"/>
  <c r="D40" i="32"/>
  <c r="L44" i="32"/>
  <c r="D5" i="33"/>
  <c r="C27" i="33"/>
  <c r="C44" i="33" s="1"/>
  <c r="D6" i="33"/>
  <c r="D7" i="33"/>
  <c r="D8" i="33"/>
  <c r="D9" i="33"/>
  <c r="D10" i="33"/>
  <c r="D11" i="33"/>
  <c r="D12" i="33"/>
  <c r="E12" i="33" s="1"/>
  <c r="G12" i="33" s="1"/>
  <c r="D13" i="33"/>
  <c r="D14" i="33"/>
  <c r="D15" i="33"/>
  <c r="D16" i="33"/>
  <c r="D17" i="33"/>
  <c r="D18" i="33"/>
  <c r="D19" i="33"/>
  <c r="D20" i="33"/>
  <c r="E20" i="33" s="1"/>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E14" i="34" s="1"/>
  <c r="D15" i="34"/>
  <c r="D16" i="34"/>
  <c r="D17" i="34"/>
  <c r="D18" i="34"/>
  <c r="D19" i="34"/>
  <c r="D20" i="34"/>
  <c r="D21" i="34"/>
  <c r="D22" i="34"/>
  <c r="D23" i="34"/>
  <c r="D24" i="34"/>
  <c r="D25" i="34"/>
  <c r="D26" i="34"/>
  <c r="D27" i="34"/>
  <c r="D28" i="34"/>
  <c r="D29" i="34"/>
  <c r="D30" i="34"/>
  <c r="D31" i="34"/>
  <c r="D32" i="34"/>
  <c r="D33" i="34"/>
  <c r="D34" i="34"/>
  <c r="D35" i="34"/>
  <c r="D36" i="34"/>
  <c r="D37" i="34"/>
  <c r="D38" i="34"/>
  <c r="E38" i="34" s="1"/>
  <c r="D39" i="34"/>
  <c r="D40" i="34"/>
  <c r="L44" i="34"/>
  <c r="D5" i="35"/>
  <c r="C29" i="35"/>
  <c r="C44" i="35" s="1"/>
  <c r="D6" i="35"/>
  <c r="D7" i="35"/>
  <c r="D8" i="35"/>
  <c r="E8" i="35" s="1"/>
  <c r="D9" i="35"/>
  <c r="D10" i="35"/>
  <c r="D11" i="35"/>
  <c r="D12" i="35"/>
  <c r="D13" i="35"/>
  <c r="D14" i="35"/>
  <c r="D15" i="35"/>
  <c r="D16" i="35"/>
  <c r="E16" i="35" s="1"/>
  <c r="D17" i="35"/>
  <c r="D18" i="35"/>
  <c r="D19" i="35"/>
  <c r="D20" i="35"/>
  <c r="D21" i="35"/>
  <c r="D22" i="35"/>
  <c r="D23" i="35"/>
  <c r="D24" i="35"/>
  <c r="E24" i="35" s="1"/>
  <c r="D25" i="35"/>
  <c r="D26" i="35"/>
  <c r="D27" i="35"/>
  <c r="D28" i="35"/>
  <c r="D29" i="35"/>
  <c r="D30" i="35"/>
  <c r="D31" i="35"/>
  <c r="D32" i="35"/>
  <c r="E32" i="35" s="1"/>
  <c r="D33" i="35"/>
  <c r="D34" i="35"/>
  <c r="D35" i="35"/>
  <c r="D36" i="35"/>
  <c r="D37" i="35"/>
  <c r="D38" i="35"/>
  <c r="D39" i="35"/>
  <c r="D40" i="35"/>
  <c r="E40" i="35" s="1"/>
  <c r="L44" i="35"/>
  <c r="D5" i="36"/>
  <c r="E5" i="36" s="1"/>
  <c r="C30" i="36"/>
  <c r="C44" i="36" s="1"/>
  <c r="D6" i="36"/>
  <c r="D7" i="36"/>
  <c r="D8" i="36"/>
  <c r="D9" i="36"/>
  <c r="D10" i="36"/>
  <c r="D11" i="36"/>
  <c r="D12" i="36"/>
  <c r="D13" i="36"/>
  <c r="E13" i="36" s="1"/>
  <c r="D14" i="36"/>
  <c r="D15" i="36"/>
  <c r="D16" i="36"/>
  <c r="D17" i="36"/>
  <c r="D18" i="36"/>
  <c r="E18" i="36" s="1"/>
  <c r="D19" i="36"/>
  <c r="D20" i="36"/>
  <c r="E20" i="36" s="1"/>
  <c r="D21" i="36"/>
  <c r="D22" i="36"/>
  <c r="D23" i="36"/>
  <c r="D24" i="36"/>
  <c r="D25" i="36"/>
  <c r="D26" i="36"/>
  <c r="E26" i="36" s="1"/>
  <c r="D27" i="36"/>
  <c r="D28" i="36"/>
  <c r="D29" i="36"/>
  <c r="D30" i="36"/>
  <c r="D31" i="36"/>
  <c r="D32" i="36"/>
  <c r="D33" i="36"/>
  <c r="D34" i="36"/>
  <c r="E34" i="36" s="1"/>
  <c r="D35" i="36"/>
  <c r="D36" i="36"/>
  <c r="D37" i="36"/>
  <c r="D38" i="36"/>
  <c r="D39" i="36"/>
  <c r="D40" i="36"/>
  <c r="L44" i="36"/>
  <c r="D5" i="37"/>
  <c r="E5" i="37" s="1"/>
  <c r="C31" i="37"/>
  <c r="C44" i="37" s="1"/>
  <c r="D6" i="37"/>
  <c r="D7" i="37"/>
  <c r="D8" i="37"/>
  <c r="D9" i="37"/>
  <c r="D10" i="37"/>
  <c r="D11" i="37"/>
  <c r="D12" i="37"/>
  <c r="E12" i="37" s="1"/>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E13" i="38" s="1"/>
  <c r="D14" i="38"/>
  <c r="D15" i="38"/>
  <c r="E15" i="38" s="1"/>
  <c r="D16" i="38"/>
  <c r="D17" i="38"/>
  <c r="D18" i="38"/>
  <c r="D19" i="38"/>
  <c r="D20" i="38"/>
  <c r="D21" i="38"/>
  <c r="E21" i="38" s="1"/>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E9" i="40" s="1"/>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E26" i="42" s="1"/>
  <c r="D6" i="42"/>
  <c r="D7" i="42"/>
  <c r="D8" i="42"/>
  <c r="D9" i="42"/>
  <c r="D10" i="42"/>
  <c r="D11" i="42"/>
  <c r="D12" i="42"/>
  <c r="D13" i="42"/>
  <c r="E13" i="42" s="1"/>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E8" i="44" s="1"/>
  <c r="D9" i="44"/>
  <c r="D10" i="44"/>
  <c r="D11" i="44"/>
  <c r="D12" i="44"/>
  <c r="E12" i="44" s="1"/>
  <c r="G12" i="44" s="1"/>
  <c r="D13" i="44"/>
  <c r="E13" i="44" s="1"/>
  <c r="D14" i="44"/>
  <c r="D15" i="44"/>
  <c r="E15" i="44" s="1"/>
  <c r="D16" i="44"/>
  <c r="D17" i="44"/>
  <c r="E17" i="44" s="1"/>
  <c r="D18" i="44"/>
  <c r="D19" i="44"/>
  <c r="D20" i="44"/>
  <c r="D21" i="44"/>
  <c r="D22" i="44"/>
  <c r="D23" i="44"/>
  <c r="V23" i="44"/>
  <c r="D24" i="44"/>
  <c r="D25" i="44"/>
  <c r="D26" i="44"/>
  <c r="D27" i="44"/>
  <c r="D28" i="44"/>
  <c r="D29" i="44"/>
  <c r="D30" i="44"/>
  <c r="D31" i="44"/>
  <c r="E31" i="44" s="1"/>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33" i="26"/>
  <c r="E37" i="26"/>
  <c r="E34" i="26"/>
  <c r="E18" i="26"/>
  <c r="E10" i="26"/>
  <c r="E17" i="26"/>
  <c r="E19" i="25"/>
  <c r="E6" i="25"/>
  <c r="E35" i="25"/>
  <c r="E39" i="25"/>
  <c r="E40" i="25"/>
  <c r="E14" i="25"/>
  <c r="E38" i="25"/>
  <c r="E8" i="25"/>
  <c r="E17"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28" i="13"/>
  <c r="E6" i="13"/>
  <c r="E28" i="8"/>
  <c r="E16" i="8"/>
  <c r="E31" i="8"/>
  <c r="E20" i="8"/>
  <c r="E6" i="8"/>
  <c r="E40" i="8"/>
  <c r="E32" i="8"/>
  <c r="E30" i="8"/>
  <c r="E21" i="8"/>
  <c r="E15" i="8"/>
  <c r="D36" i="4"/>
  <c r="V33" i="42" s="1"/>
  <c r="E29" i="41"/>
  <c r="F25" i="29"/>
  <c r="P25" i="27"/>
  <c r="F25" i="19"/>
  <c r="E12" i="30"/>
  <c r="E20" i="30"/>
  <c r="E33"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E35" i="44"/>
  <c r="E14" i="44"/>
  <c r="E16" i="44"/>
  <c r="E18" i="44"/>
  <c r="E21" i="44"/>
  <c r="E22" i="44"/>
  <c r="E24" i="44"/>
  <c r="E25" i="44"/>
  <c r="E28" i="44"/>
  <c r="E36" i="44"/>
  <c r="E40" i="44"/>
  <c r="E33" i="44"/>
  <c r="E18" i="34"/>
  <c r="E15" i="33"/>
  <c r="E16" i="33"/>
  <c r="E21" i="33"/>
  <c r="E25" i="33"/>
  <c r="E30" i="33"/>
  <c r="E33" i="33"/>
  <c r="E31" i="16"/>
  <c r="E28" i="16"/>
  <c r="E39" i="16"/>
  <c r="E33" i="16"/>
  <c r="E35" i="16"/>
  <c r="E32" i="16"/>
  <c r="E40" i="16"/>
  <c r="E37" i="16"/>
  <c r="E24" i="16"/>
  <c r="E20" i="16"/>
  <c r="E16" i="16"/>
  <c r="E23" i="16"/>
  <c r="E19" i="16"/>
  <c r="E15" i="16"/>
  <c r="E30" i="36"/>
  <c r="E31" i="36"/>
  <c r="N28" i="12"/>
  <c r="N28" i="24"/>
  <c r="N28" i="16"/>
  <c r="V23" i="13"/>
  <c r="V23" i="19"/>
  <c r="V23" i="31"/>
  <c r="V23" i="38"/>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8" i="24"/>
  <c r="N18" i="32"/>
  <c r="N18" i="30"/>
  <c r="X8" i="21"/>
  <c r="X8" i="33"/>
  <c r="X28" i="34"/>
  <c r="X28" i="32"/>
  <c r="X28" i="50"/>
  <c r="X36" i="12"/>
  <c r="X36" i="20"/>
  <c r="V33" i="31"/>
  <c r="X8" i="36"/>
  <c r="X7" i="37"/>
  <c r="V13" i="16"/>
  <c r="V13" i="20"/>
  <c r="V13" i="26"/>
  <c r="V13" i="35"/>
  <c r="V13" i="37"/>
  <c r="V13" i="42"/>
  <c r="V13" i="17"/>
  <c r="V13" i="24"/>
  <c r="V13" i="30"/>
  <c r="V13" i="27"/>
  <c r="V13" i="38"/>
  <c r="V13" i="43"/>
  <c r="V13" i="49"/>
  <c r="V13" i="33"/>
  <c r="V13" i="48"/>
  <c r="X36" i="40"/>
  <c r="V33" i="37"/>
  <c r="V16" i="21"/>
  <c r="V13" i="50"/>
  <c r="X28" i="49"/>
  <c r="X12" i="21"/>
  <c r="X12" i="29"/>
  <c r="V27" i="31"/>
  <c r="V12" i="20"/>
  <c r="V12" i="26"/>
  <c r="V12" i="28"/>
  <c r="V12" i="35"/>
  <c r="V12" i="36"/>
  <c r="V12" i="37"/>
  <c r="V12" i="41"/>
  <c r="V12" i="42"/>
  <c r="V28" i="25"/>
  <c r="V28" i="27"/>
  <c r="V28" i="28"/>
  <c r="V28" i="29"/>
  <c r="V23" i="29"/>
  <c r="V18" i="24"/>
  <c r="V18" i="29"/>
  <c r="E41" i="4"/>
  <c r="X38" i="14" s="1"/>
  <c r="N28" i="35"/>
  <c r="N20" i="17"/>
  <c r="N20" i="19"/>
  <c r="N20" i="35"/>
  <c r="N18" i="20"/>
  <c r="N18" i="35"/>
  <c r="N18" i="34"/>
  <c r="D10" i="4"/>
  <c r="D11" i="4"/>
  <c r="D12" i="4"/>
  <c r="D13" i="4"/>
  <c r="V10" i="30" s="1"/>
  <c r="D14" i="4"/>
  <c r="E27" i="4"/>
  <c r="X24" i="37" s="1"/>
  <c r="D37" i="4"/>
  <c r="D39" i="4"/>
  <c r="V36" i="23" s="1"/>
  <c r="X36" i="32"/>
  <c r="X36" i="31"/>
  <c r="X28" i="36"/>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17" i="1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V37" i="52" s="1"/>
  <c r="F10" i="52"/>
  <c r="F25" i="38"/>
  <c r="V9" i="26"/>
  <c r="V9" i="39"/>
  <c r="P27" i="8"/>
  <c r="F27" i="8"/>
  <c r="E9" i="33"/>
  <c r="E25" i="4"/>
  <c r="X22" i="13" s="1"/>
  <c r="D25" i="4"/>
  <c r="V22" i="34" s="1"/>
  <c r="E19" i="29"/>
  <c r="E39" i="28"/>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12" i="16"/>
  <c r="E6" i="36"/>
  <c r="E29" i="36"/>
  <c r="E11" i="25"/>
  <c r="E8" i="15"/>
  <c r="E45" i="4"/>
  <c r="X42" i="30" s="1"/>
  <c r="E12" i="35"/>
  <c r="E27" i="16"/>
  <c r="L44" i="49"/>
  <c r="V37" i="43"/>
  <c r="V17" i="27"/>
  <c r="V17" i="37"/>
  <c r="V17" i="26"/>
  <c r="V17" i="22"/>
  <c r="V22" i="22"/>
  <c r="V22" i="24"/>
  <c r="V40" i="13"/>
  <c r="V40" i="24"/>
  <c r="V40" i="37"/>
  <c r="E22" i="42"/>
  <c r="E23" i="42"/>
  <c r="E38" i="42"/>
  <c r="E7" i="42"/>
  <c r="E8" i="42"/>
  <c r="E27" i="42"/>
  <c r="E42" i="42"/>
  <c r="E6" i="42"/>
  <c r="E10" i="42"/>
  <c r="E24" i="42"/>
  <c r="E11" i="42"/>
  <c r="E12" i="42"/>
  <c r="E43" i="42"/>
  <c r="E19" i="42"/>
  <c r="E5" i="42"/>
  <c r="E14" i="42"/>
  <c r="E15" i="42"/>
  <c r="E18" i="42"/>
  <c r="E17" i="42"/>
  <c r="E20" i="42"/>
  <c r="E28"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5" i="38"/>
  <c r="E35" i="38"/>
  <c r="E24" i="38"/>
  <c r="E9" i="37"/>
  <c r="E31" i="37"/>
  <c r="E13" i="37"/>
  <c r="E43" i="37"/>
  <c r="E24" i="37"/>
  <c r="E32" i="37"/>
  <c r="E39" i="37"/>
  <c r="E8" i="37"/>
  <c r="E15" i="36"/>
  <c r="E35" i="36"/>
  <c r="E27" i="36"/>
  <c r="E23" i="36"/>
  <c r="E25" i="36"/>
  <c r="E17" i="36"/>
  <c r="E17" i="35"/>
  <c r="E39" i="35"/>
  <c r="E33" i="35"/>
  <c r="E23" i="35"/>
  <c r="E31" i="35"/>
  <c r="E36" i="35"/>
  <c r="E41" i="35"/>
  <c r="E19" i="35"/>
  <c r="E21" i="35"/>
  <c r="E34" i="35"/>
  <c r="E37" i="35"/>
  <c r="E13" i="35"/>
  <c r="E42" i="35"/>
  <c r="E9" i="35"/>
  <c r="E15" i="35"/>
  <c r="E29" i="35"/>
  <c r="E28" i="35"/>
  <c r="E35" i="35"/>
  <c r="E5" i="35"/>
  <c r="E25" i="35"/>
  <c r="E43" i="35"/>
  <c r="E42" i="34"/>
  <c r="E25" i="34"/>
  <c r="E39" i="34"/>
  <c r="E19" i="34"/>
  <c r="E23" i="34"/>
  <c r="E39" i="33"/>
  <c r="E24" i="33"/>
  <c r="E29" i="33"/>
  <c r="E8" i="33"/>
  <c r="E7" i="33"/>
  <c r="E31" i="33"/>
  <c r="E23" i="33"/>
  <c r="E17" i="33"/>
  <c r="E13" i="33"/>
  <c r="E11" i="33"/>
  <c r="E27" i="33"/>
  <c r="E43" i="32"/>
  <c r="E23" i="32"/>
  <c r="E31" i="32"/>
  <c r="E37" i="32"/>
  <c r="E29" i="32"/>
  <c r="E21" i="32"/>
  <c r="E27" i="32"/>
  <c r="E9" i="32"/>
  <c r="E32" i="32"/>
  <c r="E17" i="32"/>
  <c r="E11" i="32"/>
  <c r="E41" i="32"/>
  <c r="E28" i="32"/>
  <c r="E35" i="32"/>
  <c r="E39" i="32"/>
  <c r="E25" i="32"/>
  <c r="E7" i="32"/>
  <c r="E19" i="32"/>
  <c r="E33" i="32"/>
  <c r="E13" i="32"/>
  <c r="E14" i="32"/>
  <c r="E15" i="32"/>
  <c r="E42" i="32"/>
  <c r="E11" i="31"/>
  <c r="E9" i="31"/>
  <c r="E33" i="31"/>
  <c r="E14" i="31"/>
  <c r="E34" i="31"/>
  <c r="E27" i="31"/>
  <c r="E35" i="31"/>
  <c r="E17" i="31"/>
  <c r="E41" i="31"/>
  <c r="E26" i="31"/>
  <c r="E13" i="31"/>
  <c r="E7" i="31"/>
  <c r="E23" i="31"/>
  <c r="E42" i="31"/>
  <c r="E15" i="31"/>
  <c r="E39" i="31"/>
  <c r="E31" i="31"/>
  <c r="E37" i="31"/>
  <c r="E29" i="31"/>
  <c r="E19" i="31"/>
  <c r="E10" i="31"/>
  <c r="E41" i="30"/>
  <c r="E5" i="30"/>
  <c r="E31" i="30"/>
  <c r="E23" i="30"/>
  <c r="E27" i="30"/>
  <c r="E6" i="30"/>
  <c r="E36" i="30"/>
  <c r="E19" i="30"/>
  <c r="E11" i="30"/>
  <c r="E28" i="30"/>
  <c r="E35" i="30"/>
  <c r="E37" i="30"/>
  <c r="E7" i="30"/>
  <c r="E25" i="30"/>
  <c r="E21" i="30"/>
  <c r="E15" i="30"/>
  <c r="E29" i="30"/>
  <c r="E43" i="29"/>
  <c r="E11" i="29"/>
  <c r="E8" i="29"/>
  <c r="E35" i="29"/>
  <c r="E40" i="29"/>
  <c r="E9" i="28"/>
  <c r="E19" i="28"/>
  <c r="E30" i="28"/>
  <c r="E23" i="28"/>
  <c r="E29" i="28"/>
  <c r="E14" i="28"/>
  <c r="E13" i="28"/>
  <c r="E27" i="28"/>
  <c r="E7" i="28"/>
  <c r="E37" i="28"/>
  <c r="E11" i="28"/>
  <c r="E41" i="28"/>
  <c r="E15" i="28"/>
  <c r="E35" i="28"/>
  <c r="E21" i="28"/>
  <c r="E25" i="28"/>
  <c r="E22" i="28"/>
  <c r="E42" i="28"/>
  <c r="E27" i="27"/>
  <c r="E27" i="25"/>
  <c r="E43" i="25"/>
  <c r="E24" i="24"/>
  <c r="E31" i="24"/>
  <c r="E15" i="24"/>
  <c r="E23" i="24"/>
  <c r="E14" i="24"/>
  <c r="E35" i="24"/>
  <c r="E28" i="24"/>
  <c r="E27" i="24"/>
  <c r="E16" i="24"/>
  <c r="E38" i="24"/>
  <c r="E41" i="24"/>
  <c r="E7" i="24"/>
  <c r="E40" i="24"/>
  <c r="E39" i="24"/>
  <c r="E12" i="24"/>
  <c r="E32" i="24"/>
  <c r="E5" i="24"/>
  <c r="E22" i="24"/>
  <c r="E6" i="24"/>
  <c r="E30" i="24"/>
  <c r="E8" i="24"/>
  <c r="E11" i="24"/>
  <c r="E20" i="24"/>
  <c r="E42" i="24"/>
  <c r="E42" i="23"/>
  <c r="E30" i="23"/>
  <c r="E37" i="23"/>
  <c r="E28" i="23"/>
  <c r="E36" i="23"/>
  <c r="E18" i="23"/>
  <c r="E20" i="23"/>
  <c r="E41" i="23"/>
  <c r="E5" i="23"/>
  <c r="E12" i="23"/>
  <c r="E25" i="23"/>
  <c r="E10" i="23"/>
  <c r="E21" i="23"/>
  <c r="E41" i="22"/>
  <c r="E32" i="22"/>
  <c r="E16" i="22"/>
  <c r="E35" i="22"/>
  <c r="E11" i="22"/>
  <c r="E18" i="22"/>
  <c r="E42" i="22"/>
  <c r="E10" i="22"/>
  <c r="E28" i="22"/>
  <c r="E12" i="22"/>
  <c r="E27" i="22"/>
  <c r="E34" i="22"/>
  <c r="E38" i="22"/>
  <c r="E7" i="22"/>
  <c r="E23" i="22"/>
  <c r="E39" i="22"/>
  <c r="E24" i="22"/>
  <c r="E5" i="22"/>
  <c r="E26" i="22"/>
  <c r="E20" i="22"/>
  <c r="E40" i="22"/>
  <c r="E36" i="22"/>
  <c r="E31" i="22"/>
  <c r="E42" i="21"/>
  <c r="E18" i="21"/>
  <c r="E10" i="21"/>
  <c r="E32" i="21"/>
  <c r="E17" i="21"/>
  <c r="E16" i="21"/>
  <c r="E34" i="21"/>
  <c r="E43" i="21"/>
  <c r="E36" i="21"/>
  <c r="E13" i="21"/>
  <c r="E38" i="21"/>
  <c r="E9" i="21"/>
  <c r="E21" i="21"/>
  <c r="E41" i="21"/>
  <c r="E22" i="21"/>
  <c r="E30" i="21"/>
  <c r="E14" i="21"/>
  <c r="E33" i="21"/>
  <c r="E29" i="21"/>
  <c r="E6" i="21"/>
  <c r="E8" i="21"/>
  <c r="E39" i="20"/>
  <c r="E27" i="20"/>
  <c r="E15" i="20"/>
  <c r="E30" i="20"/>
  <c r="E6" i="20"/>
  <c r="E20" i="20"/>
  <c r="E32" i="20"/>
  <c r="E35" i="20"/>
  <c r="E14" i="20"/>
  <c r="E5" i="20"/>
  <c r="E16" i="20"/>
  <c r="E41" i="20"/>
  <c r="E11" i="20"/>
  <c r="E40" i="20"/>
  <c r="E8" i="20"/>
  <c r="E31" i="20"/>
  <c r="E23" i="20"/>
  <c r="E7" i="20"/>
  <c r="E12" i="20"/>
  <c r="E42" i="20"/>
  <c r="E25" i="19"/>
  <c r="E29" i="19"/>
  <c r="E37" i="19"/>
  <c r="E11" i="19"/>
  <c r="E21" i="19"/>
  <c r="E14" i="19"/>
  <c r="E38" i="19"/>
  <c r="E41" i="19"/>
  <c r="E16" i="19"/>
  <c r="E9" i="19"/>
  <c r="E6" i="19"/>
  <c r="E12" i="19"/>
  <c r="E3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22" i="15"/>
  <c r="E14" i="15"/>
  <c r="E11" i="15"/>
  <c r="E37" i="15"/>
  <c r="E41" i="15"/>
  <c r="E18" i="14"/>
  <c r="E10" i="14"/>
  <c r="E27" i="14"/>
  <c r="E13" i="14"/>
  <c r="E16" i="14"/>
  <c r="E23" i="14"/>
  <c r="E26" i="14"/>
  <c r="E7" i="14"/>
  <c r="E38" i="14"/>
  <c r="E25" i="14"/>
  <c r="E29" i="14"/>
  <c r="E41" i="14"/>
  <c r="E36" i="14"/>
  <c r="E9" i="14"/>
  <c r="E21" i="14"/>
  <c r="E37" i="14"/>
  <c r="E34" i="14"/>
  <c r="E41" i="12"/>
  <c r="E18" i="12"/>
  <c r="E32" i="12"/>
  <c r="E39" i="12"/>
  <c r="E20" i="12"/>
  <c r="E30" i="12"/>
  <c r="E19" i="12"/>
  <c r="E6" i="12"/>
  <c r="E22" i="13"/>
  <c r="E21" i="13"/>
  <c r="E30" i="13"/>
  <c r="E10" i="13"/>
  <c r="E39" i="13"/>
  <c r="E42" i="8"/>
  <c r="E22" i="8"/>
  <c r="E36" i="8"/>
  <c r="E14" i="8"/>
  <c r="E8" i="8"/>
  <c r="E41" i="8"/>
  <c r="E10" i="8"/>
  <c r="E37" i="8"/>
  <c r="E7" i="8"/>
  <c r="E17" i="8"/>
  <c r="E25" i="8"/>
  <c r="L44" i="51"/>
  <c r="E9" i="8"/>
  <c r="L44" i="48"/>
  <c r="E9" i="16"/>
  <c r="E9" i="36"/>
  <c r="E43" i="36"/>
  <c r="E43" i="40"/>
  <c r="E10" i="12"/>
  <c r="E28" i="12"/>
  <c r="E6" i="52"/>
  <c r="E11" i="52"/>
  <c r="E14" i="52"/>
  <c r="E17" i="52"/>
  <c r="E18" i="52"/>
  <c r="E27" i="52"/>
  <c r="E29" i="52"/>
  <c r="E30" i="52"/>
  <c r="E32" i="52"/>
  <c r="E41" i="52"/>
  <c r="E9" i="52"/>
  <c r="E10" i="52"/>
  <c r="E13" i="52"/>
  <c r="E19" i="52"/>
  <c r="E21" i="52"/>
  <c r="E22" i="52"/>
  <c r="E25" i="52"/>
  <c r="E26" i="52"/>
  <c r="E33" i="52"/>
  <c r="E34" i="52"/>
  <c r="E36" i="52"/>
  <c r="E37" i="52"/>
  <c r="E38" i="52"/>
  <c r="E40" i="52"/>
  <c r="E42" i="52"/>
  <c r="E8" i="51"/>
  <c r="E12" i="51"/>
  <c r="E20" i="51"/>
  <c r="E24" i="51"/>
  <c r="E25" i="51"/>
  <c r="E26" i="51"/>
  <c r="E29" i="51"/>
  <c r="E33" i="51"/>
  <c r="E36" i="51"/>
  <c r="E37" i="51"/>
  <c r="E38" i="51"/>
  <c r="E40" i="51"/>
  <c r="E41" i="51"/>
  <c r="E42" i="51"/>
  <c r="E5" i="51"/>
  <c r="E9" i="51"/>
  <c r="E17" i="51"/>
  <c r="E22" i="51"/>
  <c r="E32" i="51"/>
  <c r="E7" i="51"/>
  <c r="E10" i="51"/>
  <c r="E13" i="51"/>
  <c r="E16" i="51"/>
  <c r="E18" i="51"/>
  <c r="E21" i="51"/>
  <c r="E28" i="51"/>
  <c r="E34" i="51"/>
  <c r="E38" i="13"/>
  <c r="E42" i="13"/>
  <c r="E43" i="34"/>
  <c r="E42" i="36"/>
  <c r="E42" i="40"/>
  <c r="E42" i="33"/>
  <c r="E42" i="29"/>
  <c r="E41" i="26"/>
  <c r="E9" i="25"/>
  <c r="E42" i="25"/>
  <c r="E43" i="12"/>
  <c r="E42" i="12"/>
  <c r="E43" i="15"/>
  <c r="E42" i="16"/>
  <c r="E41" i="16"/>
  <c r="E41" i="17"/>
  <c r="E41" i="25"/>
  <c r="E42" i="26"/>
  <c r="E41" i="29"/>
  <c r="E41" i="33"/>
  <c r="E43" i="44"/>
  <c r="X42" i="44"/>
  <c r="X42" i="25"/>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V42" i="13"/>
  <c r="V43" i="12"/>
  <c r="V42" i="14"/>
  <c r="V42" i="15"/>
  <c r="V43" i="16"/>
  <c r="V43" i="17"/>
  <c r="V43" i="18"/>
  <c r="V42" i="19"/>
  <c r="V43" i="20"/>
  <c r="V42" i="21"/>
  <c r="V43" i="22"/>
  <c r="V42" i="23"/>
  <c r="V42" i="24"/>
  <c r="V43" i="8"/>
  <c r="V43" i="13"/>
  <c r="X42" i="13"/>
  <c r="V42" i="12"/>
  <c r="V43" i="14"/>
  <c r="V43" i="15"/>
  <c r="V42" i="16"/>
  <c r="V42" i="17"/>
  <c r="X42" i="17"/>
  <c r="V42" i="18"/>
  <c r="V43" i="19"/>
  <c r="V42" i="20"/>
  <c r="V43" i="21"/>
  <c r="V42" i="22"/>
  <c r="V43" i="23"/>
  <c r="V43" i="24"/>
  <c r="V36" i="38"/>
  <c r="V36" i="22"/>
  <c r="V36" i="48"/>
  <c r="V36" i="43"/>
  <c r="X18" i="26"/>
  <c r="X18" i="35"/>
  <c r="X18" i="14"/>
  <c r="X18" i="27"/>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38" i="12"/>
  <c r="V36" i="25"/>
  <c r="V7" i="24"/>
  <c r="V7" i="25"/>
  <c r="V7" i="38"/>
  <c r="X38" i="34"/>
  <c r="X38" i="24"/>
  <c r="X38" i="48"/>
  <c r="X38" i="16"/>
  <c r="X38" i="40"/>
  <c r="X38" i="51"/>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1"/>
  <c r="X20" i="28"/>
  <c r="X5" i="24"/>
  <c r="V20" i="41"/>
  <c r="V20" i="49"/>
  <c r="V20" i="15"/>
  <c r="V20" i="21"/>
  <c r="V20" i="27"/>
  <c r="V20" i="44"/>
  <c r="V14" i="36"/>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28" i="20"/>
  <c r="E42" i="17"/>
  <c r="E42" i="15"/>
  <c r="E42" i="14"/>
  <c r="E23"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F29" i="37"/>
  <c r="F29" i="41"/>
  <c r="F32" i="13"/>
  <c r="P32" i="39"/>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35" i="19"/>
  <c r="J35" i="29"/>
  <c r="J35" i="15"/>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P13" i="19"/>
  <c r="F13" i="41"/>
  <c r="G13" i="41" s="1"/>
  <c r="F13" i="13"/>
  <c r="F36" i="15"/>
  <c r="P36" i="52"/>
  <c r="P36" i="49"/>
  <c r="P36" i="23"/>
  <c r="F36" i="18"/>
  <c r="G36" i="18" s="1"/>
  <c r="P36" i="25"/>
  <c r="F36" i="44"/>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F13" i="39"/>
  <c r="P13" i="15"/>
  <c r="P13" i="42"/>
  <c r="F13" i="35"/>
  <c r="F13" i="29"/>
  <c r="P13" i="8"/>
  <c r="F13" i="30"/>
  <c r="P13" i="50"/>
  <c r="F13" i="15"/>
  <c r="G13" i="15" s="1"/>
  <c r="P13" i="48"/>
  <c r="P13" i="12"/>
  <c r="P13" i="36"/>
  <c r="P13" i="35"/>
  <c r="P13" i="43"/>
  <c r="F13" i="25"/>
  <c r="F13" i="43"/>
  <c r="F13" i="37"/>
  <c r="G13" i="37" s="1"/>
  <c r="F13" i="18"/>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52"/>
  <c r="X20" i="35"/>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32"/>
  <c r="X32" i="23"/>
  <c r="X32" i="33"/>
  <c r="X32" i="17"/>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2"/>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8"/>
  <c r="X27" i="14"/>
  <c r="X27" i="29"/>
  <c r="X27" i="17"/>
  <c r="X27" i="37"/>
  <c r="X27" i="20"/>
  <c r="X27" i="52"/>
  <c r="X25" i="8"/>
  <c r="X23" i="49"/>
  <c r="X23" i="39"/>
  <c r="X23" i="48"/>
  <c r="X23" i="29"/>
  <c r="X23" i="13"/>
  <c r="X13" i="13"/>
  <c r="X11" i="19"/>
  <c r="X11" i="18"/>
  <c r="X11" i="23"/>
  <c r="X11" i="25"/>
  <c r="X11" i="42"/>
  <c r="X11" i="34"/>
  <c r="X9" i="36"/>
  <c r="N42" i="22"/>
  <c r="N42" i="21"/>
  <c r="N42" i="24"/>
  <c r="N42" i="17"/>
  <c r="N42" i="48"/>
  <c r="N42" i="49"/>
  <c r="N42" i="38"/>
  <c r="N42" i="37"/>
  <c r="V6" i="44"/>
  <c r="V30" i="51"/>
  <c r="V30" i="42"/>
  <c r="V30" i="37"/>
  <c r="V30" i="38"/>
  <c r="V30" i="22"/>
  <c r="V30" i="50"/>
  <c r="V30" i="28"/>
  <c r="V30" i="12"/>
  <c r="V30" i="25"/>
  <c r="V37" i="13"/>
  <c r="V37" i="31"/>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E7" i="36"/>
  <c r="F27" i="50"/>
  <c r="P27" i="52"/>
  <c r="P27" i="50"/>
  <c r="F27" i="52"/>
  <c r="G27" i="52" s="1"/>
  <c r="AI42" i="4"/>
  <c r="G42" i="4" s="1"/>
  <c r="J39" i="31" s="1"/>
  <c r="AH42" i="4"/>
  <c r="F42" i="4" s="1"/>
  <c r="T39" i="35" s="1"/>
  <c r="AH14" i="4"/>
  <c r="F14" i="4" s="1"/>
  <c r="T11" i="19" s="1"/>
  <c r="AH40" i="4"/>
  <c r="F40" i="4" s="1"/>
  <c r="T37" i="40" s="1"/>
  <c r="AH9" i="4"/>
  <c r="F9" i="4" s="1"/>
  <c r="E41" i="36"/>
  <c r="E19" i="36"/>
  <c r="E39" i="36"/>
  <c r="E33" i="36"/>
  <c r="G33" i="36" s="1"/>
  <c r="E11" i="36"/>
  <c r="E21" i="36"/>
  <c r="E38" i="36"/>
  <c r="E14" i="36"/>
  <c r="E21" i="31"/>
  <c r="E6" i="28"/>
  <c r="E38" i="28"/>
  <c r="E33" i="14"/>
  <c r="G33" i="14" s="1"/>
  <c r="N36" i="52"/>
  <c r="N36" i="48"/>
  <c r="N36" i="50"/>
  <c r="E5" i="50"/>
  <c r="E7" i="50"/>
  <c r="E11" i="50"/>
  <c r="E13" i="50"/>
  <c r="E15" i="50"/>
  <c r="E19" i="50"/>
  <c r="E21" i="50"/>
  <c r="E23" i="50"/>
  <c r="E27" i="50"/>
  <c r="E29" i="50"/>
  <c r="E31" i="50"/>
  <c r="E35" i="50"/>
  <c r="E37" i="50"/>
  <c r="E39" i="50"/>
  <c r="E43" i="50"/>
  <c r="E8" i="50"/>
  <c r="E10" i="50"/>
  <c r="E12" i="50"/>
  <c r="E16" i="50"/>
  <c r="E18" i="50"/>
  <c r="E20" i="50"/>
  <c r="E24" i="50"/>
  <c r="E26" i="50"/>
  <c r="E28" i="50"/>
  <c r="E32" i="50"/>
  <c r="E34" i="50"/>
  <c r="E36" i="50"/>
  <c r="E40" i="50"/>
  <c r="G40" i="50" s="1"/>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6" i="38"/>
  <c r="E34" i="38"/>
  <c r="E37" i="38"/>
  <c r="E18" i="38"/>
  <c r="E11" i="34"/>
  <c r="E24" i="29"/>
  <c r="E33" i="18"/>
  <c r="G33" i="18" s="1"/>
  <c r="E25" i="18"/>
  <c r="E7" i="18"/>
  <c r="E24" i="12"/>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38"/>
  <c r="F40" i="30"/>
  <c r="P40" i="52"/>
  <c r="P11" i="49"/>
  <c r="F5" i="18"/>
  <c r="P5" i="19"/>
  <c r="E20" i="35"/>
  <c r="E27" i="35"/>
  <c r="G27" i="35" s="1"/>
  <c r="E33" i="25"/>
  <c r="G33" i="25" s="1"/>
  <c r="E25" i="25"/>
  <c r="E13" i="25"/>
  <c r="E37" i="25"/>
  <c r="E32" i="25"/>
  <c r="E23" i="25"/>
  <c r="E7" i="25"/>
  <c r="E10" i="25"/>
  <c r="E24" i="20"/>
  <c r="E29" i="16"/>
  <c r="E17" i="16"/>
  <c r="E25" i="16"/>
  <c r="E6" i="16"/>
  <c r="E14" i="16"/>
  <c r="J42" i="30"/>
  <c r="J42" i="8"/>
  <c r="E10" i="49"/>
  <c r="E18" i="49"/>
  <c r="E26" i="49"/>
  <c r="E34" i="49"/>
  <c r="E42" i="49"/>
  <c r="E8" i="49"/>
  <c r="E30" i="49"/>
  <c r="E40" i="49"/>
  <c r="E31" i="49"/>
  <c r="E32" i="49"/>
  <c r="E16" i="49"/>
  <c r="E39" i="48"/>
  <c r="E23" i="48"/>
  <c r="AI25" i="4"/>
  <c r="G25" i="4" s="1"/>
  <c r="AI17" i="4"/>
  <c r="G17" i="4" s="1"/>
  <c r="J14" i="35" s="1"/>
  <c r="AI37" i="4"/>
  <c r="G37" i="4" s="1"/>
  <c r="J31" i="20"/>
  <c r="AI29" i="4"/>
  <c r="G29" i="4" s="1"/>
  <c r="J26" i="33" s="1"/>
  <c r="AH16" i="4"/>
  <c r="F16" i="4" s="1"/>
  <c r="AI21" i="4"/>
  <c r="G21" i="4" s="1"/>
  <c r="AI44" i="4"/>
  <c r="G44" i="4" s="1"/>
  <c r="J41" i="34" s="1"/>
  <c r="AI27" i="4"/>
  <c r="G27" i="4" s="1"/>
  <c r="J24" i="51" s="1"/>
  <c r="AI13" i="4"/>
  <c r="G13" i="4" s="1"/>
  <c r="J10" i="21" s="1"/>
  <c r="AH38" i="4"/>
  <c r="F38" i="4" s="1"/>
  <c r="AI46" i="4"/>
  <c r="G46" i="4" s="1"/>
  <c r="J43" i="19" s="1"/>
  <c r="AH46" i="4"/>
  <c r="F46" i="4" s="1"/>
  <c r="J37" i="41"/>
  <c r="J37" i="33"/>
  <c r="J37" i="24"/>
  <c r="T11" i="14"/>
  <c r="J41" i="31"/>
  <c r="J41" i="41"/>
  <c r="J41" i="44"/>
  <c r="J41" i="49"/>
  <c r="T39" i="39"/>
  <c r="J24" i="20"/>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24"/>
  <c r="J14" i="12"/>
  <c r="J35" i="27" l="1"/>
  <c r="J23" i="23"/>
  <c r="J35" i="28"/>
  <c r="T37" i="50"/>
  <c r="J35" i="12"/>
  <c r="T37" i="12"/>
  <c r="J35" i="41"/>
  <c r="X40" i="30"/>
  <c r="X40" i="51"/>
  <c r="X40" i="16"/>
  <c r="X40" i="17"/>
  <c r="X40" i="24"/>
  <c r="X40" i="52"/>
  <c r="X40" i="12"/>
  <c r="X40" i="20"/>
  <c r="X40" i="18"/>
  <c r="X40" i="19"/>
  <c r="X40" i="48"/>
  <c r="X40" i="29"/>
  <c r="X40" i="28"/>
  <c r="X16" i="44"/>
  <c r="X16" i="48"/>
  <c r="X16" i="14"/>
  <c r="X16" i="38"/>
  <c r="X16" i="31"/>
  <c r="X16" i="35"/>
  <c r="X16" i="33"/>
  <c r="X16" i="13"/>
  <c r="X16" i="30"/>
  <c r="X16" i="28"/>
  <c r="X16" i="8"/>
  <c r="X16" i="23"/>
  <c r="X12" i="37"/>
  <c r="X24" i="38"/>
  <c r="V37" i="26"/>
  <c r="V37" i="23"/>
  <c r="V6" i="13"/>
  <c r="X20" i="22"/>
  <c r="X32" i="28"/>
  <c r="X32" i="24"/>
  <c r="X32" i="15"/>
  <c r="X32" i="12"/>
  <c r="X20" i="20"/>
  <c r="X20" i="49"/>
  <c r="X20" i="21"/>
  <c r="X20" i="50"/>
  <c r="V6" i="35"/>
  <c r="X42" i="22"/>
  <c r="X42" i="8"/>
  <c r="X42" i="38"/>
  <c r="X42" i="39"/>
  <c r="X42" i="50"/>
  <c r="V37" i="8"/>
  <c r="X36" i="52"/>
  <c r="X36" i="34"/>
  <c r="X36" i="16"/>
  <c r="X12" i="40"/>
  <c r="X8" i="41"/>
  <c r="X36" i="25"/>
  <c r="X28" i="43"/>
  <c r="X8" i="50"/>
  <c r="X36" i="50"/>
  <c r="X28" i="25"/>
  <c r="X28" i="37"/>
  <c r="X28" i="39"/>
  <c r="X8" i="49"/>
  <c r="X8" i="37"/>
  <c r="X12" i="19"/>
  <c r="X12" i="22"/>
  <c r="V37" i="19"/>
  <c r="V37" i="39"/>
  <c r="V6" i="28"/>
  <c r="X20" i="26"/>
  <c r="X32" i="41"/>
  <c r="X32" i="48"/>
  <c r="X32" i="38"/>
  <c r="X32" i="51"/>
  <c r="X20" i="38"/>
  <c r="X20" i="30"/>
  <c r="X20" i="19"/>
  <c r="X20" i="29"/>
  <c r="V6" i="22"/>
  <c r="X42" i="23"/>
  <c r="X42" i="16"/>
  <c r="X42" i="40"/>
  <c r="X42" i="41"/>
  <c r="X42" i="48"/>
  <c r="V37" i="30"/>
  <c r="X28" i="51"/>
  <c r="X36" i="35"/>
  <c r="X36" i="19"/>
  <c r="X12" i="39"/>
  <c r="X12" i="31"/>
  <c r="X32" i="19"/>
  <c r="X36" i="43"/>
  <c r="X8" i="18"/>
  <c r="X36" i="22"/>
  <c r="X28" i="14"/>
  <c r="X28" i="23"/>
  <c r="X28" i="35"/>
  <c r="X8" i="39"/>
  <c r="X8" i="23"/>
  <c r="X12" i="15"/>
  <c r="X12" i="28"/>
  <c r="V37" i="20"/>
  <c r="V37" i="29"/>
  <c r="V37" i="18"/>
  <c r="V6" i="25"/>
  <c r="X20" i="39"/>
  <c r="X32" i="25"/>
  <c r="X32" i="16"/>
  <c r="X32" i="13"/>
  <c r="X32" i="22"/>
  <c r="X20" i="42"/>
  <c r="X20" i="37"/>
  <c r="X20" i="41"/>
  <c r="V6" i="15"/>
  <c r="X42" i="20"/>
  <c r="X42" i="28"/>
  <c r="X42" i="27"/>
  <c r="X42" i="52"/>
  <c r="V37" i="37"/>
  <c r="X28" i="20"/>
  <c r="X36" i="15"/>
  <c r="X36" i="28"/>
  <c r="X12" i="36"/>
  <c r="X12" i="24"/>
  <c r="X36" i="37"/>
  <c r="X28" i="16"/>
  <c r="X36" i="36"/>
  <c r="X36" i="48"/>
  <c r="X28" i="42"/>
  <c r="X28" i="28"/>
  <c r="X28" i="31"/>
  <c r="X8" i="16"/>
  <c r="X8" i="13"/>
  <c r="X12" i="30"/>
  <c r="V37" i="49"/>
  <c r="V37" i="16"/>
  <c r="V37" i="27"/>
  <c r="V6" i="34"/>
  <c r="X32" i="31"/>
  <c r="X32" i="44"/>
  <c r="X32" i="18"/>
  <c r="X20" i="48"/>
  <c r="X20" i="31"/>
  <c r="X20" i="51"/>
  <c r="V6" i="12"/>
  <c r="X42" i="21"/>
  <c r="X42" i="32"/>
  <c r="X42" i="29"/>
  <c r="X42" i="51"/>
  <c r="V37" i="42"/>
  <c r="X8" i="15"/>
  <c r="X36" i="23"/>
  <c r="X36" i="38"/>
  <c r="X12" i="23"/>
  <c r="X12" i="14"/>
  <c r="X36" i="29"/>
  <c r="X28" i="21"/>
  <c r="X36" i="21"/>
  <c r="X28" i="52"/>
  <c r="X28" i="24"/>
  <c r="X28" i="22"/>
  <c r="X28" i="26"/>
  <c r="X8" i="44"/>
  <c r="X32" i="37"/>
  <c r="X12" i="27"/>
  <c r="V37" i="38"/>
  <c r="V37" i="50"/>
  <c r="V6" i="39"/>
  <c r="X32" i="49"/>
  <c r="X32" i="36"/>
  <c r="X32" i="40"/>
  <c r="X20" i="17"/>
  <c r="X20" i="25"/>
  <c r="X20" i="12"/>
  <c r="X42" i="15"/>
  <c r="X42" i="24"/>
  <c r="X42" i="12"/>
  <c r="X42" i="34"/>
  <c r="X42" i="31"/>
  <c r="X42" i="49"/>
  <c r="V37" i="22"/>
  <c r="V37" i="36"/>
  <c r="X8" i="30"/>
  <c r="X36" i="24"/>
  <c r="X36" i="44"/>
  <c r="X12" i="16"/>
  <c r="X28" i="27"/>
  <c r="X36" i="27"/>
  <c r="X8" i="24"/>
  <c r="X36" i="41"/>
  <c r="X28" i="48"/>
  <c r="X28" i="29"/>
  <c r="X28" i="17"/>
  <c r="X28" i="19"/>
  <c r="X8" i="25"/>
  <c r="X32" i="43"/>
  <c r="X36" i="51"/>
  <c r="V29" i="31"/>
  <c r="X12" i="52"/>
  <c r="X12" i="20"/>
  <c r="V37" i="44"/>
  <c r="V37" i="35"/>
  <c r="V6" i="19"/>
  <c r="V6" i="37"/>
  <c r="X32" i="20"/>
  <c r="X32" i="50"/>
  <c r="X32" i="26"/>
  <c r="X20" i="40"/>
  <c r="X20" i="23"/>
  <c r="X20" i="33"/>
  <c r="X42" i="18"/>
  <c r="X42" i="35"/>
  <c r="X42" i="33"/>
  <c r="X42" i="42"/>
  <c r="V37" i="14"/>
  <c r="V37" i="21"/>
  <c r="X8" i="35"/>
  <c r="X36" i="42"/>
  <c r="X36" i="8"/>
  <c r="X12" i="18"/>
  <c r="X28" i="40"/>
  <c r="X36" i="30"/>
  <c r="X28" i="13"/>
  <c r="X8" i="40"/>
  <c r="X36" i="26"/>
  <c r="X28" i="38"/>
  <c r="X28" i="18"/>
  <c r="X28" i="12"/>
  <c r="X28" i="15"/>
  <c r="X8" i="17"/>
  <c r="X32" i="8"/>
  <c r="X36" i="49"/>
  <c r="X12" i="33"/>
  <c r="V29" i="37"/>
  <c r="X12" i="48"/>
  <c r="V37" i="41"/>
  <c r="V37" i="33"/>
  <c r="V6" i="48"/>
  <c r="X20" i="15"/>
  <c r="X32" i="39"/>
  <c r="X32" i="34"/>
  <c r="X32" i="29"/>
  <c r="X32" i="35"/>
  <c r="X20" i="16"/>
  <c r="X20" i="34"/>
  <c r="X20" i="43"/>
  <c r="V6" i="29"/>
  <c r="X42" i="19"/>
  <c r="X42" i="14"/>
  <c r="X42" i="36"/>
  <c r="X42" i="37"/>
  <c r="X42" i="43"/>
  <c r="X36" i="33"/>
  <c r="X36" i="18"/>
  <c r="X36" i="14"/>
  <c r="X12" i="35"/>
  <c r="X8" i="12"/>
  <c r="X36" i="13"/>
  <c r="X28" i="30"/>
  <c r="X36" i="17"/>
  <c r="X28" i="33"/>
  <c r="X28" i="41"/>
  <c r="X28" i="44"/>
  <c r="G36" i="44"/>
  <c r="E27" i="34"/>
  <c r="G13" i="33"/>
  <c r="G40" i="30"/>
  <c r="G27" i="34"/>
  <c r="G13" i="18"/>
  <c r="G33" i="16"/>
  <c r="G29" i="8"/>
  <c r="G12" i="42"/>
  <c r="G40" i="15"/>
  <c r="G13" i="23"/>
  <c r="G29" i="30"/>
  <c r="G10" i="52"/>
  <c r="V39" i="16"/>
  <c r="V39" i="48"/>
  <c r="V39" i="31"/>
  <c r="V39" i="19"/>
  <c r="V39" i="29"/>
  <c r="V39" i="8"/>
  <c r="V39" i="40"/>
  <c r="V39" i="49"/>
  <c r="V39" i="23"/>
  <c r="V39" i="32"/>
  <c r="V39" i="17"/>
  <c r="V39" i="13"/>
  <c r="V39" i="52"/>
  <c r="V39" i="38"/>
  <c r="V39" i="15"/>
  <c r="V39" i="43"/>
  <c r="V39" i="24"/>
  <c r="V39" i="28"/>
  <c r="V39" i="34"/>
  <c r="V39" i="22"/>
  <c r="V39" i="27"/>
  <c r="V39" i="20"/>
  <c r="V39" i="36"/>
  <c r="V39" i="42"/>
  <c r="V39" i="25"/>
  <c r="V39" i="44"/>
  <c r="V39" i="33"/>
  <c r="V39" i="50"/>
  <c r="V39" i="35"/>
  <c r="V39" i="30"/>
  <c r="V39" i="12"/>
  <c r="V39" i="39"/>
  <c r="V39" i="51"/>
  <c r="V39" i="37"/>
  <c r="N8" i="17"/>
  <c r="N8" i="44"/>
  <c r="N8" i="39"/>
  <c r="N8" i="37"/>
  <c r="N8" i="13"/>
  <c r="N8" i="41"/>
  <c r="N8" i="20"/>
  <c r="N8" i="18"/>
  <c r="N8" i="43"/>
  <c r="N8" i="50"/>
  <c r="N8" i="15"/>
  <c r="N8" i="19"/>
  <c r="N8" i="27"/>
  <c r="N8" i="21"/>
  <c r="N8" i="30"/>
  <c r="N8" i="22"/>
  <c r="N8" i="23"/>
  <c r="N8" i="33"/>
  <c r="N8" i="24"/>
  <c r="N8" i="26"/>
  <c r="N8" i="8"/>
  <c r="N8" i="32"/>
  <c r="N8" i="25"/>
  <c r="N8" i="38"/>
  <c r="N8" i="28"/>
  <c r="N8" i="34"/>
  <c r="N8" i="42"/>
  <c r="N8" i="51"/>
  <c r="N8" i="14"/>
  <c r="N8" i="35"/>
  <c r="N8" i="12"/>
  <c r="N8" i="29"/>
  <c r="N8" i="16"/>
  <c r="N8" i="40"/>
  <c r="N8" i="31"/>
  <c r="N8" i="36"/>
  <c r="N30" i="20"/>
  <c r="N30" i="17"/>
  <c r="N30" i="29"/>
  <c r="N30" i="31"/>
  <c r="N30" i="44"/>
  <c r="N30" i="42"/>
  <c r="N30" i="16"/>
  <c r="N30" i="25"/>
  <c r="N30" i="36"/>
  <c r="N30" i="34"/>
  <c r="N30" i="30"/>
  <c r="N30" i="41"/>
  <c r="N30" i="19"/>
  <c r="N30" i="37"/>
  <c r="N30" i="26"/>
  <c r="N30" i="32"/>
  <c r="N30" i="13"/>
  <c r="N30" i="14"/>
  <c r="N30" i="50"/>
  <c r="N30" i="33"/>
  <c r="N30" i="18"/>
  <c r="N30" i="40"/>
  <c r="N30" i="27"/>
  <c r="N30" i="49"/>
  <c r="N30" i="35"/>
  <c r="N30" i="22"/>
  <c r="N30" i="8"/>
  <c r="N30" i="48"/>
  <c r="N30" i="38"/>
  <c r="N30" i="21"/>
  <c r="N30" i="51"/>
  <c r="N30" i="15"/>
  <c r="N30" i="23"/>
  <c r="N30" i="12"/>
  <c r="N30" i="52"/>
  <c r="N30" i="43"/>
  <c r="N30" i="28"/>
  <c r="N30" i="24"/>
  <c r="N30" i="39"/>
  <c r="G10" i="49"/>
  <c r="J24" i="22"/>
  <c r="P10" i="23"/>
  <c r="P10" i="40"/>
  <c r="X9" i="44"/>
  <c r="X13" i="38"/>
  <c r="F15" i="40"/>
  <c r="F10" i="48"/>
  <c r="F10" i="30"/>
  <c r="F10" i="40"/>
  <c r="F10" i="15"/>
  <c r="G10" i="15" s="1"/>
  <c r="P5" i="44"/>
  <c r="F5" i="39"/>
  <c r="F5" i="36"/>
  <c r="V14" i="12"/>
  <c r="X29" i="23"/>
  <c r="V29" i="20"/>
  <c r="AN19" i="4"/>
  <c r="H19" i="4" s="1"/>
  <c r="AN15" i="4"/>
  <c r="H15" i="4" s="1"/>
  <c r="G10" i="50"/>
  <c r="J14" i="38"/>
  <c r="T8" i="19"/>
  <c r="J24" i="49"/>
  <c r="J37" i="44"/>
  <c r="J37" i="27"/>
  <c r="J37" i="26"/>
  <c r="V29" i="36"/>
  <c r="V29" i="49"/>
  <c r="P5" i="49"/>
  <c r="P5" i="17"/>
  <c r="G13" i="38"/>
  <c r="X24" i="30"/>
  <c r="F10" i="36"/>
  <c r="P10" i="12"/>
  <c r="F10" i="27"/>
  <c r="X25" i="22"/>
  <c r="X33" i="44"/>
  <c r="P15" i="39"/>
  <c r="F32" i="27"/>
  <c r="P32" i="48"/>
  <c r="F10" i="31"/>
  <c r="F10" i="34"/>
  <c r="F5" i="43"/>
  <c r="P5" i="40"/>
  <c r="P5" i="36"/>
  <c r="F5" i="33"/>
  <c r="X41" i="27"/>
  <c r="V14" i="14"/>
  <c r="X29" i="24"/>
  <c r="V6" i="42"/>
  <c r="V6" i="14"/>
  <c r="V6" i="41"/>
  <c r="X16" i="39"/>
  <c r="X16" i="51"/>
  <c r="X16" i="34"/>
  <c r="X16" i="20"/>
  <c r="F5" i="40"/>
  <c r="X16" i="16"/>
  <c r="F25" i="28"/>
  <c r="V29" i="51"/>
  <c r="J37" i="50"/>
  <c r="J14" i="33"/>
  <c r="J14" i="51"/>
  <c r="T8" i="16"/>
  <c r="J24" i="34"/>
  <c r="J37" i="25"/>
  <c r="J37" i="39"/>
  <c r="V29" i="27"/>
  <c r="P5" i="23"/>
  <c r="P5" i="25"/>
  <c r="P5" i="51"/>
  <c r="P5" i="15"/>
  <c r="X24" i="52"/>
  <c r="F10" i="33"/>
  <c r="P10" i="34"/>
  <c r="P10" i="25"/>
  <c r="X25" i="15"/>
  <c r="X33" i="48"/>
  <c r="F15" i="13"/>
  <c r="P32" i="15"/>
  <c r="P32" i="52"/>
  <c r="P10" i="52"/>
  <c r="F10" i="26"/>
  <c r="G10" i="26" s="1"/>
  <c r="F10" i="35"/>
  <c r="F5" i="41"/>
  <c r="F5" i="37"/>
  <c r="P5" i="33"/>
  <c r="P5" i="31"/>
  <c r="X41" i="40"/>
  <c r="X29" i="28"/>
  <c r="V6" i="38"/>
  <c r="V6" i="51"/>
  <c r="V6" i="27"/>
  <c r="X16" i="49"/>
  <c r="X16" i="43"/>
  <c r="X16" i="19"/>
  <c r="X16" i="41"/>
  <c r="P5" i="42"/>
  <c r="F10" i="42"/>
  <c r="G10" i="42" s="1"/>
  <c r="P25" i="38"/>
  <c r="J24" i="25"/>
  <c r="V29" i="43"/>
  <c r="F5" i="26"/>
  <c r="X24" i="20"/>
  <c r="X25" i="30"/>
  <c r="J14" i="32"/>
  <c r="T8" i="44"/>
  <c r="J39" i="33"/>
  <c r="J24" i="36"/>
  <c r="J37" i="35"/>
  <c r="J37" i="23"/>
  <c r="V29" i="23"/>
  <c r="F5" i="15"/>
  <c r="G5" i="15" s="1"/>
  <c r="F5" i="19"/>
  <c r="G5" i="19" s="1"/>
  <c r="P5" i="50"/>
  <c r="F5" i="16"/>
  <c r="X24" i="41"/>
  <c r="F10" i="28"/>
  <c r="G10" i="28" s="1"/>
  <c r="F10" i="50"/>
  <c r="P10" i="17"/>
  <c r="X9" i="22"/>
  <c r="X33" i="23"/>
  <c r="P15" i="18"/>
  <c r="P10" i="49"/>
  <c r="F15" i="41"/>
  <c r="F10" i="23"/>
  <c r="P10" i="28"/>
  <c r="P5" i="37"/>
  <c r="P5" i="34"/>
  <c r="F5" i="30"/>
  <c r="G5" i="30" s="1"/>
  <c r="F5" i="28"/>
  <c r="V14" i="44"/>
  <c r="X21" i="31"/>
  <c r="V6" i="43"/>
  <c r="V6" i="8"/>
  <c r="X16" i="18"/>
  <c r="X33" i="43"/>
  <c r="X16" i="17"/>
  <c r="X16" i="22"/>
  <c r="X16" i="15"/>
  <c r="X16" i="42"/>
  <c r="F10" i="16"/>
  <c r="P10" i="38"/>
  <c r="X24" i="48"/>
  <c r="F25" i="30"/>
  <c r="V29" i="42"/>
  <c r="J37" i="21"/>
  <c r="V29" i="14"/>
  <c r="X37" i="32"/>
  <c r="J14" i="22"/>
  <c r="T8" i="17"/>
  <c r="J39" i="30"/>
  <c r="J24" i="17"/>
  <c r="J37" i="16"/>
  <c r="J37" i="36"/>
  <c r="V29" i="17"/>
  <c r="P5" i="20"/>
  <c r="F5" i="27"/>
  <c r="P5" i="48"/>
  <c r="F5" i="14"/>
  <c r="X24" i="34"/>
  <c r="F10" i="22"/>
  <c r="G10" i="22" s="1"/>
  <c r="P10" i="37"/>
  <c r="F10" i="38"/>
  <c r="X9" i="16"/>
  <c r="X37" i="18"/>
  <c r="F15" i="25"/>
  <c r="P10" i="48"/>
  <c r="F10" i="18"/>
  <c r="G10" i="18" s="1"/>
  <c r="P10" i="29"/>
  <c r="F5" i="34"/>
  <c r="P5" i="30"/>
  <c r="P5" i="29"/>
  <c r="V14" i="32"/>
  <c r="X21" i="13"/>
  <c r="V6" i="40"/>
  <c r="V6" i="49"/>
  <c r="X16" i="29"/>
  <c r="X16" i="12"/>
  <c r="X16" i="37"/>
  <c r="X16" i="25"/>
  <c r="P10" i="24"/>
  <c r="P10" i="20"/>
  <c r="X24" i="44"/>
  <c r="P25" i="36"/>
  <c r="F25" i="44"/>
  <c r="V29" i="28"/>
  <c r="J37" i="34"/>
  <c r="F5" i="50"/>
  <c r="P10" i="13"/>
  <c r="J14" i="16"/>
  <c r="T8" i="51"/>
  <c r="J39" i="22"/>
  <c r="J24" i="28"/>
  <c r="J37" i="37"/>
  <c r="J37" i="40"/>
  <c r="V29" i="40"/>
  <c r="F5" i="24"/>
  <c r="P5" i="18"/>
  <c r="G27" i="12"/>
  <c r="F5" i="12"/>
  <c r="G5" i="12" s="1"/>
  <c r="X24" i="35"/>
  <c r="X24" i="19"/>
  <c r="F10" i="13"/>
  <c r="F10" i="25"/>
  <c r="G10" i="25" s="1"/>
  <c r="P10" i="36"/>
  <c r="X9" i="40"/>
  <c r="X37" i="43"/>
  <c r="F15" i="38"/>
  <c r="G15" i="38" s="1"/>
  <c r="J7" i="42"/>
  <c r="P10" i="51"/>
  <c r="P10" i="44"/>
  <c r="P10" i="16"/>
  <c r="F10" i="20"/>
  <c r="G10" i="20" s="1"/>
  <c r="P5" i="32"/>
  <c r="F5" i="29"/>
  <c r="P5" i="43"/>
  <c r="V14" i="43"/>
  <c r="V6" i="20"/>
  <c r="V6" i="31"/>
  <c r="X16" i="36"/>
  <c r="X16" i="40"/>
  <c r="X16" i="32"/>
  <c r="X16" i="24"/>
  <c r="X37" i="41"/>
  <c r="X16" i="52"/>
  <c r="P10" i="8"/>
  <c r="X24" i="23"/>
  <c r="F25" i="14"/>
  <c r="G25" i="14" s="1"/>
  <c r="P25" i="42"/>
  <c r="V29" i="22"/>
  <c r="J39" i="36"/>
  <c r="J37" i="19"/>
  <c r="V29" i="34"/>
  <c r="P5" i="14"/>
  <c r="P5" i="8"/>
  <c r="F5" i="8"/>
  <c r="X24" i="36"/>
  <c r="F10" i="21"/>
  <c r="G10" i="21" s="1"/>
  <c r="P10" i="42"/>
  <c r="F10" i="8"/>
  <c r="G10" i="8" s="1"/>
  <c r="P10" i="27"/>
  <c r="X9" i="27"/>
  <c r="X37" i="31"/>
  <c r="J7" i="13"/>
  <c r="F32" i="8"/>
  <c r="G32" i="8" s="1"/>
  <c r="F10" i="51"/>
  <c r="P10" i="39"/>
  <c r="F10" i="12"/>
  <c r="P10" i="18"/>
  <c r="F5" i="31"/>
  <c r="P5" i="26"/>
  <c r="P5" i="41"/>
  <c r="X13" i="18"/>
  <c r="V14" i="29"/>
  <c r="V6" i="23"/>
  <c r="V6" i="33"/>
  <c r="V6" i="16"/>
  <c r="X16" i="27"/>
  <c r="X16" i="21"/>
  <c r="X16" i="26"/>
  <c r="X16" i="50"/>
  <c r="P25" i="30"/>
  <c r="F25" i="21"/>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G27" i="29" s="1"/>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42"/>
  <c r="N16" i="21"/>
  <c r="N16" i="2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G36" i="8" s="1"/>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G15" i="48" s="1"/>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G34" i="38" s="1"/>
  <c r="F34" i="16"/>
  <c r="G34" i="16" s="1"/>
  <c r="P34" i="48"/>
  <c r="P34" i="37"/>
  <c r="F34" i="8"/>
  <c r="G34" i="8" s="1"/>
  <c r="P34" i="51"/>
  <c r="P34" i="13"/>
  <c r="F34" i="26"/>
  <c r="G34" i="26" s="1"/>
  <c r="P34" i="42"/>
  <c r="F15" i="49"/>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G32" i="33" s="1"/>
  <c r="F32" i="50"/>
  <c r="G32" i="50" s="1"/>
  <c r="P32" i="24"/>
  <c r="P32" i="42"/>
  <c r="P32" i="49"/>
  <c r="F32" i="32"/>
  <c r="P15" i="38"/>
  <c r="P35" i="31"/>
  <c r="F35" i="21"/>
  <c r="P34" i="19"/>
  <c r="P15" i="49"/>
  <c r="P28" i="27"/>
  <c r="P43" i="49"/>
  <c r="P43" i="34"/>
  <c r="F43" i="43"/>
  <c r="F43" i="48"/>
  <c r="F43" i="31"/>
  <c r="G43" i="31" s="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G32" i="15" s="1"/>
  <c r="P32" i="28"/>
  <c r="P32" i="21"/>
  <c r="F32" i="25"/>
  <c r="G32" i="25" s="1"/>
  <c r="P32" i="34"/>
  <c r="F34" i="41"/>
  <c r="F15" i="12"/>
  <c r="G15" i="12" s="1"/>
  <c r="P11" i="40"/>
  <c r="F28" i="44"/>
  <c r="G28" i="44" s="1"/>
  <c r="P28" i="35"/>
  <c r="F28" i="24"/>
  <c r="G28" i="24" s="1"/>
  <c r="G12" i="30"/>
  <c r="G15" i="49"/>
  <c r="G27"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G5" i="35" s="1"/>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3" i="42"/>
  <c r="G43" i="38"/>
  <c r="G43" i="51"/>
  <c r="G12" i="31"/>
  <c r="G25" i="52"/>
  <c r="G8" i="13"/>
  <c r="G33" i="24"/>
  <c r="G5" i="8"/>
  <c r="G28" i="26"/>
  <c r="G28" i="34"/>
  <c r="G34" i="29"/>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10" i="16"/>
  <c r="G25" i="44"/>
  <c r="G40" i="19"/>
  <c r="G32" i="22"/>
  <c r="G12" i="19"/>
  <c r="G19" i="23"/>
  <c r="G33" i="20"/>
  <c r="G36" i="35"/>
  <c r="G27" i="19"/>
  <c r="G27" i="21"/>
  <c r="G10" i="35"/>
  <c r="G27" i="41"/>
  <c r="G5" i="28"/>
  <c r="G40" i="22"/>
  <c r="G40" i="13"/>
  <c r="G32" i="17"/>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G25" i="35" s="1"/>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E7" i="19"/>
  <c r="E28" i="19"/>
  <c r="G28" i="19" s="1"/>
  <c r="C44" i="34"/>
  <c r="E9" i="34"/>
  <c r="E15" i="34"/>
  <c r="E8" i="34"/>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E22" i="43"/>
  <c r="E36" i="43"/>
  <c r="G36" i="43" s="1"/>
  <c r="E8" i="43"/>
  <c r="E36" i="38"/>
  <c r="G36" i="38" s="1"/>
  <c r="E29" i="43"/>
  <c r="G29" i="43" s="1"/>
  <c r="E18" i="43"/>
  <c r="E6" i="43"/>
  <c r="E30" i="44"/>
  <c r="E27" i="44"/>
  <c r="G27" i="44" s="1"/>
  <c r="E9" i="44"/>
  <c r="E42" i="44"/>
  <c r="E33" i="34"/>
  <c r="G33" i="34" s="1"/>
  <c r="E21" i="34"/>
  <c r="E7" i="34"/>
  <c r="E41" i="34"/>
  <c r="E40" i="33"/>
  <c r="G40" i="33" s="1"/>
  <c r="E28" i="33"/>
  <c r="E5" i="33"/>
  <c r="G5" i="33" s="1"/>
  <c r="E26" i="32"/>
  <c r="E22" i="32"/>
  <c r="E6" i="32"/>
  <c r="E8" i="28"/>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17"/>
  <c r="T7" i="48"/>
  <c r="T7" i="27"/>
  <c r="T7" i="12"/>
  <c r="T7" i="50"/>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9" i="18" l="1"/>
  <c r="T9" i="27"/>
  <c r="T9" i="14"/>
  <c r="E44" i="50"/>
  <c r="G25" i="21"/>
  <c r="E44" i="39"/>
  <c r="E44" i="41"/>
  <c r="N16" i="50"/>
  <c r="N16" i="17"/>
  <c r="N16" i="8"/>
  <c r="N16" i="12"/>
  <c r="N16" i="51"/>
  <c r="T7" i="14"/>
  <c r="T7" i="18"/>
  <c r="T7" i="35"/>
  <c r="G8" i="34"/>
  <c r="G23" i="39"/>
  <c r="N16" i="37"/>
  <c r="N16" i="18"/>
  <c r="N16" i="29"/>
  <c r="G10" i="38"/>
  <c r="T7" i="24"/>
  <c r="T7" i="28"/>
  <c r="T7" i="25"/>
  <c r="G15" i="34"/>
  <c r="G23" i="19"/>
  <c r="N16" i="36"/>
  <c r="N16" i="15"/>
  <c r="N16" i="14"/>
  <c r="N16" i="40"/>
  <c r="N16" i="13"/>
  <c r="T7" i="43"/>
  <c r="T7" i="42"/>
  <c r="T7" i="16"/>
  <c r="G28" i="33"/>
  <c r="N16" i="19"/>
  <c r="N16" i="34"/>
  <c r="N16" i="43"/>
  <c r="N16" i="25"/>
  <c r="G15" i="40"/>
  <c r="N16" i="48"/>
  <c r="T7" i="39"/>
  <c r="T7" i="44"/>
  <c r="T7" i="52"/>
  <c r="G32" i="43"/>
  <c r="G43" i="27"/>
  <c r="G10" i="33"/>
  <c r="N16" i="35"/>
  <c r="N16" i="30"/>
  <c r="N16" i="32"/>
  <c r="N16" i="39"/>
  <c r="N16" i="52"/>
  <c r="T7" i="49"/>
  <c r="T7" i="22"/>
  <c r="T7" i="37"/>
  <c r="T7" i="19"/>
  <c r="G15" i="23"/>
  <c r="N16" i="33"/>
  <c r="N16" i="27"/>
  <c r="N16" i="44"/>
  <c r="N16" i="24"/>
  <c r="G29" i="49"/>
  <c r="N16" i="49"/>
  <c r="T7" i="32"/>
  <c r="T7" i="15"/>
  <c r="T7" i="31"/>
  <c r="T7" i="36"/>
  <c r="G8" i="28"/>
  <c r="G15" i="19"/>
  <c r="N16" i="28"/>
  <c r="N16" i="22"/>
  <c r="N16" i="31"/>
  <c r="N16" i="38"/>
  <c r="T7" i="20"/>
  <c r="T7" i="34"/>
  <c r="T7" i="33"/>
  <c r="T7" i="51"/>
  <c r="G39" i="19"/>
  <c r="N16" i="41"/>
  <c r="N16" i="20"/>
  <c r="N16" i="16"/>
  <c r="N16" i="23"/>
  <c r="N12" i="33"/>
  <c r="N12" i="22"/>
  <c r="N12" i="13"/>
  <c r="N12" i="15"/>
  <c r="N12" i="41"/>
  <c r="N12" i="14"/>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20" i="44"/>
  <c r="I20" i="44" s="1"/>
  <c r="K20" i="44" s="1"/>
  <c r="H12" i="8"/>
  <c r="I12" i="8" s="1"/>
  <c r="H22" i="8"/>
  <c r="I22" i="8" s="1"/>
  <c r="H38" i="8"/>
  <c r="I38" i="8" s="1"/>
  <c r="H14" i="8"/>
  <c r="I14" i="8" s="1"/>
  <c r="H39" i="8"/>
  <c r="I39" i="8" s="1"/>
  <c r="H23" i="8"/>
  <c r="I23" i="8" s="1"/>
  <c r="H41" i="8"/>
  <c r="I41" i="8" s="1"/>
  <c r="H25" i="8"/>
  <c r="I25" i="8" s="1"/>
  <c r="H43" i="8"/>
  <c r="I43" i="8" s="1"/>
  <c r="H21" i="8"/>
  <c r="I21" i="8" s="1"/>
  <c r="H19" i="8"/>
  <c r="I19" i="8" s="1"/>
  <c r="H32" i="8"/>
  <c r="I32" i="8" s="1"/>
  <c r="H40" i="8"/>
  <c r="I40" i="8" s="1"/>
  <c r="H5" i="8"/>
  <c r="H20" i="17"/>
  <c r="I20" i="17" s="1"/>
  <c r="H34" i="17"/>
  <c r="I34" i="17" s="1"/>
  <c r="H24" i="20"/>
  <c r="I24" i="20" s="1"/>
  <c r="H14" i="20"/>
  <c r="I14" i="20" s="1"/>
  <c r="H15" i="20"/>
  <c r="I15" i="20" s="1"/>
  <c r="H27" i="20"/>
  <c r="I27" i="20" s="1"/>
  <c r="H29" i="20"/>
  <c r="I29" i="20" s="1"/>
  <c r="H6" i="37"/>
  <c r="I6" i="37" s="1"/>
  <c r="H41" i="37"/>
  <c r="I41" i="37" s="1"/>
  <c r="H33" i="37"/>
  <c r="I33" i="37" s="1"/>
  <c r="H25" i="37"/>
  <c r="I25" i="37" s="1"/>
  <c r="H17" i="37"/>
  <c r="I17" i="37" s="1"/>
  <c r="H9" i="37"/>
  <c r="I9" i="37" s="1"/>
  <c r="H32" i="37"/>
  <c r="I32" i="37" s="1"/>
  <c r="H24" i="37"/>
  <c r="I24" i="37" s="1"/>
  <c r="H16" i="37"/>
  <c r="I16" i="37" s="1"/>
  <c r="H8" i="37"/>
  <c r="I8" i="37" s="1"/>
  <c r="H35" i="37"/>
  <c r="I35" i="37" s="1"/>
  <c r="H23" i="37"/>
  <c r="I23" i="37" s="1"/>
  <c r="H13" i="37"/>
  <c r="I13" i="37" s="1"/>
  <c r="H30" i="37"/>
  <c r="I30" i="37" s="1"/>
  <c r="H20" i="37"/>
  <c r="I20" i="37" s="1"/>
  <c r="H10" i="37"/>
  <c r="I10" i="37" s="1"/>
  <c r="H31" i="37"/>
  <c r="I31" i="37" s="1"/>
  <c r="H19" i="37"/>
  <c r="I19" i="37" s="1"/>
  <c r="H5" i="37"/>
  <c r="H28" i="37"/>
  <c r="I28" i="37" s="1"/>
  <c r="H37" i="37"/>
  <c r="I37" i="37" s="1"/>
  <c r="H15" i="37"/>
  <c r="I15" i="37" s="1"/>
  <c r="H36" i="37"/>
  <c r="I36" i="37" s="1"/>
  <c r="H18" i="37"/>
  <c r="I18" i="37" s="1"/>
  <c r="H43" i="37"/>
  <c r="I43" i="37" s="1"/>
  <c r="H27" i="37"/>
  <c r="I27" i="37" s="1"/>
  <c r="H7" i="37"/>
  <c r="I7" i="37" s="1"/>
  <c r="H11" i="37"/>
  <c r="I11" i="37" s="1"/>
  <c r="H12" i="37"/>
  <c r="I12" i="37" s="1"/>
  <c r="H29" i="37"/>
  <c r="I29" i="37" s="1"/>
  <c r="H34" i="37"/>
  <c r="I34" i="37" s="1"/>
  <c r="H39" i="37"/>
  <c r="I39" i="37" s="1"/>
  <c r="H38" i="37"/>
  <c r="I38" i="37" s="1"/>
  <c r="H21" i="37"/>
  <c r="I21"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24" i="24"/>
  <c r="I24" i="24" s="1"/>
  <c r="H32" i="24"/>
  <c r="I32" i="24" s="1"/>
  <c r="H40" i="24"/>
  <c r="I40" i="24" s="1"/>
  <c r="H20" i="24"/>
  <c r="I20" i="24" s="1"/>
  <c r="H30" i="24"/>
  <c r="I30" i="24" s="1"/>
  <c r="H42" i="24"/>
  <c r="I42" i="24" s="1"/>
  <c r="H12" i="24"/>
  <c r="I12" i="24" s="1"/>
  <c r="H38" i="24"/>
  <c r="I38" i="24" s="1"/>
  <c r="H5" i="24"/>
  <c r="H34" i="24"/>
  <c r="I34" i="24" s="1"/>
  <c r="H28" i="24"/>
  <c r="I28" i="24" s="1"/>
  <c r="H14" i="24"/>
  <c r="I14" i="24" s="1"/>
  <c r="H6" i="24"/>
  <c r="I6" i="24" s="1"/>
  <c r="H22" i="24"/>
  <c r="I22" i="24" s="1"/>
  <c r="H43" i="24"/>
  <c r="I43" i="24" s="1"/>
  <c r="H27" i="24"/>
  <c r="I27" i="24" s="1"/>
  <c r="H19" i="24"/>
  <c r="I19" i="24" s="1"/>
  <c r="H11" i="24"/>
  <c r="I11" i="24" s="1"/>
  <c r="H41" i="24"/>
  <c r="I41" i="24" s="1"/>
  <c r="H37" i="24"/>
  <c r="I37" i="24" s="1"/>
  <c r="H23" i="24"/>
  <c r="I23" i="24" s="1"/>
  <c r="H25" i="24"/>
  <c r="I25" i="24" s="1"/>
  <c r="H21" i="24"/>
  <c r="I21" i="24" s="1"/>
  <c r="H7" i="24"/>
  <c r="I7" i="24" s="1"/>
  <c r="H29" i="24"/>
  <c r="I29" i="24" s="1"/>
  <c r="H15" i="24"/>
  <c r="I15" i="24" s="1"/>
  <c r="H13" i="24"/>
  <c r="I13" i="24" s="1"/>
  <c r="H33" i="24"/>
  <c r="I33" i="24" s="1"/>
  <c r="H17" i="26"/>
  <c r="I17" i="26" s="1"/>
  <c r="H41" i="26"/>
  <c r="I41" i="26" s="1"/>
  <c r="H12" i="19"/>
  <c r="I12" i="19" s="1"/>
  <c r="H18" i="19"/>
  <c r="I18" i="19" s="1"/>
  <c r="H22" i="19"/>
  <c r="I22" i="19" s="1"/>
  <c r="H23" i="19"/>
  <c r="I23" i="19" s="1"/>
  <c r="H15" i="19"/>
  <c r="I15" i="19" s="1"/>
  <c r="H7" i="19"/>
  <c r="I7" i="19" s="1"/>
  <c r="H11" i="19"/>
  <c r="I11" i="19" s="1"/>
  <c r="H17" i="19"/>
  <c r="I17" i="19" s="1"/>
  <c r="H21" i="19"/>
  <c r="I21" i="19" s="1"/>
  <c r="H16" i="19"/>
  <c r="I16" i="19" s="1"/>
  <c r="H32" i="19"/>
  <c r="I32" i="19" s="1"/>
  <c r="H18" i="21"/>
  <c r="I18" i="21" s="1"/>
  <c r="H22" i="21"/>
  <c r="I22" i="21" s="1"/>
  <c r="H30" i="21"/>
  <c r="I30" i="21" s="1"/>
  <c r="H34" i="21"/>
  <c r="I34" i="21" s="1"/>
  <c r="H42" i="21"/>
  <c r="I42" i="21" s="1"/>
  <c r="H8" i="21"/>
  <c r="I8" i="21" s="1"/>
  <c r="H16" i="21"/>
  <c r="I16" i="21" s="1"/>
  <c r="H20" i="21"/>
  <c r="I20" i="21" s="1"/>
  <c r="H28" i="21"/>
  <c r="I28" i="21" s="1"/>
  <c r="H7" i="21"/>
  <c r="I7" i="21" s="1"/>
  <c r="H31" i="21"/>
  <c r="I31" i="21" s="1"/>
  <c r="H39" i="21"/>
  <c r="I39" i="21" s="1"/>
  <c r="H11" i="21"/>
  <c r="I11" i="21" s="1"/>
  <c r="H27" i="21"/>
  <c r="I27" i="21" s="1"/>
  <c r="H35" i="21"/>
  <c r="I35" i="21" s="1"/>
  <c r="H43" i="21"/>
  <c r="I43" i="21" s="1"/>
  <c r="H41" i="21"/>
  <c r="I41" i="21" s="1"/>
  <c r="H37" i="21"/>
  <c r="I37" i="21" s="1"/>
  <c r="H21" i="21"/>
  <c r="I21" i="21" s="1"/>
  <c r="H17" i="21"/>
  <c r="I17" i="21" s="1"/>
  <c r="H5" i="18" a="1"/>
  <c r="H16" i="50"/>
  <c r="I16" i="50" s="1"/>
  <c r="H33" i="50"/>
  <c r="I33"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5" i="14" a="1"/>
  <c r="H10" i="32"/>
  <c r="I10" i="32" s="1"/>
  <c r="H18" i="32"/>
  <c r="I18" i="32" s="1"/>
  <c r="H26" i="32"/>
  <c r="I26" i="32" s="1"/>
  <c r="H22" i="32"/>
  <c r="I22" i="32" s="1"/>
  <c r="H32" i="32"/>
  <c r="I32" i="32" s="1"/>
  <c r="H5" i="32"/>
  <c r="H16" i="32"/>
  <c r="I16" i="32" s="1"/>
  <c r="H30" i="32"/>
  <c r="I30" i="32" s="1"/>
  <c r="H20" i="32"/>
  <c r="I20" i="32" s="1"/>
  <c r="H8" i="32"/>
  <c r="I8" i="32" s="1"/>
  <c r="H40" i="32"/>
  <c r="I40" i="32" s="1"/>
  <c r="H24" i="32"/>
  <c r="I24" i="32" s="1"/>
  <c r="H14" i="32"/>
  <c r="I14" i="32" s="1"/>
  <c r="H36" i="32"/>
  <c r="I36" i="32" s="1"/>
  <c r="H29" i="32"/>
  <c r="I29" i="32" s="1"/>
  <c r="H21" i="32"/>
  <c r="I21" i="32" s="1"/>
  <c r="H35" i="32"/>
  <c r="I35" i="32" s="1"/>
  <c r="H17" i="32"/>
  <c r="I17" i="32" s="1"/>
  <c r="H33" i="32"/>
  <c r="I33" i="32" s="1"/>
  <c r="H15" i="32"/>
  <c r="I15" i="32" s="1"/>
  <c r="H23" i="32"/>
  <c r="I23" i="32" s="1"/>
  <c r="H43" i="32"/>
  <c r="I43" i="32" s="1"/>
  <c r="H7" i="32"/>
  <c r="I7" i="32" s="1"/>
  <c r="H41" i="32"/>
  <c r="I41" i="32" s="1"/>
  <c r="H39" i="32"/>
  <c r="I39" i="32" s="1"/>
  <c r="H25" i="32"/>
  <c r="I25" i="32" s="1"/>
  <c r="H10" i="35"/>
  <c r="I10" i="35" s="1"/>
  <c r="H27" i="35"/>
  <c r="I27" i="35" s="1"/>
  <c r="H33" i="35"/>
  <c r="I33" i="35" s="1"/>
  <c r="H8" i="35"/>
  <c r="I8" i="35" s="1"/>
  <c r="H12" i="35"/>
  <c r="I12" i="35" s="1"/>
  <c r="H42" i="35"/>
  <c r="I42" i="35" s="1"/>
  <c r="H40" i="35"/>
  <c r="I40" i="35" s="1"/>
  <c r="H35" i="35"/>
  <c r="I35" i="35" s="1"/>
  <c r="H6" i="41"/>
  <c r="I6" i="41" s="1"/>
  <c r="H41" i="41"/>
  <c r="I41" i="41" s="1"/>
  <c r="H25" i="41"/>
  <c r="I25" i="41" s="1"/>
  <c r="H17" i="41"/>
  <c r="I17" i="41" s="1"/>
  <c r="H9" i="41"/>
  <c r="I9" i="41" s="1"/>
  <c r="H32" i="41"/>
  <c r="I32" i="41" s="1"/>
  <c r="H24" i="41"/>
  <c r="I24" i="41" s="1"/>
  <c r="H16" i="41"/>
  <c r="I16" i="41" s="1"/>
  <c r="H8" i="41"/>
  <c r="I8" i="41" s="1"/>
  <c r="H42" i="41"/>
  <c r="I42" i="41" s="1"/>
  <c r="H30" i="41"/>
  <c r="I30" i="41" s="1"/>
  <c r="H20" i="41"/>
  <c r="I20" i="41" s="1"/>
  <c r="H10" i="41"/>
  <c r="I10" i="41" s="1"/>
  <c r="H31" i="41"/>
  <c r="I31" i="41" s="1"/>
  <c r="H19" i="41"/>
  <c r="I19" i="41" s="1"/>
  <c r="H5" i="41"/>
  <c r="H27" i="41"/>
  <c r="I27" i="41" s="1"/>
  <c r="H11" i="41"/>
  <c r="I11" i="41" s="1"/>
  <c r="H36" i="41"/>
  <c r="I36" i="41" s="1"/>
  <c r="H22" i="41"/>
  <c r="I22" i="41" s="1"/>
  <c r="H18" i="41"/>
  <c r="I18" i="41" s="1"/>
  <c r="H21" i="41"/>
  <c r="I21" i="41" s="1"/>
  <c r="H34" i="41"/>
  <c r="I34" i="41" s="1"/>
  <c r="H29" i="41"/>
  <c r="I29" i="41" s="1"/>
  <c r="H12" i="41"/>
  <c r="I12" i="41" s="1"/>
  <c r="H26" i="41"/>
  <c r="I26" i="41" s="1"/>
  <c r="H43" i="41"/>
  <c r="I43" i="41" s="1"/>
  <c r="H35" i="33"/>
  <c r="I35" i="33" s="1"/>
  <c r="H19" i="33"/>
  <c r="I19" i="33" s="1"/>
  <c r="H21" i="33"/>
  <c r="I21" i="33" s="1"/>
  <c r="H37" i="33"/>
  <c r="I37" i="33" s="1"/>
  <c r="H9" i="33"/>
  <c r="I9" i="33" s="1"/>
  <c r="H13" i="33"/>
  <c r="I13" i="33" s="1"/>
  <c r="H33" i="33"/>
  <c r="I33" i="33" s="1"/>
  <c r="H6" i="33"/>
  <c r="I6" i="33" s="1"/>
  <c r="H20" i="33"/>
  <c r="I20" i="33" s="1"/>
  <c r="H32" i="33"/>
  <c r="I32" i="33" s="1"/>
  <c r="H42" i="33"/>
  <c r="I42" i="33" s="1"/>
  <c r="H28" i="33"/>
  <c r="I28" i="33" s="1"/>
  <c r="H8" i="33"/>
  <c r="I8" i="33" s="1"/>
  <c r="H24" i="33"/>
  <c r="I24" i="33" s="1"/>
  <c r="H6" i="39"/>
  <c r="I6" i="39" s="1"/>
  <c r="H41" i="39"/>
  <c r="I41" i="39" s="1"/>
  <c r="H17" i="39"/>
  <c r="I17" i="39" s="1"/>
  <c r="H14" i="39"/>
  <c r="I14" i="39" s="1"/>
  <c r="H27" i="39"/>
  <c r="I27" i="39" s="1"/>
  <c r="H38" i="39"/>
  <c r="I38" i="39" s="1"/>
  <c r="H33" i="42"/>
  <c r="I33" i="42" s="1"/>
  <c r="H17" i="42"/>
  <c r="I17" i="42" s="1"/>
  <c r="H40" i="42"/>
  <c r="I40" i="42" s="1"/>
  <c r="H24" i="42"/>
  <c r="I24" i="42" s="1"/>
  <c r="H8" i="42"/>
  <c r="I8" i="42" s="1"/>
  <c r="H6" i="42"/>
  <c r="I6" i="42" s="1"/>
  <c r="H29" i="42"/>
  <c r="I29" i="42" s="1"/>
  <c r="H12" i="42"/>
  <c r="I12" i="42" s="1"/>
  <c r="H36" i="42"/>
  <c r="I36" i="42" s="1"/>
  <c r="H22" i="42"/>
  <c r="I22" i="42" s="1"/>
  <c r="H23" i="40"/>
  <c r="I23" i="40" s="1"/>
  <c r="H26" i="40"/>
  <c r="I26" i="40" s="1"/>
  <c r="H14" i="40"/>
  <c r="I14" i="40" s="1"/>
  <c r="H43" i="40"/>
  <c r="I43" i="40" s="1"/>
  <c r="H33" i="40"/>
  <c r="I33" i="40" s="1"/>
  <c r="H42" i="40"/>
  <c r="I42" i="40" s="1"/>
  <c r="H28" i="40"/>
  <c r="I28" i="40" s="1"/>
  <c r="H6" i="40"/>
  <c r="I6" i="40" s="1"/>
  <c r="H27" i="40"/>
  <c r="I27" i="40" s="1"/>
  <c r="H30" i="40"/>
  <c r="I30" i="40" s="1"/>
  <c r="H41" i="40"/>
  <c r="I41" i="40" s="1"/>
  <c r="H5" i="40"/>
  <c r="H19" i="40"/>
  <c r="I19" i="40" s="1"/>
  <c r="H10" i="40"/>
  <c r="I10" i="40"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18" i="26" l="1"/>
  <c r="I18" i="26" s="1"/>
  <c r="H37" i="51"/>
  <c r="I37" i="51" s="1"/>
  <c r="H42" i="42"/>
  <c r="I42" i="42" s="1"/>
  <c r="H37" i="39"/>
  <c r="I37" i="39" s="1"/>
  <c r="H33" i="36"/>
  <c r="I33" i="36" s="1"/>
  <c r="H38" i="33"/>
  <c r="I38" i="33" s="1"/>
  <c r="H11" i="33"/>
  <c r="I11" i="33" s="1"/>
  <c r="H26" i="35"/>
  <c r="I26" i="35" s="1"/>
  <c r="H16" i="35"/>
  <c r="I16" i="35" s="1"/>
  <c r="H19" i="21"/>
  <c r="I19" i="21" s="1"/>
  <c r="H12" i="21"/>
  <c r="I12" i="21" s="1"/>
  <c r="H24" i="19"/>
  <c r="I24" i="19" s="1"/>
  <c r="H14" i="19"/>
  <c r="I14" i="19" s="1"/>
  <c r="H17" i="24"/>
  <c r="I17" i="24" s="1"/>
  <c r="H9" i="24"/>
  <c r="I9" i="24" s="1"/>
  <c r="H36" i="24"/>
  <c r="I36" i="24" s="1"/>
  <c r="H26" i="24"/>
  <c r="I26" i="24" s="1"/>
  <c r="H16" i="24"/>
  <c r="I16" i="24" s="1"/>
  <c r="H40" i="20"/>
  <c r="I40" i="20" s="1"/>
  <c r="H8" i="8"/>
  <c r="I8" i="8" s="1"/>
  <c r="H42" i="8"/>
  <c r="I42" i="8" s="1"/>
  <c r="H13" i="39"/>
  <c r="I13" i="39" s="1"/>
  <c r="H12" i="33"/>
  <c r="I12" i="33" s="1"/>
  <c r="H15" i="33"/>
  <c r="I15" i="33" s="1"/>
  <c r="H27" i="33"/>
  <c r="I27" i="33" s="1"/>
  <c r="K27" i="33" s="1"/>
  <c r="H28" i="20"/>
  <c r="I28" i="20" s="1"/>
  <c r="H19" i="26"/>
  <c r="I19" i="26" s="1"/>
  <c r="H26" i="51"/>
  <c r="I26" i="51" s="1"/>
  <c r="H15" i="30"/>
  <c r="I15" i="30" s="1"/>
  <c r="H34" i="42"/>
  <c r="I34" i="42" s="1"/>
  <c r="H42" i="39"/>
  <c r="I42" i="39" s="1"/>
  <c r="H26" i="39"/>
  <c r="I26" i="39" s="1"/>
  <c r="H34" i="33"/>
  <c r="I34" i="33" s="1"/>
  <c r="H10" i="33"/>
  <c r="I10" i="33" s="1"/>
  <c r="H23" i="33"/>
  <c r="I23" i="33" s="1"/>
  <c r="H41" i="52"/>
  <c r="I41" i="52" s="1"/>
  <c r="H35" i="19"/>
  <c r="I35" i="19" s="1"/>
  <c r="H38" i="19"/>
  <c r="I38" i="19" s="1"/>
  <c r="H6" i="26"/>
  <c r="I6" i="26" s="1"/>
  <c r="H13" i="20"/>
  <c r="I13" i="20" s="1"/>
  <c r="H12" i="20"/>
  <c r="I12" i="20" s="1"/>
  <c r="H29" i="8"/>
  <c r="I29" i="8" s="1"/>
  <c r="H30" i="8"/>
  <c r="I30" i="8" s="1"/>
  <c r="H15" i="51"/>
  <c r="I15" i="51" s="1"/>
  <c r="H29" i="51"/>
  <c r="I29" i="51" s="1"/>
  <c r="H39" i="30"/>
  <c r="I39" i="30" s="1"/>
  <c r="H40" i="51"/>
  <c r="I40" i="51" s="1"/>
  <c r="H30" i="42"/>
  <c r="I30" i="42" s="1"/>
  <c r="H28" i="42"/>
  <c r="I28" i="42" s="1"/>
  <c r="K28" i="42" s="1"/>
  <c r="H30" i="39"/>
  <c r="I30" i="39" s="1"/>
  <c r="K30" i="39" s="1"/>
  <c r="H25" i="39"/>
  <c r="I25" i="39" s="1"/>
  <c r="H36" i="33"/>
  <c r="I36" i="33" s="1"/>
  <c r="H14" i="33"/>
  <c r="I14" i="33" s="1"/>
  <c r="H41" i="33"/>
  <c r="I41" i="33" s="1"/>
  <c r="H24" i="26"/>
  <c r="I24" i="26" s="1"/>
  <c r="H41" i="20"/>
  <c r="I41" i="20" s="1"/>
  <c r="H32" i="26"/>
  <c r="I32" i="26" s="1"/>
  <c r="H19" i="51"/>
  <c r="I19" i="51" s="1"/>
  <c r="H10" i="39"/>
  <c r="I10" i="39" s="1"/>
  <c r="H33" i="39"/>
  <c r="I33" i="39" s="1"/>
  <c r="H15" i="26"/>
  <c r="I15" i="26" s="1"/>
  <c r="H6" i="51"/>
  <c r="I6" i="51" s="1"/>
  <c r="H41" i="22"/>
  <c r="I41" i="22" s="1"/>
  <c r="H39" i="29"/>
  <c r="I39" i="29" s="1"/>
  <c r="H42" i="29"/>
  <c r="I42" i="29" s="1"/>
  <c r="H35" i="22"/>
  <c r="I35" i="22" s="1"/>
  <c r="H6" i="22"/>
  <c r="I6" i="22" s="1"/>
  <c r="H5" i="29"/>
  <c r="H16" i="29"/>
  <c r="I16" i="29" s="1"/>
  <c r="H37" i="44"/>
  <c r="I37" i="44" s="1"/>
  <c r="K37" i="44" s="1"/>
  <c r="H9" i="22"/>
  <c r="I9" i="22" s="1"/>
  <c r="H8" i="22"/>
  <c r="I8" i="22" s="1"/>
  <c r="H27" i="52"/>
  <c r="I27" i="52" s="1"/>
  <c r="H32" i="22"/>
  <c r="I32" i="22" s="1"/>
  <c r="H7" i="52"/>
  <c r="I7" i="52" s="1"/>
  <c r="H23" i="29"/>
  <c r="I23" i="29" s="1"/>
  <c r="H13" i="29"/>
  <c r="I13" i="29" s="1"/>
  <c r="H26" i="29"/>
  <c r="I26" i="29" s="1"/>
  <c r="K26" i="29" s="1"/>
  <c r="H30" i="29"/>
  <c r="I30" i="29" s="1"/>
  <c r="H27" i="26"/>
  <c r="I27" i="26" s="1"/>
  <c r="H26" i="26"/>
  <c r="I26" i="26" s="1"/>
  <c r="H13" i="51"/>
  <c r="I13" i="51" s="1"/>
  <c r="H21" i="25"/>
  <c r="I21" i="25" s="1"/>
  <c r="H27" i="25"/>
  <c r="I27" i="25" s="1"/>
  <c r="H16" i="25"/>
  <c r="I16" i="25" s="1"/>
  <c r="H11" i="22"/>
  <c r="I11" i="22" s="1"/>
  <c r="K11" i="22" s="1"/>
  <c r="H36" i="22"/>
  <c r="I36" i="22" s="1"/>
  <c r="H38" i="40"/>
  <c r="I38" i="40" s="1"/>
  <c r="H21" i="40"/>
  <c r="I21" i="40" s="1"/>
  <c r="H14" i="42"/>
  <c r="I14" i="42" s="1"/>
  <c r="H23" i="42"/>
  <c r="I23" i="42" s="1"/>
  <c r="H21" i="39"/>
  <c r="I21" i="39" s="1"/>
  <c r="H43" i="39"/>
  <c r="I43" i="39" s="1"/>
  <c r="H10" i="36"/>
  <c r="I10" i="36" s="1"/>
  <c r="H16" i="33"/>
  <c r="I16" i="33" s="1"/>
  <c r="K16" i="33" s="1"/>
  <c r="H29" i="33"/>
  <c r="I29" i="33" s="1"/>
  <c r="H7" i="33"/>
  <c r="I7" i="33" s="1"/>
  <c r="H28" i="52"/>
  <c r="I28" i="52" s="1"/>
  <c r="H38" i="41"/>
  <c r="I38" i="41" s="1"/>
  <c r="H28" i="41"/>
  <c r="I28" i="41" s="1"/>
  <c r="H35" i="41"/>
  <c r="I35" i="41" s="1"/>
  <c r="H33" i="41"/>
  <c r="I33" i="41" s="1"/>
  <c r="K33" i="41" s="1"/>
  <c r="H28" i="35"/>
  <c r="I28" i="35" s="1"/>
  <c r="H27" i="32"/>
  <c r="I27" i="32" s="1"/>
  <c r="H31" i="32"/>
  <c r="I31" i="32" s="1"/>
  <c r="H6" i="32"/>
  <c r="I6" i="32" s="1"/>
  <c r="H12" i="32"/>
  <c r="I12" i="32" s="1"/>
  <c r="H37" i="29"/>
  <c r="I37" i="29" s="1"/>
  <c r="H31" i="29"/>
  <c r="I31" i="29" s="1"/>
  <c r="H32" i="29"/>
  <c r="I32" i="29" s="1"/>
  <c r="K32" i="29" s="1"/>
  <c r="H18" i="29"/>
  <c r="I18" i="29" s="1"/>
  <c r="H26" i="50"/>
  <c r="I26" i="50" s="1"/>
  <c r="H10" i="50"/>
  <c r="I10" i="50" s="1"/>
  <c r="H6" i="50"/>
  <c r="I6" i="50" s="1"/>
  <c r="H9" i="21"/>
  <c r="I9" i="21" s="1"/>
  <c r="H15" i="21"/>
  <c r="I15" i="21" s="1"/>
  <c r="H38" i="21"/>
  <c r="I38" i="21" s="1"/>
  <c r="H8" i="19"/>
  <c r="I8" i="19" s="1"/>
  <c r="K8" i="19" s="1"/>
  <c r="H31" i="19"/>
  <c r="I31" i="19" s="1"/>
  <c r="H35" i="26"/>
  <c r="I35" i="26" s="1"/>
  <c r="H38" i="26"/>
  <c r="I38" i="26" s="1"/>
  <c r="H31" i="24"/>
  <c r="I31" i="24" s="1"/>
  <c r="H39" i="24"/>
  <c r="I39" i="24" s="1"/>
  <c r="H35" i="24"/>
  <c r="I35" i="24" s="1"/>
  <c r="H18" i="24"/>
  <c r="I18" i="24" s="1"/>
  <c r="H7" i="28"/>
  <c r="I7" i="28" s="1"/>
  <c r="K7" i="28" s="1"/>
  <c r="H28" i="28"/>
  <c r="I28" i="28" s="1"/>
  <c r="H22" i="37"/>
  <c r="I22" i="37" s="1"/>
  <c r="H26" i="37"/>
  <c r="I26" i="37" s="1"/>
  <c r="H14" i="37"/>
  <c r="I14" i="37" s="1"/>
  <c r="H42" i="37"/>
  <c r="I42" i="37" s="1"/>
  <c r="H43" i="20"/>
  <c r="I43" i="20" s="1"/>
  <c r="H36" i="20"/>
  <c r="I36" i="20" s="1"/>
  <c r="H24" i="8"/>
  <c r="I24" i="8" s="1"/>
  <c r="K24" i="8" s="1"/>
  <c r="H17" i="8"/>
  <c r="I17" i="8" s="1"/>
  <c r="H20" i="8"/>
  <c r="I20" i="8" s="1"/>
  <c r="H27" i="22"/>
  <c r="I27" i="22" s="1"/>
  <c r="K27" i="22" s="1"/>
  <c r="H20" i="22"/>
  <c r="I20" i="22" s="1"/>
  <c r="H19" i="52"/>
  <c r="I19" i="52" s="1"/>
  <c r="H25" i="29"/>
  <c r="I25" i="29" s="1"/>
  <c r="H11" i="29"/>
  <c r="I11" i="29" s="1"/>
  <c r="H10" i="29"/>
  <c r="I10" i="29" s="1"/>
  <c r="K10" i="29" s="1"/>
  <c r="H36" i="29"/>
  <c r="I36" i="29" s="1"/>
  <c r="H19" i="29"/>
  <c r="I19" i="29" s="1"/>
  <c r="H20" i="29"/>
  <c r="I20" i="29" s="1"/>
  <c r="K20" i="29" s="1"/>
  <c r="H7" i="22"/>
  <c r="I7" i="22" s="1"/>
  <c r="H28" i="22"/>
  <c r="I28" i="22" s="1"/>
  <c r="K28" i="22" s="1"/>
  <c r="H11" i="52"/>
  <c r="I11" i="52" s="1"/>
  <c r="H41" i="29"/>
  <c r="I41" i="29" s="1"/>
  <c r="H27" i="29"/>
  <c r="I27" i="29" s="1"/>
  <c r="K27" i="29" s="1"/>
  <c r="H22" i="29"/>
  <c r="I22" i="29" s="1"/>
  <c r="H12" i="29"/>
  <c r="I12" i="29" s="1"/>
  <c r="H37" i="26"/>
  <c r="I37" i="26" s="1"/>
  <c r="H40" i="26"/>
  <c r="I40" i="26" s="1"/>
  <c r="H16" i="44"/>
  <c r="I16" i="44" s="1"/>
  <c r="K16" i="44" s="1"/>
  <c r="H41" i="44"/>
  <c r="I41" i="44" s="1"/>
  <c r="K41" i="44" s="1"/>
  <c r="H5" i="22"/>
  <c r="H15" i="29"/>
  <c r="I15" i="29" s="1"/>
  <c r="K15" i="29" s="1"/>
  <c r="H34" i="29"/>
  <c r="I34" i="29" s="1"/>
  <c r="H29" i="29"/>
  <c r="I29" i="29" s="1"/>
  <c r="H24" i="29"/>
  <c r="I24" i="29" s="1"/>
  <c r="K24" i="29" s="1"/>
  <c r="H9" i="29"/>
  <c r="I9" i="29" s="1"/>
  <c r="K9" i="29" s="1"/>
  <c r="H33" i="29"/>
  <c r="I33" i="29" s="1"/>
  <c r="H6" i="29"/>
  <c r="I6" i="29" s="1"/>
  <c r="H14" i="29"/>
  <c r="I14" i="29" s="1"/>
  <c r="H25" i="26"/>
  <c r="I25" i="26" s="1"/>
  <c r="K25" i="26" s="1"/>
  <c r="H33" i="26"/>
  <c r="I33" i="26" s="1"/>
  <c r="H16" i="26"/>
  <c r="I16" i="26" s="1"/>
  <c r="H43" i="22"/>
  <c r="I43" i="22" s="1"/>
  <c r="H12" i="22"/>
  <c r="I12" i="22" s="1"/>
  <c r="H38" i="29"/>
  <c r="I38" i="29" s="1"/>
  <c r="H23" i="22"/>
  <c r="I23" i="22" s="1"/>
  <c r="H20" i="43"/>
  <c r="I20" i="43" s="1"/>
  <c r="H8" i="17"/>
  <c r="I8" i="17" s="1"/>
  <c r="H25" i="19"/>
  <c r="I25" i="19" s="1"/>
  <c r="K25" i="19" s="1"/>
  <c r="H42" i="19"/>
  <c r="I42" i="19" s="1"/>
  <c r="H41" i="28"/>
  <c r="I41" i="28" s="1"/>
  <c r="H18" i="22"/>
  <c r="I18" i="22" s="1"/>
  <c r="H39" i="40"/>
  <c r="I39" i="40" s="1"/>
  <c r="H5" i="39"/>
  <c r="H8" i="39"/>
  <c r="I8" i="39" s="1"/>
  <c r="H18" i="50"/>
  <c r="I18" i="50" s="1"/>
  <c r="K18" i="50" s="1"/>
  <c r="H14" i="50"/>
  <c r="I14" i="50" s="1"/>
  <c r="H40" i="21"/>
  <c r="I40" i="21" s="1"/>
  <c r="H26" i="19"/>
  <c r="I26" i="19" s="1"/>
  <c r="H13" i="28"/>
  <c r="I13" i="28" s="1"/>
  <c r="H30" i="28"/>
  <c r="I30" i="28" s="1"/>
  <c r="H17" i="20"/>
  <c r="I17" i="20" s="1"/>
  <c r="H18" i="20"/>
  <c r="I18" i="20" s="1"/>
  <c r="H7" i="17"/>
  <c r="I7" i="17" s="1"/>
  <c r="K7" i="17" s="1"/>
  <c r="H32" i="44"/>
  <c r="I32" i="44" s="1"/>
  <c r="K32" i="44" s="1"/>
  <c r="H33" i="51"/>
  <c r="I33" i="51" s="1"/>
  <c r="H15" i="22"/>
  <c r="I15" i="22" s="1"/>
  <c r="H42" i="22"/>
  <c r="I42" i="22" s="1"/>
  <c r="H31" i="40"/>
  <c r="I31" i="40" s="1"/>
  <c r="H28" i="39"/>
  <c r="I28" i="39" s="1"/>
  <c r="H39" i="39"/>
  <c r="I39" i="39" s="1"/>
  <c r="H12" i="31"/>
  <c r="I12" i="31" s="1"/>
  <c r="K12" i="31" s="1"/>
  <c r="H7" i="35"/>
  <c r="I7" i="35" s="1"/>
  <c r="H42" i="28"/>
  <c r="I42" i="28" s="1"/>
  <c r="H10" i="20"/>
  <c r="I10" i="20" s="1"/>
  <c r="H18" i="51"/>
  <c r="I18" i="51" s="1"/>
  <c r="H7" i="25"/>
  <c r="I7" i="25" s="1"/>
  <c r="K7" i="25" s="1"/>
  <c r="H33" i="25"/>
  <c r="I33" i="25" s="1"/>
  <c r="K33" i="25" s="1"/>
  <c r="H8" i="25"/>
  <c r="I8" i="25" s="1"/>
  <c r="K8" i="25" s="1"/>
  <c r="H13" i="22"/>
  <c r="I13" i="22" s="1"/>
  <c r="K13" i="22" s="1"/>
  <c r="H34" i="40"/>
  <c r="I34" i="40" s="1"/>
  <c r="K34" i="40" s="1"/>
  <c r="H35" i="31"/>
  <c r="I35" i="31" s="1"/>
  <c r="H14" i="21"/>
  <c r="I14" i="21" s="1"/>
  <c r="K14" i="21" s="1"/>
  <c r="H8" i="40"/>
  <c r="I8" i="40" s="1"/>
  <c r="H34" i="50"/>
  <c r="I34" i="50" s="1"/>
  <c r="H34" i="20"/>
  <c r="I34" i="20" s="1"/>
  <c r="H20" i="40"/>
  <c r="I20" i="40" s="1"/>
  <c r="H5" i="20"/>
  <c r="I5" i="20" s="1"/>
  <c r="H31" i="17"/>
  <c r="I31" i="17" s="1"/>
  <c r="H39" i="35"/>
  <c r="I39" i="35" s="1"/>
  <c r="H5" i="21"/>
  <c r="H43" i="19"/>
  <c r="I43" i="19" s="1"/>
  <c r="H32" i="51"/>
  <c r="I32" i="51" s="1"/>
  <c r="H35" i="25"/>
  <c r="I35" i="25" s="1"/>
  <c r="H41" i="25"/>
  <c r="I41" i="25" s="1"/>
  <c r="H36" i="25"/>
  <c r="I36" i="25" s="1"/>
  <c r="K36" i="25" s="1"/>
  <c r="H21" i="22"/>
  <c r="I21" i="22" s="1"/>
  <c r="H10" i="22"/>
  <c r="I10" i="22" s="1"/>
  <c r="H9" i="40"/>
  <c r="I9" i="40" s="1"/>
  <c r="H18" i="39"/>
  <c r="I18" i="39" s="1"/>
  <c r="H16" i="39"/>
  <c r="I16" i="39" s="1"/>
  <c r="H21" i="31"/>
  <c r="I21" i="31" s="1"/>
  <c r="H43" i="35"/>
  <c r="I43" i="35" s="1"/>
  <c r="H22" i="50"/>
  <c r="I22" i="50" s="1"/>
  <c r="K22" i="50" s="1"/>
  <c r="H29" i="21"/>
  <c r="I29" i="21" s="1"/>
  <c r="H36" i="21"/>
  <c r="I36" i="21" s="1"/>
  <c r="H10" i="21"/>
  <c r="I10" i="21" s="1"/>
  <c r="H9" i="19"/>
  <c r="I9" i="19" s="1"/>
  <c r="H10" i="19"/>
  <c r="I10" i="19" s="1"/>
  <c r="H30" i="26"/>
  <c r="I30" i="26" s="1"/>
  <c r="H31" i="28"/>
  <c r="I31" i="28" s="1"/>
  <c r="H21" i="28"/>
  <c r="I21" i="28" s="1"/>
  <c r="K21" i="28" s="1"/>
  <c r="H20" i="28"/>
  <c r="I20" i="28" s="1"/>
  <c r="H33" i="20"/>
  <c r="I33" i="20" s="1"/>
  <c r="K33" i="20" s="1"/>
  <c r="H38" i="20"/>
  <c r="I38" i="20" s="1"/>
  <c r="K38" i="20" s="1"/>
  <c r="H9" i="17"/>
  <c r="I9" i="17" s="1"/>
  <c r="H25" i="44"/>
  <c r="I25" i="44" s="1"/>
  <c r="K25" i="44" s="1"/>
  <c r="H21" i="51"/>
  <c r="I21" i="51" s="1"/>
  <c r="H23" i="25"/>
  <c r="I23" i="25" s="1"/>
  <c r="H6" i="25"/>
  <c r="I6" i="25" s="1"/>
  <c r="K6" i="25" s="1"/>
  <c r="H28" i="25"/>
  <c r="I28" i="25" s="1"/>
  <c r="H29" i="22"/>
  <c r="I29" i="22" s="1"/>
  <c r="H40" i="12"/>
  <c r="I40" i="12" s="1"/>
  <c r="H25" i="40"/>
  <c r="I25" i="40" s="1"/>
  <c r="H16" i="40"/>
  <c r="I16" i="40" s="1"/>
  <c r="K16" i="40" s="1"/>
  <c r="H11" i="42"/>
  <c r="I11" i="42" s="1"/>
  <c r="K11" i="42" s="1"/>
  <c r="H34" i="39"/>
  <c r="I34" i="39" s="1"/>
  <c r="H24" i="39"/>
  <c r="I24" i="39" s="1"/>
  <c r="K24" i="39" s="1"/>
  <c r="H39" i="31"/>
  <c r="I39" i="31" s="1"/>
  <c r="K39" i="31" s="1"/>
  <c r="H20" i="35"/>
  <c r="I20" i="35" s="1"/>
  <c r="H13" i="32"/>
  <c r="I13" i="32" s="1"/>
  <c r="H42" i="32"/>
  <c r="I42" i="32" s="1"/>
  <c r="H17" i="29"/>
  <c r="I17" i="29" s="1"/>
  <c r="K17" i="29" s="1"/>
  <c r="H40" i="29"/>
  <c r="I40" i="29" s="1"/>
  <c r="H9" i="50"/>
  <c r="I9" i="50" s="1"/>
  <c r="H38" i="50"/>
  <c r="I38" i="50" s="1"/>
  <c r="K38" i="50" s="1"/>
  <c r="H13" i="21"/>
  <c r="I13" i="21" s="1"/>
  <c r="H32" i="21"/>
  <c r="I32" i="21" s="1"/>
  <c r="H6" i="21"/>
  <c r="I6" i="21" s="1"/>
  <c r="H13" i="19"/>
  <c r="I13" i="19" s="1"/>
  <c r="H36" i="19"/>
  <c r="I36" i="19" s="1"/>
  <c r="H14" i="26"/>
  <c r="I14" i="26" s="1"/>
  <c r="K14" i="26" s="1"/>
  <c r="H17" i="28"/>
  <c r="I17" i="28" s="1"/>
  <c r="H29" i="28"/>
  <c r="I29" i="28" s="1"/>
  <c r="K29" i="28" s="1"/>
  <c r="H10" i="28"/>
  <c r="I10" i="28" s="1"/>
  <c r="K10" i="28" s="1"/>
  <c r="H37" i="20"/>
  <c r="I37" i="20" s="1"/>
  <c r="H22" i="20"/>
  <c r="I22" i="20" s="1"/>
  <c r="H17" i="17"/>
  <c r="I17" i="17" s="1"/>
  <c r="H31" i="8"/>
  <c r="I31" i="8" s="1"/>
  <c r="H23" i="44"/>
  <c r="I23" i="44" s="1"/>
  <c r="K23" i="44" s="1"/>
  <c r="H19" i="39"/>
  <c r="I19" i="39" s="1"/>
  <c r="H11" i="39"/>
  <c r="I11" i="39" s="1"/>
  <c r="K11" i="39" s="1"/>
  <c r="H35" i="51"/>
  <c r="I35" i="51" s="1"/>
  <c r="K35" i="51" s="1"/>
  <c r="H37" i="22"/>
  <c r="I37" i="22" s="1"/>
  <c r="H35" i="40"/>
  <c r="I35" i="40" s="1"/>
  <c r="H37" i="40"/>
  <c r="I37" i="40" s="1"/>
  <c r="H24" i="40"/>
  <c r="I24" i="40" s="1"/>
  <c r="H15" i="39"/>
  <c r="I15" i="39" s="1"/>
  <c r="H32" i="39"/>
  <c r="I32" i="39" s="1"/>
  <c r="H28" i="31"/>
  <c r="I28" i="31" s="1"/>
  <c r="K28" i="31" s="1"/>
  <c r="H5" i="19"/>
  <c r="H27" i="19"/>
  <c r="I27" i="19" s="1"/>
  <c r="H28" i="19"/>
  <c r="I28" i="19" s="1"/>
  <c r="H19" i="28"/>
  <c r="I19" i="28" s="1"/>
  <c r="H37" i="28"/>
  <c r="I37" i="28" s="1"/>
  <c r="H40" i="28"/>
  <c r="I40" i="28" s="1"/>
  <c r="H11" i="20"/>
  <c r="I11" i="20" s="1"/>
  <c r="K11" i="20" s="1"/>
  <c r="H6" i="20"/>
  <c r="I6" i="20" s="1"/>
  <c r="K6" i="20" s="1"/>
  <c r="H25" i="17"/>
  <c r="I25" i="17" s="1"/>
  <c r="H27" i="51"/>
  <c r="I27" i="51" s="1"/>
  <c r="H39" i="25"/>
  <c r="I39" i="25" s="1"/>
  <c r="H34" i="25"/>
  <c r="I34" i="25" s="1"/>
  <c r="H12" i="25"/>
  <c r="I12" i="25" s="1"/>
  <c r="H40" i="22"/>
  <c r="I40" i="22" s="1"/>
  <c r="K40" i="22" s="1"/>
  <c r="H22" i="40"/>
  <c r="I22" i="40" s="1"/>
  <c r="H12" i="40"/>
  <c r="I12" i="40" s="1"/>
  <c r="K12" i="40" s="1"/>
  <c r="H32" i="40"/>
  <c r="I32" i="40" s="1"/>
  <c r="H35" i="39"/>
  <c r="I35" i="39" s="1"/>
  <c r="K35" i="39" s="1"/>
  <c r="H9" i="39"/>
  <c r="I9" i="39" s="1"/>
  <c r="H5" i="35"/>
  <c r="I5" i="35" s="1"/>
  <c r="H34" i="35"/>
  <c r="I34" i="35" s="1"/>
  <c r="H8" i="50"/>
  <c r="I8" i="50" s="1"/>
  <c r="H15" i="50"/>
  <c r="I15" i="50" s="1"/>
  <c r="H25" i="21"/>
  <c r="I25" i="21" s="1"/>
  <c r="K25" i="21" s="1"/>
  <c r="H24" i="21"/>
  <c r="I24" i="21" s="1"/>
  <c r="H40" i="19"/>
  <c r="I40" i="19" s="1"/>
  <c r="H41" i="19"/>
  <c r="I41" i="19" s="1"/>
  <c r="H20" i="19"/>
  <c r="I20" i="19" s="1"/>
  <c r="K20" i="19" s="1"/>
  <c r="H33" i="28"/>
  <c r="I33" i="28" s="1"/>
  <c r="H38" i="28"/>
  <c r="I38" i="28" s="1"/>
  <c r="H32" i="28"/>
  <c r="I32" i="28" s="1"/>
  <c r="H25" i="20"/>
  <c r="I25" i="20" s="1"/>
  <c r="K25" i="20" s="1"/>
  <c r="H30" i="20"/>
  <c r="I30" i="20" s="1"/>
  <c r="H38" i="17"/>
  <c r="I38" i="17" s="1"/>
  <c r="H8" i="28"/>
  <c r="I8" i="28" s="1"/>
  <c r="H9" i="20"/>
  <c r="I9" i="20" s="1"/>
  <c r="H32" i="20"/>
  <c r="I32" i="20" s="1"/>
  <c r="H12" i="17"/>
  <c r="I12" i="17" s="1"/>
  <c r="H31" i="25"/>
  <c r="I31" i="25" s="1"/>
  <c r="K31" i="25" s="1"/>
  <c r="H10" i="25"/>
  <c r="I10" i="25" s="1"/>
  <c r="K10" i="25" s="1"/>
  <c r="H17" i="22"/>
  <c r="I17" i="22" s="1"/>
  <c r="H9" i="28"/>
  <c r="I9" i="28" s="1"/>
  <c r="H23" i="20"/>
  <c r="I23" i="20" s="1"/>
  <c r="H24" i="17"/>
  <c r="I24" i="17" s="1"/>
  <c r="H8" i="51"/>
  <c r="I8" i="51" s="1"/>
  <c r="H22" i="22"/>
  <c r="I22" i="22" s="1"/>
  <c r="K22" i="22" s="1"/>
  <c r="H18" i="40"/>
  <c r="I18" i="40" s="1"/>
  <c r="H7" i="40"/>
  <c r="I7" i="40" s="1"/>
  <c r="K7" i="40" s="1"/>
  <c r="H31" i="39"/>
  <c r="I31" i="39" s="1"/>
  <c r="H36" i="39"/>
  <c r="I36" i="39" s="1"/>
  <c r="H11" i="35"/>
  <c r="I11" i="35" s="1"/>
  <c r="H40" i="50"/>
  <c r="I40" i="50" s="1"/>
  <c r="H32" i="50"/>
  <c r="I32" i="50" s="1"/>
  <c r="K32" i="50" s="1"/>
  <c r="H19" i="19"/>
  <c r="I19" i="19" s="1"/>
  <c r="H6" i="19"/>
  <c r="I6" i="19" s="1"/>
  <c r="H26" i="28"/>
  <c r="I26" i="28" s="1"/>
  <c r="K26" i="28" s="1"/>
  <c r="H25" i="51"/>
  <c r="I25" i="51" s="1"/>
  <c r="K25" i="51" s="1"/>
  <c r="H9" i="25"/>
  <c r="I9" i="25" s="1"/>
  <c r="H31" i="22"/>
  <c r="I31" i="22" s="1"/>
  <c r="H14" i="22"/>
  <c r="I14" i="22" s="1"/>
  <c r="K14" i="22" s="1"/>
  <c r="H17" i="40"/>
  <c r="I17" i="40" s="1"/>
  <c r="K17" i="40" s="1"/>
  <c r="H15" i="40"/>
  <c r="I15" i="40" s="1"/>
  <c r="H12" i="39"/>
  <c r="I12" i="39" s="1"/>
  <c r="H7" i="39"/>
  <c r="I7" i="39" s="1"/>
  <c r="K7" i="39" s="1"/>
  <c r="H13" i="35"/>
  <c r="I13" i="35" s="1"/>
  <c r="H29" i="50"/>
  <c r="I29" i="50" s="1"/>
  <c r="H13" i="50"/>
  <c r="I13" i="50" s="1"/>
  <c r="H33" i="21"/>
  <c r="I33" i="21" s="1"/>
  <c r="H23" i="21"/>
  <c r="I23" i="21" s="1"/>
  <c r="H33" i="19"/>
  <c r="I33" i="19" s="1"/>
  <c r="H30" i="19"/>
  <c r="I30" i="19" s="1"/>
  <c r="K30" i="19" s="1"/>
  <c r="H7" i="26"/>
  <c r="I7" i="26" s="1"/>
  <c r="H23" i="28"/>
  <c r="I23" i="28" s="1"/>
  <c r="H39" i="20"/>
  <c r="I39" i="20" s="1"/>
  <c r="K39" i="20" s="1"/>
  <c r="H16" i="17"/>
  <c r="I16" i="17" s="1"/>
  <c r="K16" i="17" s="1"/>
  <c r="H15" i="17"/>
  <c r="I15" i="17" s="1"/>
  <c r="H33" i="17"/>
  <c r="I33" i="17" s="1"/>
  <c r="H5" i="51"/>
  <c r="H43" i="51"/>
  <c r="I43" i="51" s="1"/>
  <c r="K43" i="51" s="1"/>
  <c r="H17" i="51"/>
  <c r="I17" i="51" s="1"/>
  <c r="K17" i="51" s="1"/>
  <c r="H10" i="51"/>
  <c r="I10" i="51" s="1"/>
  <c r="K10" i="51" s="1"/>
  <c r="H9" i="51"/>
  <c r="I9" i="51" s="1"/>
  <c r="K9" i="51" s="1"/>
  <c r="H30" i="35"/>
  <c r="I30" i="35" s="1"/>
  <c r="H32" i="35"/>
  <c r="I32" i="35" s="1"/>
  <c r="H43" i="17"/>
  <c r="I43" i="17" s="1"/>
  <c r="H41" i="17"/>
  <c r="I41" i="17" s="1"/>
  <c r="H29" i="17"/>
  <c r="I29" i="17" s="1"/>
  <c r="H6" i="17"/>
  <c r="I6" i="17" s="1"/>
  <c r="K6" i="17" s="1"/>
  <c r="H37" i="35"/>
  <c r="I37" i="35" s="1"/>
  <c r="H25" i="35"/>
  <c r="I25" i="35" s="1"/>
  <c r="H24" i="35"/>
  <c r="I24" i="35" s="1"/>
  <c r="H14" i="51"/>
  <c r="I14" i="51" s="1"/>
  <c r="H20" i="51"/>
  <c r="I20" i="51" s="1"/>
  <c r="H12" i="51"/>
  <c r="I12" i="51" s="1"/>
  <c r="K12" i="51" s="1"/>
  <c r="H39" i="26"/>
  <c r="I39" i="26" s="1"/>
  <c r="H11" i="17"/>
  <c r="I11" i="17" s="1"/>
  <c r="K11" i="17" s="1"/>
  <c r="H30" i="17"/>
  <c r="I30" i="17" s="1"/>
  <c r="H13" i="8"/>
  <c r="I13" i="8" s="1"/>
  <c r="H10" i="8"/>
  <c r="I10" i="8" s="1"/>
  <c r="H22" i="51"/>
  <c r="I22" i="51" s="1"/>
  <c r="H11" i="51"/>
  <c r="I11" i="51" s="1"/>
  <c r="H24" i="51"/>
  <c r="I24" i="51" s="1"/>
  <c r="H19" i="22"/>
  <c r="I19" i="22" s="1"/>
  <c r="K19" i="22" s="1"/>
  <c r="H38" i="22"/>
  <c r="I38" i="22" s="1"/>
  <c r="K38" i="22" s="1"/>
  <c r="H5" i="33"/>
  <c r="H30" i="33"/>
  <c r="I30" i="33" s="1"/>
  <c r="K30" i="33" s="1"/>
  <c r="H25" i="33"/>
  <c r="I25" i="33" s="1"/>
  <c r="H38" i="31"/>
  <c r="I38" i="31" s="1"/>
  <c r="H7" i="41"/>
  <c r="I7" i="41" s="1"/>
  <c r="H13" i="41"/>
  <c r="I13" i="41" s="1"/>
  <c r="H17" i="35"/>
  <c r="I17" i="35" s="1"/>
  <c r="H29" i="35"/>
  <c r="I29" i="35" s="1"/>
  <c r="K29" i="35" s="1"/>
  <c r="H21" i="26"/>
  <c r="I21" i="26" s="1"/>
  <c r="H20" i="26"/>
  <c r="I20" i="26" s="1"/>
  <c r="H27" i="17"/>
  <c r="I27" i="17" s="1"/>
  <c r="H22" i="17"/>
  <c r="I22" i="17" s="1"/>
  <c r="H27" i="8"/>
  <c r="I27" i="8" s="1"/>
  <c r="H34" i="8"/>
  <c r="I34" i="8" s="1"/>
  <c r="H30" i="51"/>
  <c r="I30" i="51" s="1"/>
  <c r="K30" i="51" s="1"/>
  <c r="H41" i="51"/>
  <c r="I41" i="51" s="1"/>
  <c r="K41" i="51" s="1"/>
  <c r="H34" i="51"/>
  <c r="I34" i="51" s="1"/>
  <c r="K34" i="51" s="1"/>
  <c r="H33" i="22"/>
  <c r="I33" i="22" s="1"/>
  <c r="H30" i="22"/>
  <c r="I30" i="22" s="1"/>
  <c r="H13" i="40"/>
  <c r="I13" i="40" s="1"/>
  <c r="K13" i="40" s="1"/>
  <c r="H11" i="40"/>
  <c r="I11" i="40" s="1"/>
  <c r="H40" i="40"/>
  <c r="I40" i="40" s="1"/>
  <c r="H31" i="42"/>
  <c r="I31" i="42" s="1"/>
  <c r="K31" i="42" s="1"/>
  <c r="H23" i="39"/>
  <c r="I23" i="39" s="1"/>
  <c r="K23" i="39" s="1"/>
  <c r="H29" i="39"/>
  <c r="I29" i="39" s="1"/>
  <c r="K29" i="39" s="1"/>
  <c r="H40" i="33"/>
  <c r="I40" i="33" s="1"/>
  <c r="H22" i="33"/>
  <c r="I22" i="33" s="1"/>
  <c r="H39" i="33"/>
  <c r="I39" i="33" s="1"/>
  <c r="H11" i="31"/>
  <c r="I11" i="31" s="1"/>
  <c r="K11" i="31" s="1"/>
  <c r="H37" i="41"/>
  <c r="I37" i="41" s="1"/>
  <c r="H23" i="41"/>
  <c r="I23" i="41" s="1"/>
  <c r="K23" i="41" s="1"/>
  <c r="H19" i="35"/>
  <c r="I19" i="35" s="1"/>
  <c r="K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K7" i="20" s="1"/>
  <c r="H16" i="20"/>
  <c r="I16" i="20" s="1"/>
  <c r="H19" i="17"/>
  <c r="I19" i="17" s="1"/>
  <c r="H42" i="17"/>
  <c r="I42" i="17" s="1"/>
  <c r="H37" i="8"/>
  <c r="I37" i="8" s="1"/>
  <c r="H18" i="8"/>
  <c r="I18" i="8" s="1"/>
  <c r="K18" i="8" s="1"/>
  <c r="H23" i="17"/>
  <c r="I23" i="17" s="1"/>
  <c r="K23" i="17" s="1"/>
  <c r="H26" i="17"/>
  <c r="I26" i="17" s="1"/>
  <c r="H13" i="44"/>
  <c r="I13" i="44" s="1"/>
  <c r="K13" i="44" s="1"/>
  <c r="H38" i="51"/>
  <c r="I38" i="51" s="1"/>
  <c r="H7" i="51"/>
  <c r="I7" i="51" s="1"/>
  <c r="K7" i="51" s="1"/>
  <c r="H36" i="51"/>
  <c r="I36" i="51" s="1"/>
  <c r="K36" i="51" s="1"/>
  <c r="H37" i="17"/>
  <c r="I37" i="17" s="1"/>
  <c r="H10" i="17"/>
  <c r="I10" i="17" s="1"/>
  <c r="K10" i="17" s="1"/>
  <c r="H13" i="26"/>
  <c r="I13" i="26" s="1"/>
  <c r="K13" i="26" s="1"/>
  <c r="H36" i="26"/>
  <c r="I36" i="26" s="1"/>
  <c r="H5" i="17"/>
  <c r="H21" i="17"/>
  <c r="I21" i="17" s="1"/>
  <c r="H18" i="17"/>
  <c r="I18" i="17" s="1"/>
  <c r="H29" i="44"/>
  <c r="I29" i="44" s="1"/>
  <c r="K29" i="44" s="1"/>
  <c r="H23" i="51"/>
  <c r="I23" i="51" s="1"/>
  <c r="K23" i="51" s="1"/>
  <c r="H16" i="51"/>
  <c r="I16" i="51" s="1"/>
  <c r="K16" i="51" s="1"/>
  <c r="H31" i="51"/>
  <c r="I31" i="51" s="1"/>
  <c r="H28" i="51"/>
  <c r="I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H43" i="26"/>
  <c r="I43" i="26" s="1"/>
  <c r="K43" i="26" s="1"/>
  <c r="H22" i="26"/>
  <c r="I22" i="26" s="1"/>
  <c r="H40" i="17"/>
  <c r="I40" i="17" s="1"/>
  <c r="H35" i="17"/>
  <c r="I35" i="17" s="1"/>
  <c r="K35" i="17" s="1"/>
  <c r="H36" i="17"/>
  <c r="I36" i="17" s="1"/>
  <c r="H9" i="8"/>
  <c r="I9" i="8" s="1"/>
  <c r="K9" i="8" s="1"/>
  <c r="H6" i="8"/>
  <c r="I6" i="8" s="1"/>
  <c r="H39" i="51"/>
  <c r="I39" i="51" s="1"/>
  <c r="K39" i="51" s="1"/>
  <c r="H39" i="22"/>
  <c r="I39" i="22" s="1"/>
  <c r="K39" i="22" s="1"/>
  <c r="H24" i="22"/>
  <c r="I24" i="22" s="1"/>
  <c r="H29" i="40"/>
  <c r="I29" i="40" s="1"/>
  <c r="K29" i="40" s="1"/>
  <c r="H39" i="42"/>
  <c r="I39" i="42" s="1"/>
  <c r="K39" i="42" s="1"/>
  <c r="H20" i="39"/>
  <c r="I20" i="39" s="1"/>
  <c r="H22" i="39"/>
  <c r="I22" i="39" s="1"/>
  <c r="K22" i="39" s="1"/>
  <c r="H26" i="33"/>
  <c r="I26" i="33" s="1"/>
  <c r="H10" i="52"/>
  <c r="I10" i="52" s="1"/>
  <c r="H15" i="41"/>
  <c r="I15" i="41" s="1"/>
  <c r="H14" i="41"/>
  <c r="I14" i="41" s="1"/>
  <c r="H6" i="35"/>
  <c r="I6" i="35" s="1"/>
  <c r="H31" i="35"/>
  <c r="I31" i="35" s="1"/>
  <c r="H9" i="32"/>
  <c r="I9" i="32" s="1"/>
  <c r="H28" i="32"/>
  <c r="I28" i="32" s="1"/>
  <c r="H7" i="29"/>
  <c r="I7" i="29" s="1"/>
  <c r="K7" i="29" s="1"/>
  <c r="H43" i="29"/>
  <c r="I43" i="29" s="1"/>
  <c r="K43" i="29" s="1"/>
  <c r="H28" i="29"/>
  <c r="I28" i="29" s="1"/>
  <c r="K28" i="29" s="1"/>
  <c r="H37" i="50"/>
  <c r="I37" i="50" s="1"/>
  <c r="H29" i="19"/>
  <c r="I29" i="19" s="1"/>
  <c r="H11" i="26"/>
  <c r="I11" i="26" s="1"/>
  <c r="H5" i="26"/>
  <c r="H21" i="20"/>
  <c r="I21" i="20" s="1"/>
  <c r="H26" i="20"/>
  <c r="I26" i="20" s="1"/>
  <c r="H32" i="17"/>
  <c r="I32" i="17" s="1"/>
  <c r="H39" i="17"/>
  <c r="I39" i="17" s="1"/>
  <c r="K39" i="17" s="1"/>
  <c r="H28" i="17"/>
  <c r="I28" i="17" s="1"/>
  <c r="K28" i="17" s="1"/>
  <c r="H15" i="8"/>
  <c r="I15" i="8" s="1"/>
  <c r="H36" i="8"/>
  <c r="I36" i="8" s="1"/>
  <c r="K36" i="8" s="1"/>
  <c r="H9" i="44"/>
  <c r="I9" i="44" s="1"/>
  <c r="K9" i="44" s="1"/>
  <c r="H34" i="38"/>
  <c r="I34" i="38" s="1"/>
  <c r="H35" i="36"/>
  <c r="I35" i="36" s="1"/>
  <c r="K35" i="36" s="1"/>
  <c r="H7" i="36"/>
  <c r="I7" i="36" s="1"/>
  <c r="H5" i="31"/>
  <c r="I5" i="31" s="1"/>
  <c r="H41" i="31"/>
  <c r="I41" i="31" s="1"/>
  <c r="H36" i="31"/>
  <c r="I36" i="31" s="1"/>
  <c r="H12" i="38"/>
  <c r="I12" i="38" s="1"/>
  <c r="H28" i="38"/>
  <c r="I28" i="38" s="1"/>
  <c r="K28" i="38" s="1"/>
  <c r="H6" i="38"/>
  <c r="I6" i="38" s="1"/>
  <c r="H18" i="36"/>
  <c r="I18" i="36" s="1"/>
  <c r="H15" i="36"/>
  <c r="I15" i="36" s="1"/>
  <c r="K15" i="36" s="1"/>
  <c r="H17" i="52"/>
  <c r="I17" i="52" s="1"/>
  <c r="K17" i="52" s="1"/>
  <c r="H34" i="31"/>
  <c r="I34" i="31" s="1"/>
  <c r="K34" i="31" s="1"/>
  <c r="H27" i="31"/>
  <c r="I27" i="31" s="1"/>
  <c r="K27" i="31" s="1"/>
  <c r="H40" i="31"/>
  <c r="I40" i="31" s="1"/>
  <c r="K40" i="31" s="1"/>
  <c r="H34" i="36"/>
  <c r="I34" i="36" s="1"/>
  <c r="K34" i="36" s="1"/>
  <c r="H23" i="36"/>
  <c r="I23" i="36" s="1"/>
  <c r="K23" i="36" s="1"/>
  <c r="H5" i="52"/>
  <c r="I5" i="52" s="1"/>
  <c r="H16" i="52"/>
  <c r="I16" i="52" s="1"/>
  <c r="K16" i="52" s="1"/>
  <c r="H24" i="31"/>
  <c r="I24" i="31" s="1"/>
  <c r="K24" i="31" s="1"/>
  <c r="H31" i="31"/>
  <c r="I31" i="31" s="1"/>
  <c r="H20" i="31"/>
  <c r="I20" i="31" s="1"/>
  <c r="H10" i="38"/>
  <c r="I10" i="38" s="1"/>
  <c r="H11" i="38"/>
  <c r="I11" i="38" s="1"/>
  <c r="H29" i="26"/>
  <c r="I29" i="26" s="1"/>
  <c r="H23" i="26"/>
  <c r="I23" i="26" s="1"/>
  <c r="H12" i="26"/>
  <c r="I12" i="26" s="1"/>
  <c r="H35" i="20"/>
  <c r="I35" i="20" s="1"/>
  <c r="K35" i="20" s="1"/>
  <c r="H42" i="20"/>
  <c r="I42" i="20" s="1"/>
  <c r="H20" i="20"/>
  <c r="I20" i="20" s="1"/>
  <c r="H35" i="8"/>
  <c r="I35" i="8" s="1"/>
  <c r="K35" i="8" s="1"/>
  <c r="H33" i="8"/>
  <c r="I33" i="8" s="1"/>
  <c r="K33" i="8" s="1"/>
  <c r="H21" i="44"/>
  <c r="I21" i="44" s="1"/>
  <c r="K21" i="44" s="1"/>
  <c r="H38" i="44"/>
  <c r="I38" i="44" s="1"/>
  <c r="K38" i="44" s="1"/>
  <c r="H40" i="44"/>
  <c r="I40" i="44" s="1"/>
  <c r="K40" i="44" s="1"/>
  <c r="H9" i="36"/>
  <c r="I9" i="36" s="1"/>
  <c r="K9" i="36" s="1"/>
  <c r="H31" i="36"/>
  <c r="I31" i="36" s="1"/>
  <c r="K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H42" i="52"/>
  <c r="I42" i="52" s="1"/>
  <c r="K42" i="52" s="1"/>
  <c r="H14" i="38"/>
  <c r="I14" i="38" s="1"/>
  <c r="H8" i="38"/>
  <c r="I8" i="38" s="1"/>
  <c r="H41" i="36"/>
  <c r="I41" i="36" s="1"/>
  <c r="H12" i="36"/>
  <c r="I12" i="36" s="1"/>
  <c r="H16" i="36"/>
  <c r="I16" i="36" s="1"/>
  <c r="K16" i="36" s="1"/>
  <c r="H15" i="52"/>
  <c r="I15" i="52" s="1"/>
  <c r="H22" i="31"/>
  <c r="I22" i="31" s="1"/>
  <c r="H29" i="31"/>
  <c r="I29" i="31" s="1"/>
  <c r="K29" i="31" s="1"/>
  <c r="H18" i="31"/>
  <c r="I18" i="31" s="1"/>
  <c r="H38" i="36"/>
  <c r="I38" i="36" s="1"/>
  <c r="K38" i="36" s="1"/>
  <c r="H28" i="36"/>
  <c r="I28" i="36" s="1"/>
  <c r="K28" i="36" s="1"/>
  <c r="H24" i="36"/>
  <c r="I24" i="36" s="1"/>
  <c r="H26" i="52"/>
  <c r="I26" i="52" s="1"/>
  <c r="K26" i="52" s="1"/>
  <c r="H31" i="52"/>
  <c r="I31" i="52" s="1"/>
  <c r="H14" i="31"/>
  <c r="I14" i="31" s="1"/>
  <c r="H7" i="31"/>
  <c r="I7" i="31" s="1"/>
  <c r="K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H26" i="44"/>
  <c r="I26" i="44" s="1"/>
  <c r="K26" i="44" s="1"/>
  <c r="H30" i="36"/>
  <c r="I30" i="36" s="1"/>
  <c r="K30" i="36" s="1"/>
  <c r="H11" i="36"/>
  <c r="I11" i="36" s="1"/>
  <c r="H40" i="36"/>
  <c r="I40" i="36" s="1"/>
  <c r="K40" i="36" s="1"/>
  <c r="H29" i="52"/>
  <c r="I29" i="52" s="1"/>
  <c r="K29" i="52" s="1"/>
  <c r="H25" i="52"/>
  <c r="I25" i="52" s="1"/>
  <c r="K25" i="52" s="1"/>
  <c r="H9" i="31"/>
  <c r="I9" i="31" s="1"/>
  <c r="H23" i="31"/>
  <c r="I23" i="31" s="1"/>
  <c r="K23" i="31" s="1"/>
  <c r="H35" i="38"/>
  <c r="I35" i="38" s="1"/>
  <c r="H32" i="38"/>
  <c r="I32" i="38" s="1"/>
  <c r="K32" i="38" s="1"/>
  <c r="H5" i="38"/>
  <c r="I5" i="38" s="1"/>
  <c r="H31" i="38"/>
  <c r="I31" i="38" s="1"/>
  <c r="K31" i="38" s="1"/>
  <c r="H13" i="36"/>
  <c r="I13" i="36" s="1"/>
  <c r="K13" i="36" s="1"/>
  <c r="H21" i="36"/>
  <c r="I21" i="36" s="1"/>
  <c r="K21" i="36" s="1"/>
  <c r="H5" i="36"/>
  <c r="H30" i="52"/>
  <c r="I30" i="52" s="1"/>
  <c r="K30" i="52" s="1"/>
  <c r="H8" i="52"/>
  <c r="I8" i="52" s="1"/>
  <c r="H43" i="31"/>
  <c r="I43" i="31" s="1"/>
  <c r="K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K7" i="38" s="1"/>
  <c r="H17" i="38"/>
  <c r="I17" i="38" s="1"/>
  <c r="H43" i="36"/>
  <c r="I43" i="36" s="1"/>
  <c r="K43" i="36" s="1"/>
  <c r="H23" i="52"/>
  <c r="I23" i="52" s="1"/>
  <c r="K23" i="52" s="1"/>
  <c r="H19" i="31"/>
  <c r="I19" i="31" s="1"/>
  <c r="H6" i="36"/>
  <c r="I6" i="36" s="1"/>
  <c r="H14" i="36"/>
  <c r="I14" i="36" s="1"/>
  <c r="K14" i="36" s="1"/>
  <c r="H35" i="52"/>
  <c r="I35" i="52" s="1"/>
  <c r="K35" i="52" s="1"/>
  <c r="H32" i="52"/>
  <c r="I32" i="52" s="1"/>
  <c r="K32" i="52" s="1"/>
  <c r="H37" i="31"/>
  <c r="I37" i="31" s="1"/>
  <c r="K37" i="31" s="1"/>
  <c r="H42" i="31"/>
  <c r="I42" i="31" s="1"/>
  <c r="K42" i="31" s="1"/>
  <c r="H39" i="38"/>
  <c r="I39" i="38" s="1"/>
  <c r="H23" i="38"/>
  <c r="I23" i="38" s="1"/>
  <c r="H25" i="38"/>
  <c r="I25" i="38" s="1"/>
  <c r="H19" i="38"/>
  <c r="I19" i="38" s="1"/>
  <c r="H22" i="36"/>
  <c r="I22" i="36" s="1"/>
  <c r="K22" i="36" s="1"/>
  <c r="H26" i="36"/>
  <c r="I26" i="36" s="1"/>
  <c r="H24" i="52"/>
  <c r="I24" i="52" s="1"/>
  <c r="H21" i="52"/>
  <c r="I21" i="52" s="1"/>
  <c r="H13" i="31"/>
  <c r="I13" i="31" s="1"/>
  <c r="K13" i="31" s="1"/>
  <c r="H8" i="31"/>
  <c r="I8" i="31" s="1"/>
  <c r="H30" i="38"/>
  <c r="I30" i="38" s="1"/>
  <c r="H37" i="38"/>
  <c r="I37" i="38" s="1"/>
  <c r="K37" i="38" s="1"/>
  <c r="H33" i="38"/>
  <c r="I33" i="38" s="1"/>
  <c r="K33" i="38" s="1"/>
  <c r="H9" i="38"/>
  <c r="I9" i="38" s="1"/>
  <c r="H17" i="36"/>
  <c r="I17" i="36" s="1"/>
  <c r="K17" i="36" s="1"/>
  <c r="H13" i="52"/>
  <c r="I13" i="52" s="1"/>
  <c r="K13" i="52" s="1"/>
  <c r="H15" i="31"/>
  <c r="I15" i="31" s="1"/>
  <c r="H21" i="35"/>
  <c r="I21" i="35" s="1"/>
  <c r="H14" i="35"/>
  <c r="I14" i="35" s="1"/>
  <c r="K14" i="35" s="1"/>
  <c r="H19" i="32"/>
  <c r="I19" i="32" s="1"/>
  <c r="K19" i="32" s="1"/>
  <c r="H21" i="29"/>
  <c r="I21" i="29" s="1"/>
  <c r="K21" i="29" s="1"/>
  <c r="H35" i="29"/>
  <c r="I35" i="29" s="1"/>
  <c r="K35" i="29" s="1"/>
  <c r="H29" i="38"/>
  <c r="I29" i="38" s="1"/>
  <c r="H18" i="38"/>
  <c r="I18" i="38" s="1"/>
  <c r="H41" i="38"/>
  <c r="I41" i="38" s="1"/>
  <c r="H34" i="26"/>
  <c r="I34" i="26" s="1"/>
  <c r="H19" i="20"/>
  <c r="I19" i="20" s="1"/>
  <c r="H31" i="20"/>
  <c r="I31" i="20" s="1"/>
  <c r="H13" i="17"/>
  <c r="I13" i="17" s="1"/>
  <c r="K13" i="17" s="1"/>
  <c r="H16" i="8"/>
  <c r="I16" i="8" s="1"/>
  <c r="H7" i="8"/>
  <c r="I7" i="8" s="1"/>
  <c r="H13" i="38"/>
  <c r="I13" i="38" s="1"/>
  <c r="K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H41" i="42"/>
  <c r="I41" i="42" s="1"/>
  <c r="K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K10" i="42" s="1"/>
  <c r="H26" i="42"/>
  <c r="I26" i="42" s="1"/>
  <c r="K26" i="42" s="1"/>
  <c r="H20" i="42"/>
  <c r="I20" i="42" s="1"/>
  <c r="K20" i="42" s="1"/>
  <c r="H37" i="42"/>
  <c r="I37" i="42" s="1"/>
  <c r="K37" i="42" s="1"/>
  <c r="H38" i="42"/>
  <c r="I38" i="42" s="1"/>
  <c r="K38" i="42" s="1"/>
  <c r="H43" i="42"/>
  <c r="I43" i="42" s="1"/>
  <c r="H32" i="42"/>
  <c r="I32" i="42" s="1"/>
  <c r="K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K28" i="34" s="1"/>
  <c r="H35" i="12"/>
  <c r="I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H30" i="12"/>
  <c r="I30" i="12" s="1"/>
  <c r="K30" i="12" s="1"/>
  <c r="H42" i="12"/>
  <c r="I42" i="12" s="1"/>
  <c r="K42" i="12" s="1"/>
  <c r="H18" i="12"/>
  <c r="I18" i="12" s="1"/>
  <c r="K18" i="12" s="1"/>
  <c r="H12" i="12"/>
  <c r="I12" i="12" s="1"/>
  <c r="K12" i="12" s="1"/>
  <c r="H24" i="12"/>
  <c r="I24" i="12" s="1"/>
  <c r="K24" i="12" s="1"/>
  <c r="H13" i="30"/>
  <c r="I13" i="30" s="1"/>
  <c r="K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K40" i="30" s="1"/>
  <c r="H30" i="30"/>
  <c r="I30" i="30" s="1"/>
  <c r="K30" i="30" s="1"/>
  <c r="H36" i="30"/>
  <c r="I36" i="30" s="1"/>
  <c r="K36" i="30" s="1"/>
  <c r="H8" i="30"/>
  <c r="I8" i="30" s="1"/>
  <c r="K8" i="30" s="1"/>
  <c r="H28" i="30"/>
  <c r="I28" i="30" s="1"/>
  <c r="H6" i="30"/>
  <c r="I6" i="30" s="1"/>
  <c r="H34" i="30"/>
  <c r="I34" i="30" s="1"/>
  <c r="K34" i="30" s="1"/>
  <c r="H32" i="43"/>
  <c r="I32" i="43" s="1"/>
  <c r="K32" i="43" s="1"/>
  <c r="H8" i="43"/>
  <c r="I8" i="43" s="1"/>
  <c r="K8" i="43" s="1"/>
  <c r="H26" i="43"/>
  <c r="I26" i="43" s="1"/>
  <c r="K26" i="43" s="1"/>
  <c r="H34" i="43"/>
  <c r="I34" i="43" s="1"/>
  <c r="K34" i="43" s="1"/>
  <c r="H24" i="43"/>
  <c r="I24" i="43" s="1"/>
  <c r="K24" i="43" s="1"/>
  <c r="H41" i="43"/>
  <c r="I41" i="43" s="1"/>
  <c r="H40" i="43"/>
  <c r="I40" i="43" s="1"/>
  <c r="K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K13" i="12" s="1"/>
  <c r="H31" i="12"/>
  <c r="I31" i="12" s="1"/>
  <c r="K31" i="12" s="1"/>
  <c r="H15" i="12"/>
  <c r="I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H42" i="43"/>
  <c r="I42" i="43" s="1"/>
  <c r="K42" i="43" s="1"/>
  <c r="H10" i="43"/>
  <c r="I10" i="43" s="1"/>
  <c r="H5" i="43"/>
  <c r="I5" i="43" s="1"/>
  <c r="H18" i="43"/>
  <c r="I18" i="43" s="1"/>
  <c r="H17" i="43"/>
  <c r="I17" i="43" s="1"/>
  <c r="H14" i="43"/>
  <c r="I14" i="43" s="1"/>
  <c r="H36" i="43"/>
  <c r="I36" i="43" s="1"/>
  <c r="K36" i="43" s="1"/>
  <c r="H27" i="43"/>
  <c r="I27" i="43" s="1"/>
  <c r="K27" i="43" s="1"/>
  <c r="H12" i="43"/>
  <c r="I12" i="43" s="1"/>
  <c r="H28" i="43"/>
  <c r="I28" i="43" s="1"/>
  <c r="K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K26" i="34" s="1"/>
  <c r="H33" i="15"/>
  <c r="I33" i="15" s="1"/>
  <c r="K33" i="15" s="1"/>
  <c r="H36" i="15"/>
  <c r="I36" i="15" s="1"/>
  <c r="H25" i="23"/>
  <c r="I25" i="23" s="1"/>
  <c r="K25" i="23" s="1"/>
  <c r="H30" i="23"/>
  <c r="I30" i="23" s="1"/>
  <c r="K30" i="23" s="1"/>
  <c r="H17" i="34"/>
  <c r="I17" i="34" s="1"/>
  <c r="H29" i="34"/>
  <c r="I29" i="34" s="1"/>
  <c r="H23" i="34"/>
  <c r="I23" i="34" s="1"/>
  <c r="K23" i="34" s="1"/>
  <c r="H24" i="34"/>
  <c r="I24" i="34" s="1"/>
  <c r="K24" i="34" s="1"/>
  <c r="H20" i="34"/>
  <c r="I20" i="34" s="1"/>
  <c r="H17" i="15"/>
  <c r="I17" i="15" s="1"/>
  <c r="K17" i="15" s="1"/>
  <c r="H39" i="15"/>
  <c r="I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K11" i="34" s="1"/>
  <c r="H9" i="34"/>
  <c r="I9" i="34" s="1"/>
  <c r="K9" i="34" s="1"/>
  <c r="H7" i="34"/>
  <c r="I7" i="34" s="1"/>
  <c r="H39" i="34"/>
  <c r="I39" i="34" s="1"/>
  <c r="K39" i="34" s="1"/>
  <c r="H5" i="34"/>
  <c r="H36" i="34"/>
  <c r="I36" i="34" s="1"/>
  <c r="H40" i="34"/>
  <c r="I40" i="34" s="1"/>
  <c r="H42" i="34"/>
  <c r="I42" i="34" s="1"/>
  <c r="H10" i="34"/>
  <c r="I10" i="34" s="1"/>
  <c r="H13" i="15"/>
  <c r="I13" i="15" s="1"/>
  <c r="H31" i="15"/>
  <c r="I31" i="15" s="1"/>
  <c r="K31" i="15" s="1"/>
  <c r="H25" i="15"/>
  <c r="I25" i="15" s="1"/>
  <c r="K25" i="15" s="1"/>
  <c r="H21" i="15"/>
  <c r="I21" i="15" s="1"/>
  <c r="H30" i="15"/>
  <c r="I30" i="15" s="1"/>
  <c r="H14" i="15"/>
  <c r="I14" i="15" s="1"/>
  <c r="H26" i="15"/>
  <c r="I26" i="15" s="1"/>
  <c r="K26" i="15" s="1"/>
  <c r="H20" i="15"/>
  <c r="I20" i="15" s="1"/>
  <c r="K20" i="15" s="1"/>
  <c r="H32" i="15"/>
  <c r="I32" i="15" s="1"/>
  <c r="K32" i="15" s="1"/>
  <c r="H27" i="23"/>
  <c r="I27" i="23" s="1"/>
  <c r="K27" i="23" s="1"/>
  <c r="H23" i="23"/>
  <c r="I23" i="23" s="1"/>
  <c r="H17" i="23"/>
  <c r="I17" i="23" s="1"/>
  <c r="H19" i="23"/>
  <c r="I19" i="23" s="1"/>
  <c r="K19" i="23" s="1"/>
  <c r="H29" i="23"/>
  <c r="I29" i="23" s="1"/>
  <c r="K29" i="23" s="1"/>
  <c r="H38" i="23"/>
  <c r="I38" i="23" s="1"/>
  <c r="H18" i="23"/>
  <c r="I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27" i="51"/>
  <c r="K14" i="51"/>
  <c r="K13" i="51"/>
  <c r="K29" i="51"/>
  <c r="K20" i="51"/>
  <c r="K42" i="51"/>
  <c r="K33" i="51"/>
  <c r="K32" i="51"/>
  <c r="K21" i="51"/>
  <c r="K37" i="51"/>
  <c r="K22" i="51"/>
  <c r="K38" i="51"/>
  <c r="K15" i="51"/>
  <c r="K31" i="51"/>
  <c r="K6" i="51"/>
  <c r="K26" i="51"/>
  <c r="K40" i="51"/>
  <c r="K11" i="51"/>
  <c r="K8" i="51"/>
  <c r="K28" i="51"/>
  <c r="K19" i="51"/>
  <c r="K18"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23" i="25"/>
  <c r="K39" i="25"/>
  <c r="K11" i="25"/>
  <c r="K29" i="25"/>
  <c r="K13" i="25"/>
  <c r="K17" i="25"/>
  <c r="K34" i="25"/>
  <c r="K14" i="25"/>
  <c r="K32" i="25"/>
  <c r="K38" i="25"/>
  <c r="K30" i="25"/>
  <c r="K28" i="25"/>
  <c r="K12" i="25"/>
  <c r="K23" i="22"/>
  <c r="K7" i="22"/>
  <c r="K17" i="22"/>
  <c r="K35" i="22"/>
  <c r="K29" i="22"/>
  <c r="K16" i="22"/>
  <c r="K32" i="22"/>
  <c r="K20" i="22"/>
  <c r="K6" i="22"/>
  <c r="K18" i="22"/>
  <c r="K35" i="12"/>
  <c r="K25" i="12"/>
  <c r="K10" i="12"/>
  <c r="K40" i="12"/>
  <c r="K22" i="40"/>
  <c r="K19" i="40"/>
  <c r="I5" i="40"/>
  <c r="K41" i="40"/>
  <c r="K27" i="40"/>
  <c r="K6" i="40"/>
  <c r="K25" i="40"/>
  <c r="K42" i="40"/>
  <c r="K21" i="40"/>
  <c r="K43" i="40"/>
  <c r="K26" i="40"/>
  <c r="K23" i="40"/>
  <c r="K39" i="40"/>
  <c r="K32" i="40"/>
  <c r="K15" i="30"/>
  <c r="K35" i="30"/>
  <c r="K9" i="30"/>
  <c r="K39" i="30"/>
  <c r="K22" i="30"/>
  <c r="K38" i="30"/>
  <c r="K16" i="30"/>
  <c r="K42" i="30"/>
  <c r="K14" i="42"/>
  <c r="K30" i="42"/>
  <c r="K22" i="42"/>
  <c r="K36" i="42"/>
  <c r="K12" i="42"/>
  <c r="K42" i="42"/>
  <c r="K29" i="42"/>
  <c r="K34" i="42"/>
  <c r="K23" i="42"/>
  <c r="K6" i="42"/>
  <c r="K8" i="42"/>
  <c r="K24" i="42"/>
  <c r="K40" i="42"/>
  <c r="K17" i="42"/>
  <c r="K33" i="42"/>
  <c r="K20" i="39"/>
  <c r="K42" i="39"/>
  <c r="K12" i="39"/>
  <c r="K28" i="39"/>
  <c r="K34" i="39"/>
  <c r="K13" i="39"/>
  <c r="K43" i="39"/>
  <c r="K26" i="39"/>
  <c r="K8" i="39"/>
  <c r="K40" i="39"/>
  <c r="K17" i="39"/>
  <c r="K33" i="39"/>
  <c r="K6" i="39"/>
  <c r="K10" i="36"/>
  <c r="K6" i="36"/>
  <c r="K18" i="36"/>
  <c r="K11" i="36"/>
  <c r="K33" i="36"/>
  <c r="K36" i="36"/>
  <c r="K24" i="36"/>
  <c r="H44" i="33"/>
  <c r="I5" i="33"/>
  <c r="K24" i="33"/>
  <c r="K12" i="33"/>
  <c r="K18" i="33"/>
  <c r="K8" i="33"/>
  <c r="K32" i="33"/>
  <c r="K10" i="33"/>
  <c r="K14" i="33"/>
  <c r="K29" i="33"/>
  <c r="K17" i="33"/>
  <c r="K33" i="33"/>
  <c r="K9" i="33"/>
  <c r="K37" i="33"/>
  <c r="K7" i="33"/>
  <c r="K25" i="33"/>
  <c r="K11" i="33"/>
  <c r="K43" i="33"/>
  <c r="K10" i="52"/>
  <c r="K27" i="52"/>
  <c r="K28" i="52"/>
  <c r="K19" i="52"/>
  <c r="K22" i="52"/>
  <c r="K15" i="52"/>
  <c r="K11" i="52"/>
  <c r="K21" i="52"/>
  <c r="K22" i="43"/>
  <c r="K25" i="43"/>
  <c r="K41" i="43"/>
  <c r="K20" i="43"/>
  <c r="K30" i="31"/>
  <c r="K14" i="31"/>
  <c r="K9" i="31"/>
  <c r="K15" i="31"/>
  <c r="K35" i="31"/>
  <c r="K25" i="31"/>
  <c r="K16" i="31"/>
  <c r="K32" i="31"/>
  <c r="K15" i="41"/>
  <c r="K26" i="41"/>
  <c r="K29" i="41"/>
  <c r="K34" i="41"/>
  <c r="K18" i="41"/>
  <c r="K37" i="41"/>
  <c r="K36" i="41"/>
  <c r="K27" i="41"/>
  <c r="K14" i="41"/>
  <c r="I5" i="41"/>
  <c r="K31" i="41"/>
  <c r="K20" i="41"/>
  <c r="K42" i="41"/>
  <c r="K8" i="41"/>
  <c r="K24" i="41"/>
  <c r="K40" i="41"/>
  <c r="K17" i="41"/>
  <c r="K6" i="41"/>
  <c r="K21" i="35"/>
  <c r="K17" i="35"/>
  <c r="K40" i="35"/>
  <c r="K38" i="35"/>
  <c r="K6" i="35"/>
  <c r="K12" i="35"/>
  <c r="K8" i="35"/>
  <c r="K11" i="35"/>
  <c r="K13" i="35"/>
  <c r="K41" i="35"/>
  <c r="K15" i="35"/>
  <c r="K31" i="35"/>
  <c r="K43" i="35"/>
  <c r="K36" i="35"/>
  <c r="K32" i="35"/>
  <c r="K16" i="35"/>
  <c r="K25" i="32"/>
  <c r="K39" i="32"/>
  <c r="K41" i="32"/>
  <c r="K43" i="32"/>
  <c r="K23" i="32"/>
  <c r="K17" i="32"/>
  <c r="K35" i="32"/>
  <c r="K21" i="32"/>
  <c r="K14" i="32"/>
  <c r="K40" i="32"/>
  <c r="K28" i="32"/>
  <c r="K38" i="32"/>
  <c r="K30" i="32"/>
  <c r="I5" i="32"/>
  <c r="K22" i="32"/>
  <c r="K42" i="32"/>
  <c r="K26" i="32"/>
  <c r="K10" i="32"/>
  <c r="K23" i="23"/>
  <c r="K17" i="23"/>
  <c r="K13" i="23"/>
  <c r="K8" i="23"/>
  <c r="K38" i="23"/>
  <c r="K18" i="23"/>
  <c r="K37" i="29"/>
  <c r="K39" i="29"/>
  <c r="K33" i="29"/>
  <c r="K11" i="29"/>
  <c r="K16" i="29"/>
  <c r="K22" i="29"/>
  <c r="K40" i="29"/>
  <c r="K18" i="29"/>
  <c r="K36" i="29"/>
  <c r="I5" i="50"/>
  <c r="K19" i="50"/>
  <c r="K40" i="50"/>
  <c r="K26" i="50"/>
  <c r="K43" i="50"/>
  <c r="K34" i="50"/>
  <c r="K21" i="50"/>
  <c r="K8" i="50"/>
  <c r="K36" i="50"/>
  <c r="K27" i="50"/>
  <c r="K10" i="50"/>
  <c r="K13" i="50"/>
  <c r="K35" i="50"/>
  <c r="K15" i="50"/>
  <c r="K31" i="50"/>
  <c r="K6" i="50"/>
  <c r="K16" i="50"/>
  <c r="K17" i="21"/>
  <c r="K21" i="21"/>
  <c r="I5" i="21"/>
  <c r="K13" i="21"/>
  <c r="K43" i="21"/>
  <c r="K27" i="21"/>
  <c r="K11" i="21"/>
  <c r="K31" i="21"/>
  <c r="K15" i="21"/>
  <c r="K40" i="21"/>
  <c r="K32" i="21"/>
  <c r="K24" i="21"/>
  <c r="K16" i="21"/>
  <c r="K8" i="21"/>
  <c r="K38" i="21"/>
  <c r="K30" i="21"/>
  <c r="K22" i="21"/>
  <c r="K6" i="21"/>
  <c r="K40" i="19"/>
  <c r="K24" i="19"/>
  <c r="K35" i="19"/>
  <c r="K17" i="19"/>
  <c r="K33" i="19"/>
  <c r="K43" i="19"/>
  <c r="K13" i="19"/>
  <c r="K41" i="19"/>
  <c r="K15" i="19"/>
  <c r="K31" i="19"/>
  <c r="K14" i="19"/>
  <c r="K38" i="19"/>
  <c r="K18" i="19"/>
  <c r="K26" i="19"/>
  <c r="K36" i="19"/>
  <c r="K30" i="38"/>
  <c r="K12" i="38"/>
  <c r="K10" i="38"/>
  <c r="K14" i="38"/>
  <c r="K15" i="38"/>
  <c r="K20" i="38"/>
  <c r="K11" i="38"/>
  <c r="K8" i="38"/>
  <c r="K24" i="38"/>
  <c r="K17" i="38"/>
  <c r="K6" i="38"/>
  <c r="K29" i="26"/>
  <c r="K35" i="26"/>
  <c r="K11" i="26"/>
  <c r="K19" i="26"/>
  <c r="K41" i="26"/>
  <c r="K23" i="26"/>
  <c r="K39" i="26"/>
  <c r="K26"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38" i="28"/>
  <c r="K6" i="28"/>
  <c r="K34" i="28"/>
  <c r="K22" i="28"/>
  <c r="I5" i="28"/>
  <c r="K30" i="28"/>
  <c r="K32" i="28"/>
  <c r="K16" i="28"/>
  <c r="K22" i="37"/>
  <c r="K38" i="37"/>
  <c r="K34" i="37"/>
  <c r="K12" i="37"/>
  <c r="K26" i="37"/>
  <c r="K27" i="37"/>
  <c r="K18" i="37"/>
  <c r="K15" i="37"/>
  <c r="K14" i="37"/>
  <c r="I5" i="37"/>
  <c r="H44" i="37"/>
  <c r="K31" i="37"/>
  <c r="K20" i="37"/>
  <c r="K42" i="37"/>
  <c r="K23" i="37"/>
  <c r="K8" i="37"/>
  <c r="K24" i="37"/>
  <c r="K40" i="37"/>
  <c r="K17" i="37"/>
  <c r="K33" i="37"/>
  <c r="K6" i="37"/>
  <c r="K43" i="34"/>
  <c r="K15" i="34"/>
  <c r="K6" i="34"/>
  <c r="K18" i="34"/>
  <c r="K29" i="15"/>
  <c r="K6" i="15"/>
  <c r="K8" i="15"/>
  <c r="K5" i="44"/>
  <c r="K17" i="20"/>
  <c r="K29" i="20"/>
  <c r="K9" i="20"/>
  <c r="K27" i="20"/>
  <c r="K23" i="20"/>
  <c r="K42" i="20"/>
  <c r="K26" i="20"/>
  <c r="K14" i="20"/>
  <c r="K32" i="20"/>
  <c r="K16" i="20"/>
  <c r="K36" i="20"/>
  <c r="K20" i="20"/>
  <c r="I5" i="17"/>
  <c r="K32" i="17"/>
  <c r="K15" i="17"/>
  <c r="K29" i="17"/>
  <c r="K27" i="17"/>
  <c r="K9" i="17"/>
  <c r="K25" i="17"/>
  <c r="K41" i="17"/>
  <c r="K38" i="17"/>
  <c r="K30" i="17"/>
  <c r="K42" i="17"/>
  <c r="K18" i="17"/>
  <c r="K12" i="17"/>
  <c r="K40" i="8"/>
  <c r="K8" i="8"/>
  <c r="K37" i="8"/>
  <c r="K29" i="8"/>
  <c r="K21" i="8"/>
  <c r="K25" i="8"/>
  <c r="K41" i="8"/>
  <c r="K17" i="8"/>
  <c r="K42" i="8"/>
  <c r="K34"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20" i="25"/>
  <c r="K9" i="22"/>
  <c r="K41" i="22"/>
  <c r="K43" i="22"/>
  <c r="K31" i="22"/>
  <c r="K15" i="22"/>
  <c r="K33" i="22"/>
  <c r="K21" i="22"/>
  <c r="K37" i="22"/>
  <c r="K24" i="22"/>
  <c r="K8" i="22"/>
  <c r="K36" i="22"/>
  <c r="I5" i="22"/>
  <c r="K12" i="22"/>
  <c r="K30" i="22"/>
  <c r="K42" i="22"/>
  <c r="K26" i="22"/>
  <c r="K10" i="22"/>
  <c r="K15" i="12"/>
  <c r="K17" i="12"/>
  <c r="K33" i="12"/>
  <c r="K22" i="12"/>
  <c r="K14" i="12"/>
  <c r="K6" i="12"/>
  <c r="K26" i="12"/>
  <c r="K16" i="12"/>
  <c r="K35" i="40"/>
  <c r="K10" i="40"/>
  <c r="K38" i="40"/>
  <c r="K30" i="40"/>
  <c r="K18" i="40"/>
  <c r="K20" i="40"/>
  <c r="K9" i="40"/>
  <c r="K37" i="40"/>
  <c r="K28" i="40"/>
  <c r="K11" i="40"/>
  <c r="K33" i="40"/>
  <c r="K14" i="40"/>
  <c r="K36" i="40"/>
  <c r="K15" i="40"/>
  <c r="K31" i="40"/>
  <c r="K8" i="40"/>
  <c r="K24" i="40"/>
  <c r="K40" i="40"/>
  <c r="K31" i="30"/>
  <c r="K43" i="30"/>
  <c r="K25" i="30"/>
  <c r="K28" i="30"/>
  <c r="K6" i="30"/>
  <c r="K18" i="30"/>
  <c r="H44" i="42"/>
  <c r="I5" i="42"/>
  <c r="K19" i="42"/>
  <c r="K27" i="42"/>
  <c r="K7" i="42"/>
  <c r="K18" i="42"/>
  <c r="K21" i="42"/>
  <c r="K43" i="42"/>
  <c r="K16" i="42"/>
  <c r="K9" i="42"/>
  <c r="K25" i="42"/>
  <c r="K21" i="39"/>
  <c r="K37" i="39"/>
  <c r="K31" i="39"/>
  <c r="I5" i="39"/>
  <c r="K18" i="39"/>
  <c r="K15" i="39"/>
  <c r="K10" i="39"/>
  <c r="K38" i="39"/>
  <c r="K27" i="39"/>
  <c r="K14" i="39"/>
  <c r="K36" i="39"/>
  <c r="K19" i="39"/>
  <c r="K39" i="39"/>
  <c r="K16" i="39"/>
  <c r="K32" i="39"/>
  <c r="K9" i="39"/>
  <c r="K25" i="39"/>
  <c r="K41" i="39"/>
  <c r="K41" i="36"/>
  <c r="K29" i="36"/>
  <c r="K27" i="36"/>
  <c r="K25" i="36"/>
  <c r="K12" i="36"/>
  <c r="K42" i="36"/>
  <c r="K26" i="36"/>
  <c r="K7" i="36"/>
  <c r="K39" i="36"/>
  <c r="K32"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36" i="52"/>
  <c r="K41" i="52"/>
  <c r="K31" i="52"/>
  <c r="K8" i="52"/>
  <c r="K20" i="52"/>
  <c r="K18" i="52"/>
  <c r="K19" i="43"/>
  <c r="K10" i="43"/>
  <c r="K18" i="43"/>
  <c r="K17" i="43"/>
  <c r="K14" i="43"/>
  <c r="K12" i="43"/>
  <c r="K33" i="43"/>
  <c r="K39" i="43"/>
  <c r="K38" i="31"/>
  <c r="K22" i="31"/>
  <c r="K6" i="31"/>
  <c r="K19" i="31"/>
  <c r="K41" i="31"/>
  <c r="K31" i="31"/>
  <c r="K21"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26" i="35"/>
  <c r="K18" i="35"/>
  <c r="K22" i="35"/>
  <c r="K42" i="35"/>
  <c r="K28" i="35"/>
  <c r="K30" i="35"/>
  <c r="K33" i="35"/>
  <c r="K25" i="35"/>
  <c r="K9" i="35"/>
  <c r="K27" i="35"/>
  <c r="K7" i="35"/>
  <c r="K23"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11" i="23"/>
  <c r="K33" i="23"/>
  <c r="K16" i="23"/>
  <c r="K42" i="23"/>
  <c r="K36" i="23"/>
  <c r="K20" i="23"/>
  <c r="I5" i="29"/>
  <c r="K23" i="29"/>
  <c r="K25" i="29"/>
  <c r="K41" i="29"/>
  <c r="K29" i="29"/>
  <c r="K13" i="29"/>
  <c r="K31" i="29"/>
  <c r="K19" i="29"/>
  <c r="K38" i="29"/>
  <c r="K6" i="29"/>
  <c r="K42" i="29"/>
  <c r="K34" i="29"/>
  <c r="K14" i="29"/>
  <c r="K30" i="29"/>
  <c r="K8" i="29"/>
  <c r="K12" i="29"/>
  <c r="K28" i="50"/>
  <c r="K12" i="50"/>
  <c r="K29" i="50"/>
  <c r="K17"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37" i="19"/>
  <c r="K19" i="19"/>
  <c r="K11" i="19"/>
  <c r="K29" i="19"/>
  <c r="K9" i="19"/>
  <c r="K27" i="19"/>
  <c r="K7" i="19"/>
  <c r="K23" i="19"/>
  <c r="K39" i="19"/>
  <c r="K22" i="19"/>
  <c r="K6" i="19"/>
  <c r="K34" i="19"/>
  <c r="K42" i="19"/>
  <c r="K10" i="19"/>
  <c r="K28" i="19"/>
  <c r="K12" i="19"/>
  <c r="K19" i="38"/>
  <c r="K39" i="38"/>
  <c r="K29" i="38"/>
  <c r="K26" i="38"/>
  <c r="K27" i="38"/>
  <c r="K36" i="38"/>
  <c r="K35" i="38"/>
  <c r="K34" i="38"/>
  <c r="K23" i="38"/>
  <c r="K18" i="38"/>
  <c r="K38" i="38"/>
  <c r="K21" i="38"/>
  <c r="K43" i="38"/>
  <c r="K16" i="38"/>
  <c r="K9" i="38"/>
  <c r="K25" i="38"/>
  <c r="K41" i="38"/>
  <c r="K21" i="26"/>
  <c r="K31" i="26"/>
  <c r="K27" i="26"/>
  <c r="K9" i="26"/>
  <c r="K15" i="26"/>
  <c r="K37" i="26"/>
  <c r="K34" i="26"/>
  <c r="K17" i="26"/>
  <c r="K33" i="26"/>
  <c r="K20" i="26"/>
  <c r="K10" i="26"/>
  <c r="K30" i="26"/>
  <c r="K36" i="26"/>
  <c r="I5" i="26"/>
  <c r="K28"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25" i="28"/>
  <c r="K43" i="28"/>
  <c r="K23" i="28"/>
  <c r="K4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29" i="34"/>
  <c r="K27" i="34"/>
  <c r="K7" i="34"/>
  <c r="K32" i="34"/>
  <c r="I5" i="34"/>
  <c r="K36" i="34"/>
  <c r="K40" i="34"/>
  <c r="K20" i="34"/>
  <c r="K42" i="34"/>
  <c r="K10" i="34"/>
  <c r="K13" i="15"/>
  <c r="K23" i="15"/>
  <c r="K39" i="15"/>
  <c r="K21" i="15"/>
  <c r="K30" i="15"/>
  <c r="K38" i="15"/>
  <c r="K14" i="15"/>
  <c r="K18" i="15"/>
  <c r="K36" i="15"/>
  <c r="I5" i="15"/>
  <c r="K16" i="15"/>
  <c r="K19" i="20"/>
  <c r="K21" i="20"/>
  <c r="K37" i="20"/>
  <c r="K43" i="20"/>
  <c r="K13" i="20"/>
  <c r="K41" i="20"/>
  <c r="K15" i="20"/>
  <c r="K31" i="20"/>
  <c r="K34" i="20"/>
  <c r="K10" i="20"/>
  <c r="K18" i="20"/>
  <c r="K22" i="20"/>
  <c r="K30" i="20"/>
  <c r="K40" i="20"/>
  <c r="K24" i="20"/>
  <c r="K8" i="20"/>
  <c r="K28" i="20"/>
  <c r="K12" i="20"/>
  <c r="K40" i="17"/>
  <c r="K24" i="17"/>
  <c r="K8" i="17"/>
  <c r="K43" i="17"/>
  <c r="K31" i="17"/>
  <c r="K19" i="17"/>
  <c r="K37" i="17"/>
  <c r="K21" i="17"/>
  <c r="K17" i="17"/>
  <c r="K33" i="17"/>
  <c r="K14" i="17"/>
  <c r="K22" i="17"/>
  <c r="K26" i="17"/>
  <c r="K34" i="17"/>
  <c r="K36" i="17"/>
  <c r="K20" i="17"/>
  <c r="I5" i="8"/>
  <c r="K32" i="8"/>
  <c r="K16" i="8"/>
  <c r="K13" i="8"/>
  <c r="K27" i="8"/>
  <c r="K19" i="8"/>
  <c r="K11" i="8"/>
  <c r="K43" i="8"/>
  <c r="K15" i="8"/>
  <c r="K31" i="8"/>
  <c r="K7" i="8"/>
  <c r="K23" i="8"/>
  <c r="K39" i="8"/>
  <c r="K10" i="8"/>
  <c r="K26" i="8"/>
  <c r="K30" i="8"/>
  <c r="K38" i="8"/>
  <c r="K6" i="8"/>
  <c r="K28" i="8"/>
  <c r="K12" i="8"/>
  <c r="H44" i="40" l="1"/>
  <c r="H44" i="32"/>
  <c r="I44" i="26"/>
  <c r="K7" i="26"/>
  <c r="H44" i="17"/>
  <c r="H44" i="51"/>
  <c r="H44" i="31"/>
  <c r="H44" i="19"/>
  <c r="H44" i="39"/>
  <c r="H44" i="28"/>
  <c r="H44" i="21"/>
  <c r="H44" i="25"/>
  <c r="H44" i="20"/>
  <c r="H44" i="26"/>
  <c r="H44" i="8"/>
  <c r="H44" i="29"/>
  <c r="H44" i="36"/>
  <c r="H44" i="22"/>
  <c r="H44" i="41"/>
  <c r="I5" i="51"/>
  <c r="K5" i="51" s="1"/>
  <c r="K44" i="51" s="1"/>
  <c r="M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I44" i="8"/>
  <c r="K5" i="8"/>
  <c r="K44" i="8" s="1"/>
  <c r="M44" i="8" s="1"/>
  <c r="K5" i="15"/>
  <c r="K44" i="15" s="1"/>
  <c r="M44" i="15" s="1"/>
  <c r="I44" i="15"/>
  <c r="K5" i="34"/>
  <c r="K44" i="34" s="1"/>
  <c r="M44" i="34" s="1"/>
  <c r="I44" i="34"/>
  <c r="K5" i="26"/>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K44" i="26"/>
  <c r="M44" i="26"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44" i="46" l="1"/>
  <c r="D2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<sst xmlns="http://schemas.openxmlformats.org/spreadsheetml/2006/main" count="7817" uniqueCount="613">
  <si>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</si>
  <si>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</si>
  <si>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</si>
  <si>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</si>
  <si>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</si>
  <si>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</si>
  <si>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</si>
  <si>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</si>
  <si>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</si>
  <si>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</si>
  <si>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</si>
  <si>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</si>
  <si>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</si>
  <si>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</si>
  <si>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</si>
  <si>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</si>
  <si>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</si>
  <si>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</si>
  <si>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</si>
  <si>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</si>
  <si>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</si>
  <si>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</si>
  <si>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</si>
  <si>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</si>
  <si>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</si>
  <si>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</si>
  <si>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</si>
  <si>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</si>
  <si>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</si>
  <si>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</si>
  <si>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</si>
  <si>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</si>
  <si>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</si>
  <si>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</si>
  <si>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</si>
  <si>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</si>
  <si>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</si>
  <si>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</si>
  <si>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</si>
  <si>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</si>
  <si>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</si>
  <si>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</si>
  <si>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</si>
  <si>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</si>
  <si>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</si>
  <si>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</si>
  <si>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</si>
  <si>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</si>
  <si>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</si>
  <si>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</si>
  <si>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</si>
  <si>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</si>
  <si>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</si>
  <si>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</si>
  <si>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</si>
  <si>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</si>
  <si>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</si>
  <si>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</si>
  <si>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</si>
  <si>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</si>
  <si>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</si>
  <si>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</si>
  <si>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</si>
  <si>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</si>
  <si>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</si>
  <si>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</si>
  <si>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</si>
  <si>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</si>
  <si>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</si>
  <si>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</si>
  <si>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</si>
  <si>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</si>
  <si>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</si>
  <si>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</si>
  <si>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</si>
  <si>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</si>
  <si>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</si>
  <si>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</si>
  <si>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</si>
  <si>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</si>
  <si>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</si>
  <si>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</si>
  <si>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</si>
  <si>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</si>
  <si>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</si>
  <si>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</si>
  <si>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</si>
  <si>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</si>
  <si>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</si>
  <si>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</si>
  <si>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</si>
  <si>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</si>
  <si>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</si>
  <si>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</si>
  <si>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</si>
  <si>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</si>
  <si>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</si>
  <si>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</si>
  <si>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</si>
  <si>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</si>
  <si>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</si>
  <si>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</si>
  <si>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</si>
  <si>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</si>
  <si>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</si>
  <si>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</si>
  <si>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</si>
  <si>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</si>
  <si>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</si>
  <si>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</si>
  <si>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</si>
  <si>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</si>
  <si>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</si>
  <si>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</si>
  <si>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</si>
  <si>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</si>
  <si>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</si>
  <si>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</si>
  <si>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</si>
  <si>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</si>
  <si>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</si>
  <si>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</si>
  <si>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</si>
  <si>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</si>
  <si>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</si>
  <si>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</si>
  <si>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</si>
  <si>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</si>
  <si>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</si>
  <si>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</si>
  <si>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</si>
  <si>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</si>
  <si>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</si>
  <si>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</si>
  <si>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</si>
  <si>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</si>
  <si>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</si>
  <si>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</si>
  <si>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</si>
  <si>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</si>
  <si>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</si>
  <si>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</si>
  <si>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</si>
  <si>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</si>
  <si>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</si>
  <si>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</si>
  <si>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</si>
  <si>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</si>
  <si>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</si>
  <si>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</si>
  <si>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</si>
  <si>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</si>
  <si>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</si>
  <si>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</si>
  <si>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</si>
  <si>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</si>
  <si>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</si>
  <si>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</si>
  <si>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</si>
  <si>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</si>
  <si>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</si>
  <si>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</si>
  <si>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</si>
  <si>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</si>
  <si>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</si>
  <si>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</si>
  <si>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</si>
  <si>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</si>
  <si>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</si>
  <si>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</si>
  <si>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</si>
  <si>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</si>
  <si>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</si>
  <si>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</si>
  <si>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</si>
  <si>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</si>
  <si>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</si>
  <si>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</si>
  <si>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</si>
  <si>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</si>
  <si>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</si>
  <si>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</si>
  <si>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</si>
  <si>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</si>
  <si>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</si>
  <si>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</si>
  <si>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</si>
  <si>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</si>
  <si>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</si>
  <si>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</si>
  <si>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</si>
  <si>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</si>
  <si>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</si>
  <si>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</si>
  <si>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</si>
  <si>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</si>
  <si>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</si>
  <si>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</si>
  <si>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</si>
  <si>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</si>
  <si>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</si>
  <si>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</si>
  <si>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</si>
  <si>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</si>
  <si>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</si>
  <si>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</si>
  <si>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</si>
  <si>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</si>
  <si>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</si>
  <si>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</si>
  <si>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</si>
  <si>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</si>
  <si>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</si>
  <si>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</si>
  <si>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</si>
  <si>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</si>
  <si>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</si>
  <si>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</si>
  <si>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</si>
  <si>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</si>
  <si>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</si>
  <si>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</si>
  <si>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</si>
  <si>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</si>
  <si>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</si>
  <si>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</si>
  <si>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</si>
  <si>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</si>
  <si>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</si>
  <si>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</si>
  <si>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</si>
  <si>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</si>
  <si>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</si>
  <si>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</si>
  <si>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</si>
  <si>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</si>
  <si>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</si>
  <si>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</si>
  <si>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</si>
  <si>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</si>
  <si>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</si>
  <si>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</si>
  <si>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</si>
  <si>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</si>
  <si>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</si>
  <si>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</si>
  <si>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</si>
  <si>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</si>
  <si>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</si>
  <si>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</si>
  <si>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</si>
  <si>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</si>
  <si>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</si>
  <si>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</si>
  <si>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</si>
  <si>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</si>
  <si>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</si>
  <si>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</si>
  <si>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</si>
  <si>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</si>
  <si>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</si>
  <si>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</si>
  <si>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</si>
  <si>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</si>
  <si>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</si>
  <si>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</si>
  <si>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</si>
  <si>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</si>
  <si>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</si>
  <si>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</si>
  <si>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</si>
  <si>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</si>
  <si>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</si>
  <si>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</si>
  <si>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</si>
  <si>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</si>
  <si>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</si>
  <si>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</si>
  <si>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</si>
  <si>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</si>
  <si>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</si>
  <si>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</si>
  <si>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</si>
  <si>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</si>
  <si>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</si>
  <si>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</si>
  <si>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</si>
  <si>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</si>
  <si>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</si>
  <si>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</si>
  <si>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</si>
  <si>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</si>
  <si>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</si>
  <si>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</si>
  <si>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</si>
  <si>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</si>
  <si>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</si>
  <si>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</si>
  <si>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</si>
  <si>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</si>
  <si>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</si>
  <si>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</si>
  <si>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</si>
  <si>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</si>
  <si>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</si>
  <si>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</si>
  <si>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</si>
  <si>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</si>
  <si>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</si>
  <si>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</si>
  <si>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</si>
  <si>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</si>
  <si>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</si>
  <si>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</si>
  <si>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</si>
  <si>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</si>
  <si>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</si>
  <si>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</si>
  <si>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</si>
  <si>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</si>
  <si>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</si>
  <si>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</si>
  <si>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</si>
  <si>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</si>
  <si>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</si>
  <si>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</si>
  <si>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</si>
  <si>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</si>
  <si>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</si>
  <si>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</si>
  <si>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</si>
  <si>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</si>
  <si>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</si>
  <si>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</si>
  <si>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</si>
  <si>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</si>
  <si>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</si>
  <si>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</si>
  <si>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</si>
  <si>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</si>
  <si>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</si>
  <si>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</si>
  <si>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</si>
  <si>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</si>
  <si>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</si>
  <si>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</si>
  <si>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</si>
  <si>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</si>
  <si>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</si>
  <si>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</si>
  <si>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</si>
  <si>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</si>
  <si>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</si>
  <si>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</si>
  <si>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</si>
  <si>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</si>
  <si>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</si>
  <si>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</si>
  <si>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</si>
  <si>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</si>
  <si>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</si>
  <si>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</si>
  <si>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</si>
  <si>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</si>
  <si>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</si>
  <si>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</si>
  <si>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</si>
  <si>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</si>
  <si>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</si>
  <si>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</si>
  <si>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</si>
  <si>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</si>
  <si>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</si>
  <si>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</si>
  <si>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</si>
  <si>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</si>
  <si>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</si>
  <si>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</si>
  <si>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</si>
  <si>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</si>
  <si>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</si>
  <si>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</si>
  <si>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</si>
  <si>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</si>
  <si>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</si>
  <si>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</si>
  <si>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</si>
  <si>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</si>
  <si>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</si>
  <si>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</si>
  <si>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</si>
  <si>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</si>
  <si>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</si>
  <si>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</si>
  <si>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</si>
  <si>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</si>
  <si>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</si>
  <si>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</si>
  <si>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</si>
  <si>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</si>
  <si>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</si>
  <si>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</si>
  <si>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</si>
  <si>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</si>
  <si>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</si>
  <si>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</si>
  <si>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</si>
  <si>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</si>
  <si>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</si>
  <si>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</si>
  <si>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</si>
  <si>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</si>
  <si>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</si>
  <si>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</si>
  <si>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</si>
  <si>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</si>
  <si>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</si>
  <si>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</si>
  <si>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</si>
  <si>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</si>
  <si>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</si>
  <si>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</si>
  <si>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</si>
  <si>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</si>
  <si>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</si>
  <si>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</si>
  <si>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</si>
  <si>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</si>
  <si>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</si>
  <si>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</si>
  <si>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</si>
  <si>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</si>
  <si>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</si>
  <si>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</si>
  <si>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</si>
  <si>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</si>
  <si>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</si>
  <si>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</si>
  <si>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</si>
  <si>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</si>
  <si>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</si>
  <si>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</si>
  <si>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</si>
  <si>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</si>
  <si>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</si>
  <si>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</si>
  <si>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</si>
  <si>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</si>
  <si>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</si>
  <si>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</si>
  <si>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</si>
  <si>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</si>
  <si>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</si>
  <si>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</si>
  <si>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</si>
  <si>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</si>
  <si>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</si>
  <si>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</si>
  <si>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</si>
  <si>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</si>
  <si>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</si>
  <si>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</si>
  <si>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</si>
  <si>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</si>
  <si>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</si>
  <si>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</si>
  <si>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</si>
  <si>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</si>
  <si>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</si>
  <si>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</si>
  <si>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</si>
  <si>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</si>
  <si>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</si>
  <si>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</si>
  <si>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</si>
  <si>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</si>
  <si>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</si>
  <si>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</si>
  <si>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</si>
  <si>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</si>
  <si>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</si>
  <si>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</si>
  <si>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</si>
  <si>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</si>
  <si>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</si>
  <si>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</si>
  <si>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</si>
  <si>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</si>
  <si>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</si>
  <si>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</si>
  <si>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</si>
  <si>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</si>
  <si>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</si>
  <si>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</si>
  <si>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</si>
  <si>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</si>
  <si>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</si>
  <si>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</si>
  <si>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</si>
  <si>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</si>
  <si>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</si>
  <si>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</si>
  <si>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</si>
  <si>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</si>
  <si>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</si>
  <si>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</si>
  <si>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</si>
  <si>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</si>
  <si>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</si>
  <si>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</si>
  <si>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</si>
  <si>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</si>
  <si>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</si>
  <si>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</si>
  <si>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</si>
  <si>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</si>
  <si>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</si>
  <si>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</si>
  <si>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</si>
  <si>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</si>
  <si>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</si>
  <si>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</si>
  <si>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</si>
  <si>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</si>
  <si>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</si>
  <si>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</si>
  <si>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</si>
  <si>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</si>
  <si>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</si>
  <si>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</si>
  <si>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</si>
  <si>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</si>
  <si>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</si>
  <si>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</si>
  <si>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</si>
  <si>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</si>
  <si>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</si>
  <si>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</si>
  <si>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</si>
  <si>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</si>
  <si>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</si>
  <si>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</si>
  <si>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</si>
  <si>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</si>
  <si>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</si>
  <si>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</si>
  <si>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</si>
  <si>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</si>
  <si>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</si>
  <si>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</si>
  <si>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</si>
  <si>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</si>
  <si>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</si>
  <si>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</si>
  <si>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</si>
  <si>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</si>
  <si>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</si>
  <si>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</si>
  <si>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</si>
  <si>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</si>
  <si>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</si>
  <si>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</si>
  <si>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</si>
  <si>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</si>
  <si>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</si>
  <si>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</si>
  <si>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</si>
  <si>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</si>
  <si>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</si>
  <si>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</si>
  <si>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</si>
  <si>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</si>
  <si>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</si>
  <si>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</si>
  <si>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</si>
  <si>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</si>
  <si>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</si>
  <si>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</si>
  <si>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</si>
  <si>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</si>
  <si>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</si>
  <si>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</si>
  <si>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</si>
  <si>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</si>
  <si>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</si>
  <si>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</si>
  <si>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</si>
  <si>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</si>
  <si>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</si>
  <si>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</si>
  <si>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</si>
  <si>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</si>
  <si>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</si>
  <si>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</si>
  <si>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</si>
  <si>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</si>
  <si>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</si>
  <si>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</si>
  <si>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</si>
  <si>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</si>
  <si>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</si>
  <si>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</si>
  <si>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</si>
  <si>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</si>
  <si>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</si>
  <si>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</si>
  <si>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</si>
  <si>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</si>
  <si>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</si>
  <si>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</si>
  <si>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</si>
  <si>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</si>
  <si>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2015年川西市産業連関表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</si>
</sst>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42" activePane="bottomRight" state="frozen"/>
      <selection activeCell="D5" sqref="D5"/>
      <selection pane="topRight" activeCell="D5" sqref="D5"/>
      <selection pane="bottomLeft" activeCell="D5" sqref="D5"/>
      <selection pane="bottomRight" activeCell="F48" sqref="F48"/>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2015年川西市産業連関表</v>
      </c>
      <c r="C45" s="463">
        <v>45158</v>
      </c>
    </row>
    <row r="46" spans="1:3" x14ac:dyDescent="0.2">
      <c r="A46" s="27" t="s">
        <v>190</v>
      </c>
      <c r="B46" s="237" t="str">
        <f>B45</f>
        <v>2015年川西市産業連関表</v>
      </c>
      <c r="C46" s="24"/>
    </row>
    <row r="47" spans="1:3" x14ac:dyDescent="0.2">
      <c r="A47" s="28" t="s">
        <v>110</v>
      </c>
      <c r="B47" s="419" t="str">
        <f>B45</f>
        <v>2015年川西市産業連関表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7.7972709551656916E-3</v>
      </c>
      <c r="E5" s="77">
        <f t="shared" ref="E5:E38" si="0">$C$10*D5</f>
        <v>0.77972709551656916</v>
      </c>
      <c r="F5" s="76">
        <f>分析係数表!C8</f>
        <v>4.3219724437998597E-2</v>
      </c>
      <c r="G5" s="77">
        <f t="shared" ref="G5:G38" si="1">E5*F5</f>
        <v>3.3699590205067131E-2</v>
      </c>
      <c r="H5" s="77">
        <f t="array" ref="H5:H43">MMULT(逆行列係数!C5:AO43,'6'!G5:G43)</f>
        <v>3.3981704552833607E-2</v>
      </c>
      <c r="I5" s="77">
        <f t="shared" ref="I5:I38" si="2">C5+H5</f>
        <v>3.3981704552833607E-2</v>
      </c>
      <c r="J5" s="76">
        <f>分析係数表!G8</f>
        <v>0.12096774193548387</v>
      </c>
      <c r="K5" s="78">
        <f t="shared" ref="K5:K38" si="3">I5*J5</f>
        <v>4.1106900668750335E-3</v>
      </c>
      <c r="L5" s="79" t="s">
        <v>181</v>
      </c>
      <c r="M5" s="80" t="s">
        <v>181</v>
      </c>
      <c r="N5" s="81">
        <f>分析係数表!H8</f>
        <v>1.0951274000724549E-2</v>
      </c>
      <c r="O5" s="82">
        <f t="shared" ref="O5:O43" si="4">$M$44*N5</f>
        <v>0.18307527278365732</v>
      </c>
      <c r="P5" s="76">
        <f>分析係数表!C8</f>
        <v>4.3219724437998597E-2</v>
      </c>
      <c r="Q5" s="82">
        <f t="shared" ref="Q5:Q38" si="5">O5*P5</f>
        <v>7.9124628411210932E-3</v>
      </c>
      <c r="R5" s="83">
        <f t="array" ref="R5:R43">MMULT(逆行列係数!C5:AO43,'6'!Q5:Q43)</f>
        <v>8.9200548185956637E-3</v>
      </c>
      <c r="S5" s="84">
        <f t="shared" ref="S5:S38" si="6">I5+R5</f>
        <v>4.2901759371429274E-2</v>
      </c>
      <c r="T5" s="85">
        <f>分析係数表!F8</f>
        <v>0.45483870967741935</v>
      </c>
      <c r="U5" s="86">
        <f t="shared" ref="U5:U43" si="7">S5*T5</f>
        <v>1.9513380875392023E-2</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投入係数表!H6</f>
        <v>0</v>
      </c>
      <c r="E6" s="77">
        <f t="shared" si="0"/>
        <v>0</v>
      </c>
      <c r="F6" s="76">
        <f>分析係数表!C9</f>
        <v>0.23148148148148151</v>
      </c>
      <c r="G6" s="77">
        <f t="shared" si="1"/>
        <v>0</v>
      </c>
      <c r="H6" s="77">
        <v>2.2400361574678488E-5</v>
      </c>
      <c r="I6" s="77">
        <f t="shared" si="2"/>
        <v>2.2400361574678488E-5</v>
      </c>
      <c r="J6" s="76">
        <f>分析係数表!G9</f>
        <v>0.24691358024691357</v>
      </c>
      <c r="K6" s="78">
        <f t="shared" si="3"/>
        <v>5.5309534752292562E-6</v>
      </c>
      <c r="L6" s="79"/>
      <c r="M6" s="80"/>
      <c r="N6" s="81">
        <f>分析係数表!H9</f>
        <v>5.7611802117296619E-4</v>
      </c>
      <c r="O6" s="82">
        <f t="shared" si="4"/>
        <v>9.6311135923403454E-3</v>
      </c>
      <c r="P6" s="76">
        <f>分析係数表!C9</f>
        <v>0.23148148148148151</v>
      </c>
      <c r="Q6" s="82">
        <f t="shared" si="5"/>
        <v>2.2294244426713764E-3</v>
      </c>
      <c r="R6" s="83">
        <v>2.4784647891595911E-3</v>
      </c>
      <c r="S6" s="84">
        <f t="shared" si="6"/>
        <v>2.5008651507342694E-3</v>
      </c>
      <c r="T6" s="85">
        <f>分析係数表!F9</f>
        <v>0.67901234567901236</v>
      </c>
      <c r="U6" s="86">
        <f t="shared" si="7"/>
        <v>1.698118312226973E-3</v>
      </c>
      <c r="V6" s="87">
        <f>分析係数表!D9</f>
        <v>0</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5.5493895671475668E-3</v>
      </c>
      <c r="G7" s="77">
        <f t="shared" si="1"/>
        <v>0</v>
      </c>
      <c r="H7" s="77">
        <v>3.4686134495185431E-6</v>
      </c>
      <c r="I7" s="77">
        <f t="shared" si="2"/>
        <v>3.4686134495185431E-6</v>
      </c>
      <c r="J7" s="76">
        <f>分析係数表!G10</f>
        <v>0.2857142857142857</v>
      </c>
      <c r="K7" s="78">
        <f t="shared" si="3"/>
        <v>9.9103241414815514E-7</v>
      </c>
      <c r="L7" s="79"/>
      <c r="M7" s="80"/>
      <c r="N7" s="81">
        <f>分析係数表!H10</f>
        <v>1.1094674556213018E-3</v>
      </c>
      <c r="O7" s="82">
        <f t="shared" si="4"/>
        <v>1.8547253686559358E-2</v>
      </c>
      <c r="P7" s="76">
        <f>分析係数表!C10</f>
        <v>5.5493895671475668E-3</v>
      </c>
      <c r="Q7" s="82">
        <f t="shared" si="5"/>
        <v>1.0292593610743175E-4</v>
      </c>
      <c r="R7" s="83">
        <v>1.2646180781585229E-4</v>
      </c>
      <c r="S7" s="84">
        <f t="shared" si="6"/>
        <v>1.2993042126537084E-4</v>
      </c>
      <c r="T7" s="85">
        <f>分析係数表!F10</f>
        <v>0.5714285714285714</v>
      </c>
      <c r="U7" s="86">
        <f t="shared" si="7"/>
        <v>7.4245955008783336E-5</v>
      </c>
      <c r="V7" s="87">
        <f>分析係数表!D10</f>
        <v>0.14285714285714285</v>
      </c>
      <c r="W7" s="167">
        <f t="shared" si="8"/>
        <v>0</v>
      </c>
      <c r="X7" s="76">
        <f>分析係数表!E10</f>
        <v>0</v>
      </c>
      <c r="Y7" s="166">
        <f t="shared" si="9"/>
        <v>0</v>
      </c>
    </row>
    <row r="8" spans="1:25" x14ac:dyDescent="0.2">
      <c r="A8" s="6" t="s">
        <v>222</v>
      </c>
      <c r="B8" s="5" t="s">
        <v>27</v>
      </c>
      <c r="C8" s="90"/>
      <c r="D8" s="76">
        <f>投入係数表!H8</f>
        <v>0</v>
      </c>
      <c r="E8" s="77">
        <f t="shared" si="0"/>
        <v>0</v>
      </c>
      <c r="F8" s="76">
        <f>分析係数表!C11</f>
        <v>8.2342177493137658E-3</v>
      </c>
      <c r="G8" s="77">
        <f t="shared" si="1"/>
        <v>0</v>
      </c>
      <c r="H8" s="77">
        <v>1.7281022265062159E-4</v>
      </c>
      <c r="I8" s="77">
        <f t="shared" si="2"/>
        <v>1.7281022265062159E-4</v>
      </c>
      <c r="J8" s="76">
        <f>分析係数表!G11</f>
        <v>0.47058823529411764</v>
      </c>
      <c r="K8" s="78">
        <f t="shared" si="3"/>
        <v>8.1322457717939578E-5</v>
      </c>
      <c r="L8" s="79"/>
      <c r="M8" s="80"/>
      <c r="N8" s="81">
        <f>分析係数表!H11</f>
        <v>-2.0126393752767377E-5</v>
      </c>
      <c r="O8" s="82">
        <f t="shared" si="4"/>
        <v>-3.3645811676298148E-4</v>
      </c>
      <c r="P8" s="76">
        <f>分析係数表!C11</f>
        <v>8.2342177493137658E-3</v>
      </c>
      <c r="Q8" s="82">
        <f t="shared" si="5"/>
        <v>-2.7704693969504255E-6</v>
      </c>
      <c r="R8" s="83">
        <v>3.4001435317271198E-5</v>
      </c>
      <c r="S8" s="84">
        <f t="shared" si="6"/>
        <v>2.0681165796789278E-4</v>
      </c>
      <c r="T8" s="85">
        <f>分析係数表!F11</f>
        <v>0.76470588235294112</v>
      </c>
      <c r="U8" s="86">
        <f t="shared" si="7"/>
        <v>1.5815009138721211E-4</v>
      </c>
      <c r="V8" s="87">
        <f>分析係数表!D11</f>
        <v>0</v>
      </c>
      <c r="W8" s="167">
        <f t="shared" si="8"/>
        <v>0</v>
      </c>
      <c r="X8" s="76">
        <f>分析係数表!E11</f>
        <v>0</v>
      </c>
      <c r="Y8" s="166">
        <f t="shared" si="9"/>
        <v>0</v>
      </c>
    </row>
    <row r="9" spans="1:25" x14ac:dyDescent="0.2">
      <c r="A9" s="6" t="s">
        <v>223</v>
      </c>
      <c r="B9" s="5" t="s">
        <v>191</v>
      </c>
      <c r="C9" s="90"/>
      <c r="D9" s="76">
        <f>投入係数表!H9</f>
        <v>1.9493177387914229E-3</v>
      </c>
      <c r="E9" s="77">
        <f t="shared" si="0"/>
        <v>0.19493177387914229</v>
      </c>
      <c r="F9" s="76">
        <f>分析係数表!C12</f>
        <v>2.3675231529837748E-2</v>
      </c>
      <c r="G9" s="77">
        <f t="shared" si="1"/>
        <v>4.6150548791106718E-3</v>
      </c>
      <c r="H9" s="77">
        <v>4.7707230836119361E-3</v>
      </c>
      <c r="I9" s="77">
        <f t="shared" si="2"/>
        <v>4.7707230836119361E-3</v>
      </c>
      <c r="J9" s="76">
        <f>分析係数表!G12</f>
        <v>0.14409566517189837</v>
      </c>
      <c r="K9" s="78">
        <f t="shared" si="3"/>
        <v>6.8744051608399205E-4</v>
      </c>
      <c r="L9" s="79"/>
      <c r="M9" s="80"/>
      <c r="N9" s="81">
        <f>分析係数表!H12</f>
        <v>8.7247916918246585E-2</v>
      </c>
      <c r="O9" s="82">
        <f t="shared" si="4"/>
        <v>1.4585459361675248</v>
      </c>
      <c r="P9" s="76">
        <f>分析係数表!C12</f>
        <v>2.3675231529837748E-2</v>
      </c>
      <c r="Q9" s="82">
        <f t="shared" si="5"/>
        <v>3.4531412735670099E-2</v>
      </c>
      <c r="R9" s="83">
        <v>3.7021418174271042E-2</v>
      </c>
      <c r="S9" s="84">
        <f t="shared" si="6"/>
        <v>4.1792141257882977E-2</v>
      </c>
      <c r="T9" s="85">
        <f>分析係数表!F12</f>
        <v>0.28819133034379674</v>
      </c>
      <c r="U9" s="86">
        <f t="shared" si="7"/>
        <v>1.204413278702517E-2</v>
      </c>
      <c r="V9" s="87">
        <f>分析係数表!D12</f>
        <v>3.3781763826606873E-2</v>
      </c>
      <c r="W9" s="167">
        <f t="shared" si="8"/>
        <v>0</v>
      </c>
      <c r="X9" s="76">
        <f>分析係数表!E12</f>
        <v>3.4230194319880419E-2</v>
      </c>
      <c r="Y9" s="166">
        <f t="shared" si="9"/>
        <v>0</v>
      </c>
    </row>
    <row r="10" spans="1:25" x14ac:dyDescent="0.2">
      <c r="A10" s="6" t="s">
        <v>224</v>
      </c>
      <c r="B10" s="5" t="s">
        <v>28</v>
      </c>
      <c r="C10" s="75">
        <f>最終需要_まとめ!C11</f>
        <v>100</v>
      </c>
      <c r="D10" s="76">
        <f>投入係数表!H10</f>
        <v>0.24756335282651071</v>
      </c>
      <c r="E10" s="77">
        <f t="shared" si="0"/>
        <v>24.756335282651072</v>
      </c>
      <c r="F10" s="76">
        <f>分析係数表!C13</f>
        <v>0</v>
      </c>
      <c r="G10" s="77">
        <f t="shared" si="1"/>
        <v>0</v>
      </c>
      <c r="H10" s="77">
        <v>0</v>
      </c>
      <c r="I10" s="77">
        <f t="shared" si="2"/>
        <v>100</v>
      </c>
      <c r="J10" s="76">
        <f>分析係数表!G13</f>
        <v>0.24561403508771928</v>
      </c>
      <c r="K10" s="78">
        <f t="shared" si="3"/>
        <v>24.561403508771928</v>
      </c>
      <c r="L10" s="79"/>
      <c r="M10" s="80"/>
      <c r="N10" s="81">
        <f>分析係数表!H13</f>
        <v>1.3441915227629513E-2</v>
      </c>
      <c r="O10" s="82">
        <f t="shared" si="4"/>
        <v>0.22471196473307628</v>
      </c>
      <c r="P10" s="76">
        <f>分析係数表!C13</f>
        <v>0</v>
      </c>
      <c r="Q10" s="82">
        <f t="shared" si="5"/>
        <v>0</v>
      </c>
      <c r="R10" s="83">
        <v>0</v>
      </c>
      <c r="S10" s="84">
        <f t="shared" si="6"/>
        <v>100</v>
      </c>
      <c r="T10" s="85">
        <f>分析係数表!F13</f>
        <v>0.38596491228070173</v>
      </c>
      <c r="U10" s="86">
        <f t="shared" si="7"/>
        <v>38.596491228070171</v>
      </c>
      <c r="V10" s="87">
        <f>分析係数表!D13</f>
        <v>0.15789473684210525</v>
      </c>
      <c r="W10" s="167">
        <f t="shared" si="8"/>
        <v>16</v>
      </c>
      <c r="X10" s="76">
        <f>分析係数表!E13</f>
        <v>0.1189083820662768</v>
      </c>
      <c r="Y10" s="166">
        <f t="shared" si="9"/>
        <v>12</v>
      </c>
    </row>
    <row r="11" spans="1:25" x14ac:dyDescent="0.2">
      <c r="A11" s="6" t="s">
        <v>225</v>
      </c>
      <c r="B11" s="5" t="s">
        <v>268</v>
      </c>
      <c r="C11" s="90"/>
      <c r="D11" s="76">
        <f>投入係数表!H11</f>
        <v>7.7972709551656916E-3</v>
      </c>
      <c r="E11" s="77">
        <f t="shared" si="0"/>
        <v>0.77972709551656916</v>
      </c>
      <c r="F11" s="76">
        <f>分析係数表!C14</f>
        <v>5.9722885809842308E-2</v>
      </c>
      <c r="G11" s="77">
        <f t="shared" si="1"/>
        <v>4.6567552288376064E-2</v>
      </c>
      <c r="H11" s="77">
        <v>5.479834889575308E-2</v>
      </c>
      <c r="I11" s="77">
        <f t="shared" si="2"/>
        <v>5.479834889575308E-2</v>
      </c>
      <c r="J11" s="76">
        <f>分析係数表!G14</f>
        <v>0.15850144092219021</v>
      </c>
      <c r="K11" s="78">
        <f t="shared" si="3"/>
        <v>8.6856172601337735E-3</v>
      </c>
      <c r="L11" s="79"/>
      <c r="M11" s="80"/>
      <c r="N11" s="81">
        <f>分析係数表!H14</f>
        <v>1.1119832548403977E-3</v>
      </c>
      <c r="O11" s="82">
        <f t="shared" si="4"/>
        <v>1.8589310951154729E-2</v>
      </c>
      <c r="P11" s="76">
        <f>分析係数表!C14</f>
        <v>5.9722885809842308E-2</v>
      </c>
      <c r="Q11" s="82">
        <f t="shared" si="5"/>
        <v>1.110207295219465E-3</v>
      </c>
      <c r="R11" s="83">
        <v>3.244840636390025E-3</v>
      </c>
      <c r="S11" s="84">
        <f t="shared" si="6"/>
        <v>5.8043189532143102E-2</v>
      </c>
      <c r="T11" s="85">
        <f>分析係数表!F14</f>
        <v>0.29178674351585016</v>
      </c>
      <c r="U11" s="86">
        <f t="shared" si="7"/>
        <v>1.6936233256857319E-2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投入係数表!H12</f>
        <v>0.11500974658869395</v>
      </c>
      <c r="E12" s="77">
        <f t="shared" si="0"/>
        <v>11.500974658869396</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0.13416267405923887</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投入係数表!H13</f>
        <v>5.8479532163742687E-3</v>
      </c>
      <c r="E13" s="77">
        <f t="shared" si="0"/>
        <v>0.58479532163742687</v>
      </c>
      <c r="F13" s="76">
        <f>分析係数表!C16</f>
        <v>6.1289263434387564E-3</v>
      </c>
      <c r="G13" s="77">
        <f t="shared" si="1"/>
        <v>3.5841674523033663E-3</v>
      </c>
      <c r="H13" s="77">
        <v>3.8898925446099494E-3</v>
      </c>
      <c r="I13" s="77">
        <f t="shared" si="2"/>
        <v>3.8898925446099494E-3</v>
      </c>
      <c r="J13" s="76">
        <f>分析係数表!G16</f>
        <v>3.1746031746031744E-2</v>
      </c>
      <c r="K13" s="78">
        <f t="shared" si="3"/>
        <v>1.2348865220983965E-4</v>
      </c>
      <c r="L13" s="79"/>
      <c r="M13" s="80"/>
      <c r="N13" s="81">
        <f>分析係数表!H16</f>
        <v>1.5884756269371653E-2</v>
      </c>
      <c r="O13" s="82">
        <f t="shared" si="4"/>
        <v>0.26554956865518314</v>
      </c>
      <c r="P13" s="76">
        <f>分析係数表!C16</f>
        <v>6.1289263434387564E-3</v>
      </c>
      <c r="Q13" s="82">
        <f t="shared" si="5"/>
        <v>1.6275337468195507E-3</v>
      </c>
      <c r="R13" s="83">
        <v>1.8239445400157566E-3</v>
      </c>
      <c r="S13" s="84">
        <f t="shared" si="6"/>
        <v>5.713837084625706E-3</v>
      </c>
      <c r="T13" s="85">
        <f>分析係数表!F16</f>
        <v>0.27777777777777779</v>
      </c>
      <c r="U13" s="86">
        <f t="shared" si="7"/>
        <v>1.587176967951585E-3</v>
      </c>
      <c r="V13" s="87">
        <f>分析係数表!D16</f>
        <v>0</v>
      </c>
      <c r="W13" s="167">
        <f t="shared" si="8"/>
        <v>0</v>
      </c>
      <c r="X13" s="76">
        <f>分析係数表!E16</f>
        <v>0</v>
      </c>
      <c r="Y13" s="166">
        <f t="shared" si="9"/>
        <v>0</v>
      </c>
    </row>
    <row r="14" spans="1:25" x14ac:dyDescent="0.2">
      <c r="A14" s="6" t="s">
        <v>2</v>
      </c>
      <c r="B14" s="5" t="s">
        <v>365</v>
      </c>
      <c r="C14" s="90"/>
      <c r="D14" s="76">
        <f>投入係数表!H14</f>
        <v>9.7465886939571145E-3</v>
      </c>
      <c r="E14" s="77">
        <f t="shared" si="0"/>
        <v>0.97465886939571145</v>
      </c>
      <c r="F14" s="76">
        <f>分析係数表!C17</f>
        <v>8.7451698189953242E-2</v>
      </c>
      <c r="G14" s="77">
        <f t="shared" si="1"/>
        <v>8.5235573284554805E-2</v>
      </c>
      <c r="H14" s="77">
        <v>9.2804058157801961E-2</v>
      </c>
      <c r="I14" s="77">
        <f t="shared" si="2"/>
        <v>9.2804058157801961E-2</v>
      </c>
      <c r="J14" s="76">
        <f>分析係数表!G17</f>
        <v>0.21272443403590943</v>
      </c>
      <c r="K14" s="78">
        <f t="shared" si="3"/>
        <v>1.9741690747854045E-2</v>
      </c>
      <c r="L14" s="79"/>
      <c r="M14" s="80"/>
      <c r="N14" s="81">
        <f>分析係数表!H17</f>
        <v>2.8227267238256251E-3</v>
      </c>
      <c r="O14" s="82">
        <f t="shared" si="4"/>
        <v>4.7188250876008163E-2</v>
      </c>
      <c r="P14" s="76">
        <f>分析係数表!C17</f>
        <v>8.7451698189953242E-2</v>
      </c>
      <c r="Q14" s="82">
        <f t="shared" si="5"/>
        <v>4.1266926737204626E-3</v>
      </c>
      <c r="R14" s="83">
        <v>7.2113133506108412E-3</v>
      </c>
      <c r="S14" s="84">
        <f t="shared" si="6"/>
        <v>0.1000153715084128</v>
      </c>
      <c r="T14" s="85">
        <f>分析係数表!F17</f>
        <v>0.32357533177205311</v>
      </c>
      <c r="U14" s="86">
        <f t="shared" si="7"/>
        <v>3.2362507018139822E-2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投入係数表!H15</f>
        <v>0</v>
      </c>
      <c r="E15" s="77">
        <f t="shared" si="0"/>
        <v>0</v>
      </c>
      <c r="F15" s="76">
        <f>分析係数表!C18</f>
        <v>0.22643979057591623</v>
      </c>
      <c r="G15" s="77">
        <f t="shared" si="1"/>
        <v>0</v>
      </c>
      <c r="H15" s="77">
        <v>4.5322587275849584E-3</v>
      </c>
      <c r="I15" s="77">
        <f t="shared" si="2"/>
        <v>4.5322587275849584E-3</v>
      </c>
      <c r="J15" s="76">
        <f>分析係数表!G18</f>
        <v>0.21553645335880292</v>
      </c>
      <c r="K15" s="78">
        <f t="shared" si="3"/>
        <v>9.7686697184814282E-4</v>
      </c>
      <c r="L15" s="79"/>
      <c r="M15" s="80"/>
      <c r="N15" s="81">
        <f>分析係数表!H18</f>
        <v>4.2265426880811494E-4</v>
      </c>
      <c r="O15" s="82">
        <f t="shared" si="4"/>
        <v>7.0656204520226111E-3</v>
      </c>
      <c r="P15" s="76">
        <f>分析係数表!C18</f>
        <v>0.22643979057591623</v>
      </c>
      <c r="Q15" s="82">
        <f t="shared" si="5"/>
        <v>1.5999376154449106E-3</v>
      </c>
      <c r="R15" s="83">
        <v>3.4476213645018264E-3</v>
      </c>
      <c r="S15" s="84">
        <f t="shared" si="6"/>
        <v>7.9798800920867843E-3</v>
      </c>
      <c r="T15" s="85">
        <f>分析係数表!F18</f>
        <v>0.45877109200891436</v>
      </c>
      <c r="U15" s="86">
        <f t="shared" si="7"/>
        <v>3.6609383039468502E-3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投入係数表!H16</f>
        <v>0</v>
      </c>
      <c r="E16" s="77">
        <f t="shared" si="0"/>
        <v>0</v>
      </c>
      <c r="F16" s="76">
        <f>分析係数表!C19</f>
        <v>0.10887949260042284</v>
      </c>
      <c r="G16" s="77">
        <f t="shared" si="1"/>
        <v>0</v>
      </c>
      <c r="H16" s="77">
        <v>1.9867445989023877E-3</v>
      </c>
      <c r="I16" s="77">
        <f t="shared" si="2"/>
        <v>1.9867445989023877E-3</v>
      </c>
      <c r="J16" s="76">
        <f>分析係数表!G19</f>
        <v>5.7692307692307696E-2</v>
      </c>
      <c r="K16" s="78">
        <f t="shared" si="3"/>
        <v>1.1461988070590699E-4</v>
      </c>
      <c r="L16" s="79"/>
      <c r="M16" s="80"/>
      <c r="N16" s="81">
        <f>分析係数表!H19</f>
        <v>-1.0817936642112467E-4</v>
      </c>
      <c r="O16" s="82">
        <f t="shared" si="4"/>
        <v>-1.8084623776010258E-3</v>
      </c>
      <c r="P16" s="76">
        <f>分析係数表!C19</f>
        <v>0.10887949260042284</v>
      </c>
      <c r="Q16" s="82">
        <f t="shared" si="5"/>
        <v>-1.9690446606015398E-4</v>
      </c>
      <c r="R16" s="83">
        <v>5.2921141679463995E-4</v>
      </c>
      <c r="S16" s="84">
        <f t="shared" si="6"/>
        <v>2.5159560156970276E-3</v>
      </c>
      <c r="T16" s="85">
        <f>分析係数表!F19</f>
        <v>0.23994755244755245</v>
      </c>
      <c r="U16" s="86">
        <f t="shared" si="7"/>
        <v>6.036974880321976E-4</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投入係数表!H17</f>
        <v>0</v>
      </c>
      <c r="E17" s="77">
        <f t="shared" si="0"/>
        <v>0</v>
      </c>
      <c r="F17" s="76">
        <f>分析係数表!C20</f>
        <v>0.17711503347534996</v>
      </c>
      <c r="G17" s="77">
        <f t="shared" si="1"/>
        <v>0</v>
      </c>
      <c r="H17" s="77">
        <v>1.6403385691359216E-3</v>
      </c>
      <c r="I17" s="77">
        <f t="shared" si="2"/>
        <v>1.6403385691359216E-3</v>
      </c>
      <c r="J17" s="76">
        <f>分析係数表!G20</f>
        <v>9.9964551577454805E-2</v>
      </c>
      <c r="K17" s="78">
        <f t="shared" si="3"/>
        <v>1.6397570949887625E-4</v>
      </c>
      <c r="L17" s="79"/>
      <c r="M17" s="80"/>
      <c r="N17" s="81">
        <f>分析係数表!H20</f>
        <v>5.2831783601014375E-4</v>
      </c>
      <c r="O17" s="82">
        <f t="shared" si="4"/>
        <v>8.8320255650282658E-3</v>
      </c>
      <c r="P17" s="76">
        <f>分析係数表!C20</f>
        <v>0.17711503347534996</v>
      </c>
      <c r="Q17" s="82">
        <f t="shared" si="5"/>
        <v>1.5642845036051279E-3</v>
      </c>
      <c r="R17" s="83">
        <v>2.9865928278592861E-3</v>
      </c>
      <c r="S17" s="84">
        <f t="shared" si="6"/>
        <v>4.6269313969952075E-3</v>
      </c>
      <c r="T17" s="85">
        <f>分析係数表!F20</f>
        <v>0.22332506203473945</v>
      </c>
      <c r="U17" s="86">
        <f t="shared" si="7"/>
        <v>1.0333097412644383E-3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投入係数表!H18</f>
        <v>1.9493177387914229E-3</v>
      </c>
      <c r="E18" s="77">
        <f t="shared" si="0"/>
        <v>0.19493177387914229</v>
      </c>
      <c r="F18" s="76">
        <f>分析係数表!C21</f>
        <v>0.17957505140507202</v>
      </c>
      <c r="G18" s="77">
        <f t="shared" si="1"/>
        <v>3.5004883314828851E-2</v>
      </c>
      <c r="H18" s="77">
        <v>4.1630478996474839E-2</v>
      </c>
      <c r="I18" s="77">
        <f t="shared" si="2"/>
        <v>4.1630478996474839E-2</v>
      </c>
      <c r="J18" s="76">
        <f>分析係数表!G21</f>
        <v>0.28499913688934919</v>
      </c>
      <c r="K18" s="78">
        <f t="shared" si="3"/>
        <v>1.1864650582285509E-2</v>
      </c>
      <c r="L18" s="79"/>
      <c r="M18" s="80"/>
      <c r="N18" s="81">
        <f>分析係数表!H21</f>
        <v>8.7801392746447693E-4</v>
      </c>
      <c r="O18" s="82">
        <f t="shared" si="4"/>
        <v>1.4677985343785069E-2</v>
      </c>
      <c r="P18" s="76">
        <f>分析係数表!C21</f>
        <v>0.17957505140507202</v>
      </c>
      <c r="Q18" s="82">
        <f t="shared" si="5"/>
        <v>2.6357999726330976E-3</v>
      </c>
      <c r="R18" s="83">
        <v>5.1946713128785248E-3</v>
      </c>
      <c r="S18" s="84">
        <f t="shared" si="6"/>
        <v>4.6825150309353365E-2</v>
      </c>
      <c r="T18" s="85">
        <f>分析係数表!F21</f>
        <v>0.42551355083721731</v>
      </c>
      <c r="U18" s="86">
        <f t="shared" si="7"/>
        <v>1.9924735976619375E-2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投入係数表!H19</f>
        <v>0</v>
      </c>
      <c r="E19" s="77">
        <f t="shared" si="0"/>
        <v>0</v>
      </c>
      <c r="F19" s="76">
        <f>分析係数表!C22</f>
        <v>4.9691833590138623E-2</v>
      </c>
      <c r="G19" s="77">
        <f t="shared" si="1"/>
        <v>0</v>
      </c>
      <c r="H19" s="77">
        <v>1.1407014379547788E-3</v>
      </c>
      <c r="I19" s="77">
        <f t="shared" si="2"/>
        <v>1.1407014379547788E-3</v>
      </c>
      <c r="J19" s="76">
        <f>分析係数表!G22</f>
        <v>0.19477362503798237</v>
      </c>
      <c r="K19" s="78">
        <f t="shared" si="3"/>
        <v>2.2217855415649141E-4</v>
      </c>
      <c r="L19" s="79"/>
      <c r="M19" s="80"/>
      <c r="N19" s="81">
        <f>分析係数表!H22</f>
        <v>4.276858672463068E-5</v>
      </c>
      <c r="O19" s="82">
        <f t="shared" si="4"/>
        <v>7.1497349812133567E-4</v>
      </c>
      <c r="P19" s="76">
        <f>分析係数表!C22</f>
        <v>4.9691833590138623E-2</v>
      </c>
      <c r="Q19" s="82">
        <f t="shared" si="5"/>
        <v>3.5528344090004702E-5</v>
      </c>
      <c r="R19" s="83">
        <v>4.2679323576262868E-4</v>
      </c>
      <c r="S19" s="84">
        <f t="shared" si="6"/>
        <v>1.5674946737174074E-3</v>
      </c>
      <c r="T19" s="85">
        <f>分析係数表!F22</f>
        <v>0.41355211182011548</v>
      </c>
      <c r="U19" s="86">
        <f t="shared" si="7"/>
        <v>6.4824073258261665E-4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4.2057264595372689E-4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投入係数表!H21</f>
        <v>0</v>
      </c>
      <c r="E21" s="77">
        <f t="shared" si="0"/>
        <v>0</v>
      </c>
      <c r="F21" s="76">
        <f>分析係数表!C24</f>
        <v>0.10964526531808849</v>
      </c>
      <c r="G21" s="77">
        <f t="shared" si="1"/>
        <v>0</v>
      </c>
      <c r="H21" s="77">
        <v>1.556985010590504E-3</v>
      </c>
      <c r="I21" s="77">
        <f t="shared" si="2"/>
        <v>1.556985010590504E-3</v>
      </c>
      <c r="J21" s="76">
        <f>分析係数表!G24</f>
        <v>0.20900321543408359</v>
      </c>
      <c r="K21" s="78">
        <f t="shared" si="3"/>
        <v>3.2541487359608604E-4</v>
      </c>
      <c r="L21" s="79"/>
      <c r="M21" s="80"/>
      <c r="N21" s="81">
        <f>分析係数表!H24</f>
        <v>3.3711709535885358E-4</v>
      </c>
      <c r="O21" s="82">
        <f t="shared" si="4"/>
        <v>5.6356734557799397E-3</v>
      </c>
      <c r="P21" s="76">
        <f>分析係数表!C24</f>
        <v>0.10964526531808849</v>
      </c>
      <c r="Q21" s="82">
        <f t="shared" si="5"/>
        <v>6.1792491130510012E-4</v>
      </c>
      <c r="R21" s="83">
        <v>2.4814372073189658E-3</v>
      </c>
      <c r="S21" s="84">
        <f t="shared" si="6"/>
        <v>4.0384222179094698E-3</v>
      </c>
      <c r="T21" s="85">
        <f>分析係数表!F24</f>
        <v>0.39389067524115756</v>
      </c>
      <c r="U21" s="86">
        <f t="shared" si="7"/>
        <v>1.5906968543212543E-3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投入係数表!H22</f>
        <v>0</v>
      </c>
      <c r="E22" s="77">
        <f t="shared" si="0"/>
        <v>0</v>
      </c>
      <c r="F22" s="76">
        <f>分析係数表!C25</f>
        <v>4.6305418719211788E-2</v>
      </c>
      <c r="G22" s="77">
        <f t="shared" si="1"/>
        <v>0</v>
      </c>
      <c r="H22" s="77">
        <v>1.713456883902261E-3</v>
      </c>
      <c r="I22" s="77">
        <f t="shared" si="2"/>
        <v>1.713456883902261E-3</v>
      </c>
      <c r="J22" s="76">
        <f>分析係数表!G25</f>
        <v>0.19667590027700832</v>
      </c>
      <c r="K22" s="78">
        <f t="shared" si="3"/>
        <v>3.3699567522731453E-4</v>
      </c>
      <c r="L22" s="79"/>
      <c r="M22" s="80"/>
      <c r="N22" s="81">
        <f>分析係数表!H25</f>
        <v>4.9058084772370483E-4</v>
      </c>
      <c r="O22" s="82">
        <f t="shared" si="4"/>
        <v>8.201166596097674E-3</v>
      </c>
      <c r="P22" s="76">
        <f>分析係数表!C25</f>
        <v>4.6305418719211788E-2</v>
      </c>
      <c r="Q22" s="82">
        <f t="shared" si="5"/>
        <v>3.7975845321831564E-4</v>
      </c>
      <c r="R22" s="83">
        <v>1.2781699892772376E-3</v>
      </c>
      <c r="S22" s="84">
        <f t="shared" si="6"/>
        <v>2.9916268731794986E-3</v>
      </c>
      <c r="T22" s="85">
        <f>分析係数表!F25</f>
        <v>0.35013850415512465</v>
      </c>
      <c r="U22" s="86">
        <f t="shared" si="7"/>
        <v>1.0474837583653424E-3</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投入係数表!H23</f>
        <v>0</v>
      </c>
      <c r="E23" s="77">
        <f t="shared" si="0"/>
        <v>0</v>
      </c>
      <c r="F23" s="76">
        <f>分析係数表!C26</f>
        <v>0.16673079389508783</v>
      </c>
      <c r="G23" s="77">
        <f t="shared" si="1"/>
        <v>0</v>
      </c>
      <c r="H23" s="77">
        <v>3.2082510572236734E-3</v>
      </c>
      <c r="I23" s="77">
        <f t="shared" si="2"/>
        <v>3.2082510572236734E-3</v>
      </c>
      <c r="J23" s="76">
        <f>分析係数表!G26</f>
        <v>0.1962424574876577</v>
      </c>
      <c r="K23" s="78">
        <f t="shared" si="3"/>
        <v>6.2959507170694956E-4</v>
      </c>
      <c r="L23" s="79"/>
      <c r="M23" s="80"/>
      <c r="N23" s="81">
        <f>分析係数表!H26</f>
        <v>1.0251881817815884E-2</v>
      </c>
      <c r="O23" s="82">
        <f t="shared" si="4"/>
        <v>0.1713833532261437</v>
      </c>
      <c r="P23" s="76">
        <f>分析係数表!C26</f>
        <v>0.16673079389508783</v>
      </c>
      <c r="Q23" s="82">
        <f t="shared" si="5"/>
        <v>2.8574882543797201E-2</v>
      </c>
      <c r="R23" s="83">
        <v>3.0378859645017665E-2</v>
      </c>
      <c r="S23" s="84">
        <f t="shared" si="6"/>
        <v>3.3587110702241338E-2</v>
      </c>
      <c r="T23" s="85">
        <f>分析係数表!F26</f>
        <v>0.33461327482172243</v>
      </c>
      <c r="U23" s="86">
        <f t="shared" si="7"/>
        <v>1.1238693103876695E-2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投入係数表!H24</f>
        <v>0</v>
      </c>
      <c r="E24" s="77">
        <f t="shared" si="0"/>
        <v>0</v>
      </c>
      <c r="F24" s="76">
        <f>分析係数表!C27</f>
        <v>7.547169811320753E-2</v>
      </c>
      <c r="G24" s="77">
        <f t="shared" si="1"/>
        <v>0</v>
      </c>
      <c r="H24" s="77">
        <v>2.5702930876797439E-4</v>
      </c>
      <c r="I24" s="77">
        <f t="shared" si="2"/>
        <v>2.5702930876797439E-4</v>
      </c>
      <c r="J24" s="76">
        <f>分析係数表!G27</f>
        <v>0.16957431960921143</v>
      </c>
      <c r="K24" s="78">
        <f t="shared" si="3"/>
        <v>4.358557015395518E-5</v>
      </c>
      <c r="L24" s="79"/>
      <c r="M24" s="80"/>
      <c r="N24" s="81">
        <f>分析係数表!H27</f>
        <v>1.0395282373304351E-2</v>
      </c>
      <c r="O24" s="82">
        <f t="shared" si="4"/>
        <v>0.17378061730807995</v>
      </c>
      <c r="P24" s="76">
        <f>分析係数表!C27</f>
        <v>7.547169811320753E-2</v>
      </c>
      <c r="Q24" s="82">
        <f t="shared" si="5"/>
        <v>1.3115518287402258E-2</v>
      </c>
      <c r="R24" s="83">
        <v>1.3272258338794141E-2</v>
      </c>
      <c r="S24" s="84">
        <f t="shared" si="6"/>
        <v>1.3529287647562114E-2</v>
      </c>
      <c r="T24" s="85">
        <f>分析係数表!F27</f>
        <v>0.31960921144452198</v>
      </c>
      <c r="U24" s="86">
        <f t="shared" si="7"/>
        <v>4.3240849564434389E-3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投入係数表!H25</f>
        <v>0</v>
      </c>
      <c r="E25" s="77">
        <f t="shared" si="0"/>
        <v>0</v>
      </c>
      <c r="F25" s="76">
        <f>分析係数表!C28</f>
        <v>9.6472970692467741E-2</v>
      </c>
      <c r="G25" s="77">
        <f t="shared" si="1"/>
        <v>0</v>
      </c>
      <c r="H25" s="77">
        <v>8.6808198189975861E-3</v>
      </c>
      <c r="I25" s="77">
        <f t="shared" si="2"/>
        <v>8.6808198189975861E-3</v>
      </c>
      <c r="J25" s="76">
        <f>分析係数表!G28</f>
        <v>0.12489408574817827</v>
      </c>
      <c r="K25" s="78">
        <f t="shared" si="3"/>
        <v>1.0841830548383698E-3</v>
      </c>
      <c r="L25" s="79"/>
      <c r="M25" s="80"/>
      <c r="N25" s="81">
        <f>分析係数表!H28</f>
        <v>1.9077305478404378E-2</v>
      </c>
      <c r="O25" s="82">
        <f t="shared" si="4"/>
        <v>0.31892023742671111</v>
      </c>
      <c r="P25" s="76">
        <f>分析係数表!C28</f>
        <v>9.6472970692467741E-2</v>
      </c>
      <c r="Q25" s="82">
        <f t="shared" si="5"/>
        <v>3.0767182718501953E-2</v>
      </c>
      <c r="R25" s="83">
        <v>3.5098173250999176E-2</v>
      </c>
      <c r="S25" s="84">
        <f t="shared" si="6"/>
        <v>4.3778993069996761E-2</v>
      </c>
      <c r="T25" s="85">
        <f>分析係数表!F28</f>
        <v>0.21360786307405524</v>
      </c>
      <c r="U25" s="86">
        <f t="shared" si="7"/>
        <v>9.351537157215881E-3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投入係数表!H26</f>
        <v>1.5594541910331383E-2</v>
      </c>
      <c r="E26" s="77">
        <f t="shared" si="0"/>
        <v>1.5594541910331383</v>
      </c>
      <c r="F26" s="76">
        <f>分析係数表!C29</f>
        <v>3.4111818825194651E-2</v>
      </c>
      <c r="G26" s="77">
        <f t="shared" si="1"/>
        <v>5.31958188307129E-2</v>
      </c>
      <c r="H26" s="77">
        <v>5.4969193212400957E-2</v>
      </c>
      <c r="I26" s="77">
        <f t="shared" si="2"/>
        <v>5.4969193212400957E-2</v>
      </c>
      <c r="J26" s="76">
        <f>分析係数表!G29</f>
        <v>0.26295336787564766</v>
      </c>
      <c r="K26" s="78">
        <f t="shared" si="3"/>
        <v>1.4454334484608023E-2</v>
      </c>
      <c r="L26" s="79"/>
      <c r="M26" s="80"/>
      <c r="N26" s="81">
        <f>分析係数表!H29</f>
        <v>9.4946262528680103E-3</v>
      </c>
      <c r="O26" s="82">
        <f t="shared" si="4"/>
        <v>0.15872411658293653</v>
      </c>
      <c r="P26" s="76">
        <f>分析係数表!C29</f>
        <v>3.4111818825194651E-2</v>
      </c>
      <c r="Q26" s="82">
        <f t="shared" si="5"/>
        <v>5.4143683080662046E-3</v>
      </c>
      <c r="R26" s="83">
        <v>6.9066925559975872E-3</v>
      </c>
      <c r="S26" s="84">
        <f t="shared" si="6"/>
        <v>6.1875885768398545E-2</v>
      </c>
      <c r="T26" s="85">
        <f>分析係数表!F29</f>
        <v>0.41450777202072536</v>
      </c>
      <c r="U26" s="86">
        <f t="shared" si="7"/>
        <v>2.5648035551667787E-2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投入係数表!H27</f>
        <v>1.9493177387914229E-3</v>
      </c>
      <c r="E27" s="77">
        <f t="shared" si="0"/>
        <v>0.19493177387914229</v>
      </c>
      <c r="F27" s="76">
        <f>分析係数表!C30</f>
        <v>1</v>
      </c>
      <c r="G27" s="77">
        <f t="shared" si="1"/>
        <v>0.19493177387914229</v>
      </c>
      <c r="H27" s="77">
        <v>0.22219215764086528</v>
      </c>
      <c r="I27" s="77">
        <f t="shared" si="2"/>
        <v>0.22219215764086528</v>
      </c>
      <c r="J27" s="76">
        <f>分析係数表!G30</f>
        <v>0.34440567162860553</v>
      </c>
      <c r="K27" s="78">
        <f t="shared" si="3"/>
        <v>7.6524239282911202E-2</v>
      </c>
      <c r="L27" s="79"/>
      <c r="M27" s="80"/>
      <c r="N27" s="81">
        <f>分析係数表!H30</f>
        <v>0</v>
      </c>
      <c r="O27" s="82">
        <f t="shared" si="4"/>
        <v>0</v>
      </c>
      <c r="P27" s="76">
        <f>分析係数表!C30</f>
        <v>1</v>
      </c>
      <c r="Q27" s="82">
        <f t="shared" si="5"/>
        <v>0</v>
      </c>
      <c r="R27" s="83">
        <v>4.9715294807571253E-2</v>
      </c>
      <c r="S27" s="84">
        <f t="shared" si="6"/>
        <v>0.2719074524484365</v>
      </c>
      <c r="T27" s="85">
        <f>分析係数表!F30</f>
        <v>0.44043464817350592</v>
      </c>
      <c r="U27" s="86">
        <f t="shared" si="7"/>
        <v>0.11975746315488142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投入係数表!H28</f>
        <v>3.1189083820662766E-2</v>
      </c>
      <c r="E28" s="77">
        <f t="shared" si="0"/>
        <v>3.1189083820662766</v>
      </c>
      <c r="F28" s="76">
        <f>分析係数表!C31</f>
        <v>1.6826763829082436E-2</v>
      </c>
      <c r="G28" s="77">
        <f t="shared" si="1"/>
        <v>5.2481134749574845E-2</v>
      </c>
      <c r="H28" s="77">
        <v>5.425278488067424E-2</v>
      </c>
      <c r="I28" s="77">
        <f t="shared" si="2"/>
        <v>5.425278488067424E-2</v>
      </c>
      <c r="J28" s="76">
        <f>分析係数表!G31</f>
        <v>7.0588235294117646E-2</v>
      </c>
      <c r="K28" s="78">
        <f t="shared" si="3"/>
        <v>3.8296083445181817E-3</v>
      </c>
      <c r="L28" s="79"/>
      <c r="M28" s="80"/>
      <c r="N28" s="81">
        <f>分析係数表!H31</f>
        <v>2.1628325886567646E-2</v>
      </c>
      <c r="O28" s="82">
        <f t="shared" si="4"/>
        <v>0.36156630372641901</v>
      </c>
      <c r="P28" s="76">
        <f>分析係数表!C31</f>
        <v>1.6826763829082436E-2</v>
      </c>
      <c r="Q28" s="82">
        <f t="shared" si="5"/>
        <v>6.0839908013587416E-3</v>
      </c>
      <c r="R28" s="83">
        <v>7.6555075268811773E-3</v>
      </c>
      <c r="S28" s="84">
        <f t="shared" si="6"/>
        <v>6.1908292407555417E-2</v>
      </c>
      <c r="T28" s="85">
        <f>分析係数表!F31</f>
        <v>0.34509803921568627</v>
      </c>
      <c r="U28" s="86">
        <f t="shared" si="7"/>
        <v>2.1364430321038731E-2</v>
      </c>
      <c r="V28" s="87">
        <f>分析係数表!D31</f>
        <v>0</v>
      </c>
      <c r="W28" s="167">
        <f t="shared" si="8"/>
        <v>0</v>
      </c>
      <c r="X28" s="76">
        <f>分析係数表!E31</f>
        <v>0</v>
      </c>
      <c r="Y28" s="166">
        <f t="shared" si="9"/>
        <v>0</v>
      </c>
    </row>
    <row r="29" spans="1:25" x14ac:dyDescent="0.2">
      <c r="A29" s="6" t="s">
        <v>17</v>
      </c>
      <c r="B29" s="5" t="s">
        <v>273</v>
      </c>
      <c r="C29" s="90"/>
      <c r="D29" s="76">
        <f>投入係数表!H29</f>
        <v>1.9493177387914229E-3</v>
      </c>
      <c r="E29" s="77">
        <f t="shared" si="0"/>
        <v>0.19493177387914229</v>
      </c>
      <c r="F29" s="76">
        <f>分析係数表!C32</f>
        <v>1</v>
      </c>
      <c r="G29" s="77">
        <f t="shared" si="1"/>
        <v>0.19493177387914229</v>
      </c>
      <c r="H29" s="77">
        <v>0.22636886063111286</v>
      </c>
      <c r="I29" s="77">
        <f t="shared" si="2"/>
        <v>0.22636886063111286</v>
      </c>
      <c r="J29" s="76">
        <f>分析係数表!G32</f>
        <v>0.14034315882094148</v>
      </c>
      <c r="K29" s="78">
        <f t="shared" si="3"/>
        <v>3.1769320959667842E-2</v>
      </c>
      <c r="L29" s="79"/>
      <c r="M29" s="80"/>
      <c r="N29" s="81">
        <f>分析係数表!H32</f>
        <v>6.181318681318681E-3</v>
      </c>
      <c r="O29" s="82">
        <f t="shared" si="4"/>
        <v>0.10333469911083069</v>
      </c>
      <c r="P29" s="76">
        <f>分析係数表!C32</f>
        <v>1</v>
      </c>
      <c r="Q29" s="82">
        <f t="shared" si="5"/>
        <v>0.10333469911083069</v>
      </c>
      <c r="R29" s="83">
        <v>0.13448606018099271</v>
      </c>
      <c r="S29" s="84">
        <f t="shared" si="6"/>
        <v>0.36085492081210557</v>
      </c>
      <c r="T29" s="85">
        <f>分析係数表!F32</f>
        <v>0.48284205895292565</v>
      </c>
      <c r="U29" s="86">
        <f t="shared" si="7"/>
        <v>0.17423593294821199</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投入係数表!H30</f>
        <v>0</v>
      </c>
      <c r="E30" s="77">
        <f t="shared" si="0"/>
        <v>0</v>
      </c>
      <c r="F30" s="76">
        <f>分析係数表!C33</f>
        <v>0.61354309165526677</v>
      </c>
      <c r="G30" s="77">
        <f t="shared" si="1"/>
        <v>0</v>
      </c>
      <c r="H30" s="77">
        <v>1.1692805414012358E-2</v>
      </c>
      <c r="I30" s="77">
        <f t="shared" si="2"/>
        <v>1.1692805414012358E-2</v>
      </c>
      <c r="J30" s="76">
        <f>分析係数表!G33</f>
        <v>0.50806900389538123</v>
      </c>
      <c r="K30" s="78">
        <f t="shared" si="3"/>
        <v>5.9407519994397794E-3</v>
      </c>
      <c r="L30" s="79"/>
      <c r="M30" s="80"/>
      <c r="N30" s="81">
        <f>分析係数表!H33</f>
        <v>9.1575091575091575E-4</v>
      </c>
      <c r="O30" s="82">
        <f t="shared" si="4"/>
        <v>1.5308844312715659E-2</v>
      </c>
      <c r="P30" s="76">
        <f>分析係数表!C33</f>
        <v>0.61354309165526677</v>
      </c>
      <c r="Q30" s="82">
        <f t="shared" si="5"/>
        <v>9.3926356692927131E-3</v>
      </c>
      <c r="R30" s="83">
        <v>2.5694573597397703E-2</v>
      </c>
      <c r="S30" s="84">
        <f t="shared" si="6"/>
        <v>3.7387379011410059E-2</v>
      </c>
      <c r="T30" s="85">
        <f>分析係数表!F33</f>
        <v>0.64607679465776291</v>
      </c>
      <c r="U30" s="86">
        <f t="shared" si="7"/>
        <v>2.4155117992346733E-2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投入係数表!H31</f>
        <v>7.7972709551656916E-2</v>
      </c>
      <c r="E31" s="77">
        <f t="shared" si="0"/>
        <v>7.7972709551656916</v>
      </c>
      <c r="F31" s="76">
        <f>分析係数表!C34</f>
        <v>0.22857033424405693</v>
      </c>
      <c r="G31" s="77">
        <f t="shared" si="1"/>
        <v>1.7822248284136992</v>
      </c>
      <c r="H31" s="77">
        <v>1.823183374841153</v>
      </c>
      <c r="I31" s="77">
        <f t="shared" si="2"/>
        <v>1.823183374841153</v>
      </c>
      <c r="J31" s="76">
        <f>分析係数表!G34</f>
        <v>0.42483593457785029</v>
      </c>
      <c r="K31" s="78">
        <f t="shared" si="3"/>
        <v>0.77455381295744041</v>
      </c>
      <c r="L31" s="79"/>
      <c r="M31" s="80"/>
      <c r="N31" s="81">
        <f>分析係数表!H34</f>
        <v>0.15290524493821198</v>
      </c>
      <c r="O31" s="82">
        <f t="shared" si="4"/>
        <v>2.5561564275775615</v>
      </c>
      <c r="P31" s="76">
        <f>分析係数表!C34</f>
        <v>0.22857033424405693</v>
      </c>
      <c r="Q31" s="82">
        <f t="shared" si="5"/>
        <v>0.58426152903149775</v>
      </c>
      <c r="R31" s="83">
        <v>0.62242390131488534</v>
      </c>
      <c r="S31" s="84">
        <f t="shared" si="6"/>
        <v>2.4456072761560383</v>
      </c>
      <c r="T31" s="85">
        <f>分析係数表!F34</f>
        <v>0.69964976707810533</v>
      </c>
      <c r="U31" s="86">
        <f t="shared" si="7"/>
        <v>1.7110685611270919</v>
      </c>
      <c r="V31" s="87">
        <f>分析係数表!D34</f>
        <v>0.31293141555306198</v>
      </c>
      <c r="W31" s="167">
        <f t="shared" si="8"/>
        <v>1</v>
      </c>
      <c r="X31" s="76">
        <f>分析係数表!E34</f>
        <v>0.23428202251011596</v>
      </c>
      <c r="Y31" s="166">
        <f t="shared" si="9"/>
        <v>1</v>
      </c>
    </row>
    <row r="32" spans="1:25" x14ac:dyDescent="0.2">
      <c r="A32" s="6" t="s">
        <v>20</v>
      </c>
      <c r="B32" s="5" t="s">
        <v>37</v>
      </c>
      <c r="C32" s="90"/>
      <c r="D32" s="76">
        <f>投入係数表!H32</f>
        <v>1.7543859649122806E-2</v>
      </c>
      <c r="E32" s="77">
        <f t="shared" si="0"/>
        <v>1.7543859649122806</v>
      </c>
      <c r="F32" s="76">
        <f>分析係数表!C35</f>
        <v>0.59405620126526415</v>
      </c>
      <c r="G32" s="77">
        <f t="shared" si="1"/>
        <v>1.0422038618688845</v>
      </c>
      <c r="H32" s="77">
        <v>1.1325091066032698</v>
      </c>
      <c r="I32" s="77">
        <f t="shared" si="2"/>
        <v>1.1325091066032698</v>
      </c>
      <c r="J32" s="76">
        <f>分析係数表!G35</f>
        <v>0.31381472022289297</v>
      </c>
      <c r="K32" s="78">
        <f t="shared" si="3"/>
        <v>0.35539802843858359</v>
      </c>
      <c r="L32" s="79"/>
      <c r="M32" s="80"/>
      <c r="N32" s="81">
        <f>分析係数表!H35</f>
        <v>5.730990621100511E-2</v>
      </c>
      <c r="O32" s="82">
        <f t="shared" si="4"/>
        <v>0.95806448748258988</v>
      </c>
      <c r="P32" s="76">
        <f>分析係数表!C35</f>
        <v>0.59405620126526415</v>
      </c>
      <c r="Q32" s="82">
        <f t="shared" si="5"/>
        <v>0.56914415000105956</v>
      </c>
      <c r="R32" s="83">
        <v>0.77359524659670109</v>
      </c>
      <c r="S32" s="84">
        <f t="shared" si="6"/>
        <v>1.9061043531999708</v>
      </c>
      <c r="T32" s="85">
        <f>分析係数表!F35</f>
        <v>0.64397492454144412</v>
      </c>
      <c r="U32" s="86">
        <f t="shared" si="7"/>
        <v>1.2274834070200693</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投入係数表!H33</f>
        <v>1.9493177387914229E-3</v>
      </c>
      <c r="E33" s="77">
        <f t="shared" si="0"/>
        <v>0.19493177387914229</v>
      </c>
      <c r="F33" s="76">
        <f>分析係数表!C36</f>
        <v>0.92201141892342209</v>
      </c>
      <c r="G33" s="77">
        <f t="shared" si="1"/>
        <v>0.17972932142756765</v>
      </c>
      <c r="H33" s="77">
        <v>0.26133683427429566</v>
      </c>
      <c r="I33" s="77">
        <f t="shared" si="2"/>
        <v>0.26133683427429566</v>
      </c>
      <c r="J33" s="76">
        <f>分析係数表!G36</f>
        <v>3.5073050022033647E-2</v>
      </c>
      <c r="K33" s="78">
        <f t="shared" si="3"/>
        <v>9.1658798611022885E-3</v>
      </c>
      <c r="L33" s="79"/>
      <c r="M33" s="80"/>
      <c r="N33" s="81">
        <f>分析係数表!H36</f>
        <v>0.21210954796119633</v>
      </c>
      <c r="O33" s="82">
        <f t="shared" si="4"/>
        <v>3.545890035300467</v>
      </c>
      <c r="P33" s="76">
        <f>分析係数表!C36</f>
        <v>0.92201141892342209</v>
      </c>
      <c r="Q33" s="82">
        <f t="shared" si="5"/>
        <v>3.2693511027938067</v>
      </c>
      <c r="R33" s="83">
        <v>3.389531257737032</v>
      </c>
      <c r="S33" s="84">
        <f t="shared" si="6"/>
        <v>3.6508680920113274</v>
      </c>
      <c r="T33" s="85">
        <f>分析係数表!F36</f>
        <v>0.86466819583959498</v>
      </c>
      <c r="U33" s="86">
        <f t="shared" si="7"/>
        <v>3.156789526367779</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投入係数表!H34</f>
        <v>1.5594541910331383E-2</v>
      </c>
      <c r="E34" s="77">
        <f t="shared" si="0"/>
        <v>1.5594541910331383</v>
      </c>
      <c r="F34" s="76">
        <f>分析係数表!C37</f>
        <v>0.53071646341463419</v>
      </c>
      <c r="G34" s="77">
        <f t="shared" si="1"/>
        <v>0.82762801312223655</v>
      </c>
      <c r="H34" s="77">
        <v>0.93207899646517067</v>
      </c>
      <c r="I34" s="77">
        <f t="shared" si="2"/>
        <v>0.93207899646517067</v>
      </c>
      <c r="J34" s="76">
        <f>分析係数表!G37</f>
        <v>0.41098529342667856</v>
      </c>
      <c r="K34" s="78">
        <f t="shared" si="3"/>
        <v>0.38307075985908223</v>
      </c>
      <c r="L34" s="79"/>
      <c r="M34" s="80"/>
      <c r="N34" s="81">
        <f>分析係数表!H37</f>
        <v>4.5651692629714608E-2</v>
      </c>
      <c r="O34" s="82">
        <f t="shared" si="4"/>
        <v>0.76317112334763282</v>
      </c>
      <c r="P34" s="76">
        <f>分析係数表!C37</f>
        <v>0.53071646341463419</v>
      </c>
      <c r="Q34" s="82">
        <f t="shared" si="5"/>
        <v>0.40502747956322926</v>
      </c>
      <c r="R34" s="83">
        <v>0.46486241184021176</v>
      </c>
      <c r="S34" s="84">
        <f t="shared" si="6"/>
        <v>1.3969414083053824</v>
      </c>
      <c r="T34" s="85">
        <f>分析係数表!F37</f>
        <v>0.70065310341587184</v>
      </c>
      <c r="U34" s="86">
        <f t="shared" si="7"/>
        <v>0.97877133301930475</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投入係数表!H35</f>
        <v>5.8479532163742687E-3</v>
      </c>
      <c r="E35" s="77">
        <f t="shared" si="0"/>
        <v>0.58479532163742687</v>
      </c>
      <c r="F35" s="76">
        <f>分析係数表!C38</f>
        <v>6.0218331324874197E-2</v>
      </c>
      <c r="G35" s="77">
        <f t="shared" si="1"/>
        <v>3.5215398435598941E-2</v>
      </c>
      <c r="H35" s="77">
        <v>4.7755667847437261E-2</v>
      </c>
      <c r="I35" s="77">
        <f t="shared" si="2"/>
        <v>4.7755667847437261E-2</v>
      </c>
      <c r="J35" s="76">
        <f>分析係数表!G38</f>
        <v>0.21161417322834647</v>
      </c>
      <c r="K35" s="78">
        <f t="shared" si="3"/>
        <v>1.0105776168502964E-2</v>
      </c>
      <c r="L35" s="79"/>
      <c r="M35" s="80"/>
      <c r="N35" s="81">
        <f>分析係数表!H38</f>
        <v>4.0957211286881616E-2</v>
      </c>
      <c r="O35" s="82">
        <f t="shared" si="4"/>
        <v>0.68469226761266744</v>
      </c>
      <c r="P35" s="76">
        <f>分析係数表!C38</f>
        <v>6.0218331324874197E-2</v>
      </c>
      <c r="Q35" s="82">
        <f t="shared" si="5"/>
        <v>4.1231025826679035E-2</v>
      </c>
      <c r="R35" s="83">
        <v>5.0499780691029041E-2</v>
      </c>
      <c r="S35" s="84">
        <f t="shared" si="6"/>
        <v>9.8255448538466295E-2</v>
      </c>
      <c r="T35" s="85">
        <f>分析係数表!F38</f>
        <v>0.48868110236220474</v>
      </c>
      <c r="U35" s="86">
        <f t="shared" si="7"/>
        <v>4.801558090487059E-2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投入係数表!H36</f>
        <v>0</v>
      </c>
      <c r="E36" s="77">
        <f t="shared" si="0"/>
        <v>0</v>
      </c>
      <c r="F36" s="76">
        <f>分析係数表!C39</f>
        <v>1</v>
      </c>
      <c r="G36" s="77">
        <f t="shared" si="1"/>
        <v>0</v>
      </c>
      <c r="H36" s="77">
        <v>8.7313212927680149E-3</v>
      </c>
      <c r="I36" s="77">
        <f t="shared" si="2"/>
        <v>8.7313212927680149E-3</v>
      </c>
      <c r="J36" s="76">
        <f>分析係数表!G39</f>
        <v>0.35446398937935614</v>
      </c>
      <c r="K36" s="78">
        <f t="shared" si="3"/>
        <v>3.0949389779874677E-3</v>
      </c>
      <c r="L36" s="79"/>
      <c r="M36" s="80"/>
      <c r="N36" s="81">
        <f>分析係数表!H39</f>
        <v>3.6479088676890873E-3</v>
      </c>
      <c r="O36" s="82">
        <f t="shared" si="4"/>
        <v>6.0983033663290401E-2</v>
      </c>
      <c r="P36" s="76">
        <f>分析係数表!C39</f>
        <v>1</v>
      </c>
      <c r="Q36" s="82">
        <f t="shared" si="5"/>
        <v>6.0983033663290401E-2</v>
      </c>
      <c r="R36" s="83">
        <v>6.8873068253919603E-2</v>
      </c>
      <c r="S36" s="84">
        <f t="shared" si="6"/>
        <v>7.7604389546687622E-2</v>
      </c>
      <c r="T36" s="85">
        <f>分析係数表!F39</f>
        <v>0.70522971883741881</v>
      </c>
      <c r="U36" s="86">
        <f t="shared" si="7"/>
        <v>5.4728921820560036E-2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投入係数表!H37</f>
        <v>0</v>
      </c>
      <c r="E37" s="77">
        <f t="shared" si="0"/>
        <v>0</v>
      </c>
      <c r="F37" s="76">
        <f>分析係数表!C40</f>
        <v>0.65100470158416435</v>
      </c>
      <c r="G37" s="77">
        <f t="shared" si="1"/>
        <v>0</v>
      </c>
      <c r="H37" s="77">
        <v>2.1602716954056572E-3</v>
      </c>
      <c r="I37" s="77">
        <f t="shared" si="2"/>
        <v>2.1602716954056572E-3</v>
      </c>
      <c r="J37" s="76">
        <f>分析係数表!G40</f>
        <v>0.47733083654434799</v>
      </c>
      <c r="K37" s="78">
        <f t="shared" si="3"/>
        <v>1.0311642955310593E-3</v>
      </c>
      <c r="L37" s="79"/>
      <c r="M37" s="80"/>
      <c r="N37" s="81">
        <f>分析係数表!H40</f>
        <v>3.0717908465161214E-2</v>
      </c>
      <c r="O37" s="82">
        <f t="shared" si="4"/>
        <v>0.51351920070950052</v>
      </c>
      <c r="P37" s="76">
        <f>分析係数表!C40</f>
        <v>0.65100470158416435</v>
      </c>
      <c r="Q37" s="82">
        <f t="shared" si="5"/>
        <v>0.33430341401562697</v>
      </c>
      <c r="R37" s="83">
        <v>0.33560399016416526</v>
      </c>
      <c r="S37" s="84">
        <f t="shared" si="6"/>
        <v>0.33776426185957092</v>
      </c>
      <c r="T37" s="85">
        <f>分析係数表!F40</f>
        <v>0.67377291224026792</v>
      </c>
      <c r="U37" s="86">
        <f t="shared" si="7"/>
        <v>0.22757641036380755</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投入係数表!H38</f>
        <v>0</v>
      </c>
      <c r="E38" s="77">
        <f t="shared" si="0"/>
        <v>0</v>
      </c>
      <c r="F38" s="76">
        <f>分析係数表!C41</f>
        <v>0.8265321556052998</v>
      </c>
      <c r="G38" s="77">
        <f t="shared" si="1"/>
        <v>0</v>
      </c>
      <c r="H38" s="77">
        <v>4.57796395717986E-4</v>
      </c>
      <c r="I38" s="77">
        <f t="shared" si="2"/>
        <v>4.57796395717986E-4</v>
      </c>
      <c r="J38" s="76">
        <f>分析係数表!G41</f>
        <v>0.44479524052850572</v>
      </c>
      <c r="K38" s="78">
        <f t="shared" si="3"/>
        <v>2.0362565794646457E-4</v>
      </c>
      <c r="L38" s="79"/>
      <c r="M38" s="80"/>
      <c r="N38" s="81">
        <f>分析係数表!H41</f>
        <v>6.0640824377088114E-2</v>
      </c>
      <c r="O38" s="82">
        <f t="shared" si="4"/>
        <v>1.0137483058068633</v>
      </c>
      <c r="P38" s="76">
        <f>分析係数表!C41</f>
        <v>0.8265321556052998</v>
      </c>
      <c r="Q38" s="82">
        <f t="shared" si="5"/>
        <v>0.83789557243976731</v>
      </c>
      <c r="R38" s="83">
        <v>0.85292501153839773</v>
      </c>
      <c r="S38" s="84">
        <f t="shared" si="6"/>
        <v>0.85338280793411569</v>
      </c>
      <c r="T38" s="85">
        <f>分析係数表!F41</f>
        <v>0.54945616468355352</v>
      </c>
      <c r="U38" s="86">
        <f t="shared" si="7"/>
        <v>0.46889644465436081</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投入係数表!H39</f>
        <v>0</v>
      </c>
      <c r="E39" s="77">
        <f>$C$10*D39</f>
        <v>0</v>
      </c>
      <c r="F39" s="76">
        <f>分析係数表!C42</f>
        <v>0.24572260647979616</v>
      </c>
      <c r="G39" s="77">
        <f>E39*F39</f>
        <v>0</v>
      </c>
      <c r="H39" s="77">
        <v>2.2755344623428563E-3</v>
      </c>
      <c r="I39" s="77">
        <f>C39+H39</f>
        <v>2.2755344623428563E-3</v>
      </c>
      <c r="J39" s="76">
        <f>分析係数表!G42</f>
        <v>0.48602941176470588</v>
      </c>
      <c r="K39" s="78">
        <f>I39*J39</f>
        <v>1.1059766761828147E-3</v>
      </c>
      <c r="L39" s="79"/>
      <c r="M39" s="80"/>
      <c r="N39" s="81">
        <f>分析係数表!H42</f>
        <v>1.240792174858109E-2</v>
      </c>
      <c r="O39" s="82">
        <f t="shared" si="4"/>
        <v>0.20742642898437813</v>
      </c>
      <c r="P39" s="76">
        <f>分析係数表!C42</f>
        <v>0.24572260647979616</v>
      </c>
      <c r="Q39" s="82">
        <f>O39*P39</f>
        <v>5.0969362782837729E-2</v>
      </c>
      <c r="R39" s="83">
        <v>5.341360104635106E-2</v>
      </c>
      <c r="S39" s="84">
        <f>I39+R39</f>
        <v>5.5689135508693914E-2</v>
      </c>
      <c r="T39" s="85">
        <f>分析係数表!F42</f>
        <v>0.55735294117647061</v>
      </c>
      <c r="U39" s="86">
        <f t="shared" si="7"/>
        <v>3.1038503467345581E-2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投入係数表!H40</f>
        <v>2.9239766081871343E-2</v>
      </c>
      <c r="E40" s="77">
        <f>$C$10*D40</f>
        <v>2.9239766081871341</v>
      </c>
      <c r="F40" s="76">
        <f>分析係数表!C43</f>
        <v>0.32241039779440728</v>
      </c>
      <c r="G40" s="77">
        <f>E40*F40</f>
        <v>0.94272046138715571</v>
      </c>
      <c r="H40" s="77">
        <v>1.120841248737438</v>
      </c>
      <c r="I40" s="77">
        <f>C40+H40</f>
        <v>1.120841248737438</v>
      </c>
      <c r="J40" s="76">
        <f>分析係数表!G43</f>
        <v>0.32678591644967736</v>
      </c>
      <c r="K40" s="78">
        <f>I40*J40</f>
        <v>0.36627513466326445</v>
      </c>
      <c r="L40" s="79"/>
      <c r="M40" s="80"/>
      <c r="N40" s="81">
        <f>分析係数表!H43</f>
        <v>3.3935615666384894E-2</v>
      </c>
      <c r="O40" s="82">
        <f t="shared" si="4"/>
        <v>0.56731044212698212</v>
      </c>
      <c r="P40" s="76">
        <f>分析係数表!C43</f>
        <v>0.32241039779440728</v>
      </c>
      <c r="Q40" s="82">
        <f>O40*P40</f>
        <v>0.18290678531908136</v>
      </c>
      <c r="R40" s="83">
        <v>0.31399546822589869</v>
      </c>
      <c r="S40" s="84">
        <f>I40+R40</f>
        <v>1.4348367169633367</v>
      </c>
      <c r="T40" s="85">
        <f>分析係数表!F43</f>
        <v>0.56402128382203098</v>
      </c>
      <c r="U40" s="86">
        <f t="shared" si="7"/>
        <v>0.80927844717664932</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投入係数表!H41</f>
        <v>0</v>
      </c>
      <c r="E41" s="77">
        <f>$C$10*D41</f>
        <v>0</v>
      </c>
      <c r="F41" s="76">
        <f>分析係数表!C44</f>
        <v>0.3905721797921623</v>
      </c>
      <c r="G41" s="77">
        <f>E41*F41</f>
        <v>0</v>
      </c>
      <c r="H41" s="77">
        <v>2.1258021412792331E-3</v>
      </c>
      <c r="I41" s="77">
        <f>C41+H41</f>
        <v>2.1258021412792331E-3</v>
      </c>
      <c r="J41" s="76">
        <f>分析係数表!G44</f>
        <v>0.26539598666415049</v>
      </c>
      <c r="K41" s="78">
        <f>I41*J41</f>
        <v>5.6417935673756586E-4</v>
      </c>
      <c r="L41" s="79"/>
      <c r="M41" s="80"/>
      <c r="N41" s="81">
        <f>分析係数表!H44</f>
        <v>0.10659692871231333</v>
      </c>
      <c r="O41" s="82">
        <f t="shared" si="4"/>
        <v>1.7820083581705362</v>
      </c>
      <c r="P41" s="76">
        <f>分析係数表!C44</f>
        <v>0.3905721797921623</v>
      </c>
      <c r="Q41" s="82">
        <f>O41*P41</f>
        <v>0.69600288885851858</v>
      </c>
      <c r="R41" s="83">
        <v>0.70693877556430673</v>
      </c>
      <c r="S41" s="84">
        <f>I41+R41</f>
        <v>0.70906457770558595</v>
      </c>
      <c r="T41" s="85">
        <f>分析係数表!F44</f>
        <v>0.53714537334088197</v>
      </c>
      <c r="U41" s="86">
        <f t="shared" si="7"/>
        <v>0.38087075731446179</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投入係数表!H42</f>
        <v>1.9493177387914229E-3</v>
      </c>
      <c r="E42" s="77">
        <f>$C$10*D42</f>
        <v>0.19493177387914229</v>
      </c>
      <c r="F42" s="76">
        <f>分析係数表!C45</f>
        <v>1</v>
      </c>
      <c r="G42" s="77">
        <f>E42*F42</f>
        <v>0.19493177387914229</v>
      </c>
      <c r="H42" s="77">
        <v>0.20150773209609368</v>
      </c>
      <c r="I42" s="77">
        <f>C42+H42</f>
        <v>0.20150773209609368</v>
      </c>
      <c r="J42" s="76">
        <f>分析係数表!G45</f>
        <v>0</v>
      </c>
      <c r="K42" s="78">
        <f>I42*J42</f>
        <v>0</v>
      </c>
      <c r="L42" s="79"/>
      <c r="M42" s="80"/>
      <c r="N42" s="81">
        <f>分析係数表!H45</f>
        <v>0</v>
      </c>
      <c r="O42" s="82">
        <f t="shared" si="4"/>
        <v>0</v>
      </c>
      <c r="P42" s="76">
        <f>分析係数表!C45</f>
        <v>1</v>
      </c>
      <c r="Q42" s="82">
        <f>O42*P42</f>
        <v>0</v>
      </c>
      <c r="R42" s="83">
        <v>6.1330864104139297E-3</v>
      </c>
      <c r="S42" s="84">
        <f>I42+R42</f>
        <v>0.20764081850650762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3.8986354775828458E-3</v>
      </c>
      <c r="E43" s="77">
        <f>$C$10*D43</f>
        <v>0.38986354775828458</v>
      </c>
      <c r="F43" s="76">
        <f>分析係数表!C46</f>
        <v>0.10446009389671362</v>
      </c>
      <c r="G43" s="77">
        <f>E43*F43</f>
        <v>4.0725182805736303E-2</v>
      </c>
      <c r="H43" s="77">
        <v>4.6037875907322265E-2</v>
      </c>
      <c r="I43" s="77">
        <f>C43+H43</f>
        <v>4.6037875907322265E-2</v>
      </c>
      <c r="J43" s="76">
        <f>分析係数表!G46</f>
        <v>9.482758620689655E-3</v>
      </c>
      <c r="K43" s="78">
        <f>I43*J43</f>
        <v>4.365660646384008E-4</v>
      </c>
      <c r="L43" s="79"/>
      <c r="M43" s="80"/>
      <c r="N43" s="81">
        <f>分析係数表!H46</f>
        <v>2.1406935555287204E-2</v>
      </c>
      <c r="O43" s="82">
        <f t="shared" si="4"/>
        <v>0.35786526444202621</v>
      </c>
      <c r="P43" s="76">
        <f>分析係数表!C46</f>
        <v>0.10446009389671362</v>
      </c>
      <c r="Q43" s="82">
        <f>O43*P43</f>
        <v>3.7382639125986307E-2</v>
      </c>
      <c r="R43" s="83">
        <v>4.1602000568772106E-2</v>
      </c>
      <c r="S43" s="84">
        <f>I43+R43</f>
        <v>8.7639876476094364E-2</v>
      </c>
      <c r="T43" s="85">
        <f>分析係数表!F46</f>
        <v>0.31293103448275861</v>
      </c>
      <c r="U43" s="86">
        <f t="shared" si="7"/>
        <v>2.7425237207605389E-2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投入係数表!H44</f>
        <v>0.60233918128654973</v>
      </c>
      <c r="E44" s="91">
        <f>SUM(E5:E43)</f>
        <v>60.23391812865497</v>
      </c>
      <c r="F44" s="92">
        <f>分析係数表!C47</f>
        <v>0.44570757479943235</v>
      </c>
      <c r="G44" s="91">
        <f>SUM(G5:G43)</f>
        <v>5.7496261641028346</v>
      </c>
      <c r="H44" s="91">
        <f>SUM(H5:H43)</f>
        <v>6.4072678353805799</v>
      </c>
      <c r="I44" s="91">
        <f>SUM(I5:I43)</f>
        <v>106.40726783538055</v>
      </c>
      <c r="J44" s="92">
        <f>分析係数表!G47</f>
        <v>0.27097428005742652</v>
      </c>
      <c r="K44" s="93">
        <f>SUM(K5:K43)</f>
        <v>26.648126444450845</v>
      </c>
      <c r="L44" s="94">
        <f>最終需要_まとめ!$L$33</f>
        <v>0.62733333333333341</v>
      </c>
      <c r="M44" s="91">
        <f>K44*L44</f>
        <v>16.7172579894855</v>
      </c>
      <c r="N44" s="95">
        <f>分析係数表!H47</f>
        <v>1</v>
      </c>
      <c r="O44" s="96">
        <f>SUM(O5:O43)</f>
        <v>16.7172579894855</v>
      </c>
      <c r="P44" s="92">
        <f>分析係数表!C47</f>
        <v>0.44570757479943235</v>
      </c>
      <c r="Q44" s="96">
        <f>SUM(Q5:Q43)</f>
        <v>7.3244164793968007</v>
      </c>
      <c r="R44" s="96">
        <f>SUM(R5:R43)</f>
        <v>8.0608100167623054</v>
      </c>
      <c r="S44" s="97">
        <f>SUM(S5:S43)</f>
        <v>114.46807785214287</v>
      </c>
      <c r="T44" s="98">
        <f>分析係数表!F47</f>
        <v>0.61157350498728547</v>
      </c>
      <c r="U44" s="99">
        <f>SUM(U5:U43)</f>
        <v>48.221392701818878</v>
      </c>
      <c r="V44" s="100">
        <f>分析係数表!D47</f>
        <v>9.9802009927653867E-2</v>
      </c>
      <c r="W44" s="164">
        <f>SUM(W5:W43)</f>
        <v>17</v>
      </c>
      <c r="X44" s="92">
        <f>分析係数表!E47</f>
        <v>7.9310975781403947E-2</v>
      </c>
      <c r="Y44" s="165">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7.2046109510086451E-4</v>
      </c>
      <c r="E5" s="77">
        <f t="shared" ref="E5:E38" si="0">$C$11*D5</f>
        <v>7.2046109510086456E-2</v>
      </c>
      <c r="F5" s="76">
        <f>分析係数表!C8</f>
        <v>4.3219724437998597E-2</v>
      </c>
      <c r="G5" s="77">
        <f t="shared" ref="G5:G38" si="1">E5*F5</f>
        <v>3.1138129998558067E-3</v>
      </c>
      <c r="H5" s="77">
        <f t="array" ref="H5:H43">MMULT(逆行列係数!C5:AO43,'7'!G5:G43)</f>
        <v>3.3070521346488103E-3</v>
      </c>
      <c r="I5" s="77">
        <f t="shared" ref="I5:I38" si="2">C5+H5</f>
        <v>3.3070521346488103E-3</v>
      </c>
      <c r="J5" s="76">
        <f>分析係数表!G8</f>
        <v>0.12096774193548387</v>
      </c>
      <c r="K5" s="78">
        <f t="shared" ref="K5:K38" si="3">I5*J5</f>
        <v>4.0004662919138837E-4</v>
      </c>
      <c r="L5" s="79" t="s">
        <v>183</v>
      </c>
      <c r="M5" s="80" t="s">
        <v>183</v>
      </c>
      <c r="N5" s="81">
        <f>分析係数表!H8</f>
        <v>1.0951274000724549E-2</v>
      </c>
      <c r="O5" s="82">
        <f t="shared" ref="O5:O43" si="4">$M$44*N5</f>
        <v>0.12907048964083248</v>
      </c>
      <c r="P5" s="76">
        <f>分析係数表!C8</f>
        <v>4.3219724437998597E-2</v>
      </c>
      <c r="Q5" s="82">
        <f t="shared" ref="Q5:Q38" si="5">O5*P5</f>
        <v>5.5783909953543327E-3</v>
      </c>
      <c r="R5" s="83">
        <f t="array" ref="R5:R43">MMULT(逆行列係数!C5:AO43,'7'!Q5:Q43)</f>
        <v>6.2887566712503916E-3</v>
      </c>
      <c r="S5" s="84">
        <f t="shared" ref="S5:S38" si="6">I5+R5</f>
        <v>9.5958088058992023E-3</v>
      </c>
      <c r="T5" s="85">
        <f>分析係数表!F8</f>
        <v>0.45483870967741935</v>
      </c>
      <c r="U5" s="86">
        <f t="shared" ref="U5:U43" si="7">S5*T5</f>
        <v>4.3645452955864113E-3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投入係数表!I6</f>
        <v>1.440922190201729E-3</v>
      </c>
      <c r="E6" s="77">
        <f t="shared" si="0"/>
        <v>0.14409221902017291</v>
      </c>
      <c r="F6" s="76">
        <f>分析係数表!C9</f>
        <v>0.23148148148148151</v>
      </c>
      <c r="G6" s="77">
        <f t="shared" si="1"/>
        <v>3.3354680328743731E-2</v>
      </c>
      <c r="H6" s="77">
        <v>3.5195893217793033E-2</v>
      </c>
      <c r="I6" s="77">
        <f t="shared" si="2"/>
        <v>3.5195893217793033E-2</v>
      </c>
      <c r="J6" s="76">
        <f>分析係数表!G9</f>
        <v>0.24691358024691357</v>
      </c>
      <c r="K6" s="78">
        <f t="shared" si="3"/>
        <v>8.6903440043933407E-3</v>
      </c>
      <c r="L6" s="79"/>
      <c r="M6" s="80"/>
      <c r="N6" s="81">
        <f>分析係数表!H9</f>
        <v>5.7611802117296619E-4</v>
      </c>
      <c r="O6" s="82">
        <f t="shared" si="4"/>
        <v>6.790062514989809E-3</v>
      </c>
      <c r="P6" s="76">
        <f>分析係数表!C9</f>
        <v>0.23148148148148151</v>
      </c>
      <c r="Q6" s="82">
        <f t="shared" si="5"/>
        <v>1.5717737303217153E-3</v>
      </c>
      <c r="R6" s="83">
        <v>1.7473504697295614E-3</v>
      </c>
      <c r="S6" s="84">
        <f t="shared" si="6"/>
        <v>3.6943243687522595E-2</v>
      </c>
      <c r="T6" s="85">
        <f>分析係数表!F9</f>
        <v>0.67901234567901236</v>
      </c>
      <c r="U6" s="86">
        <f t="shared" si="7"/>
        <v>2.5084918553256084E-2</v>
      </c>
      <c r="V6" s="87">
        <f>分析係数表!D9</f>
        <v>0</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5.5493895671475668E-3</v>
      </c>
      <c r="G7" s="77">
        <f t="shared" si="1"/>
        <v>0</v>
      </c>
      <c r="H7" s="77">
        <v>3.7925208547540374E-6</v>
      </c>
      <c r="I7" s="77">
        <f t="shared" si="2"/>
        <v>3.7925208547540374E-6</v>
      </c>
      <c r="J7" s="76">
        <f>分析係数表!G10</f>
        <v>0.2857142857142857</v>
      </c>
      <c r="K7" s="78">
        <f t="shared" si="3"/>
        <v>1.083577387072582E-6</v>
      </c>
      <c r="L7" s="79"/>
      <c r="M7" s="80"/>
      <c r="N7" s="81">
        <f>分析係数表!H10</f>
        <v>1.1094674556213018E-3</v>
      </c>
      <c r="O7" s="82">
        <f t="shared" si="4"/>
        <v>1.3076059253757667E-2</v>
      </c>
      <c r="P7" s="76">
        <f>分析係数表!C10</f>
        <v>5.5493895671475668E-3</v>
      </c>
      <c r="Q7" s="82">
        <f t="shared" si="5"/>
        <v>7.2564146802206193E-5</v>
      </c>
      <c r="R7" s="83">
        <v>8.9157247767400198E-5</v>
      </c>
      <c r="S7" s="84">
        <f t="shared" si="6"/>
        <v>9.2949768622154239E-5</v>
      </c>
      <c r="T7" s="85">
        <f>分析係数表!F10</f>
        <v>0.5714285714285714</v>
      </c>
      <c r="U7" s="86">
        <f t="shared" si="7"/>
        <v>5.3114153498373849E-5</v>
      </c>
      <c r="V7" s="87">
        <f>分析係数表!D10</f>
        <v>0.14285714285714285</v>
      </c>
      <c r="W7" s="167">
        <f t="shared" si="8"/>
        <v>0</v>
      </c>
      <c r="X7" s="76">
        <f>分析係数表!E10</f>
        <v>0</v>
      </c>
      <c r="Y7" s="166">
        <f t="shared" si="9"/>
        <v>0</v>
      </c>
    </row>
    <row r="8" spans="1:25" x14ac:dyDescent="0.2">
      <c r="A8" s="6" t="s">
        <v>222</v>
      </c>
      <c r="B8" s="5" t="s">
        <v>27</v>
      </c>
      <c r="C8" s="90"/>
      <c r="D8" s="76">
        <f>投入係数表!I8</f>
        <v>6.4841498559077811E-3</v>
      </c>
      <c r="E8" s="77">
        <f t="shared" si="0"/>
        <v>0.64841498559077815</v>
      </c>
      <c r="F8" s="76">
        <f>分析係数表!C11</f>
        <v>8.2342177493137658E-3</v>
      </c>
      <c r="G8" s="77">
        <f t="shared" si="1"/>
        <v>5.3391901832726156E-3</v>
      </c>
      <c r="H8" s="77">
        <v>5.8208449067484779E-3</v>
      </c>
      <c r="I8" s="77">
        <f t="shared" si="2"/>
        <v>5.8208449067484779E-3</v>
      </c>
      <c r="J8" s="76">
        <f>分析係数表!G11</f>
        <v>0.47058823529411764</v>
      </c>
      <c r="K8" s="78">
        <f t="shared" si="3"/>
        <v>2.7392211325875191E-3</v>
      </c>
      <c r="L8" s="79"/>
      <c r="M8" s="80"/>
      <c r="N8" s="81">
        <f>分析係数表!H11</f>
        <v>-2.0126393752767377E-5</v>
      </c>
      <c r="O8" s="82">
        <f t="shared" si="4"/>
        <v>-2.3720742410444746E-4</v>
      </c>
      <c r="P8" s="76">
        <f>分析係数表!C11</f>
        <v>8.2342177493137658E-3</v>
      </c>
      <c r="Q8" s="82">
        <f t="shared" si="5"/>
        <v>-1.9532175818298394E-6</v>
      </c>
      <c r="R8" s="83">
        <v>2.3971461782702563E-5</v>
      </c>
      <c r="S8" s="84">
        <f t="shared" si="6"/>
        <v>5.8448163685311805E-3</v>
      </c>
      <c r="T8" s="85">
        <f>分析係数表!F11</f>
        <v>0.76470588235294112</v>
      </c>
      <c r="U8" s="86">
        <f t="shared" si="7"/>
        <v>4.4695654582885495E-3</v>
      </c>
      <c r="V8" s="87">
        <f>分析係数表!D11</f>
        <v>0</v>
      </c>
      <c r="W8" s="167">
        <f t="shared" si="8"/>
        <v>0</v>
      </c>
      <c r="X8" s="76">
        <f>分析係数表!E11</f>
        <v>0</v>
      </c>
      <c r="Y8" s="166">
        <f t="shared" si="9"/>
        <v>0</v>
      </c>
    </row>
    <row r="9" spans="1:25" x14ac:dyDescent="0.2">
      <c r="A9" s="6" t="s">
        <v>223</v>
      </c>
      <c r="B9" s="5" t="s">
        <v>191</v>
      </c>
      <c r="C9" s="90"/>
      <c r="D9" s="76">
        <f>投入係数表!I9</f>
        <v>2.1613832853025938E-3</v>
      </c>
      <c r="E9" s="77">
        <f t="shared" si="0"/>
        <v>0.21613832853025938</v>
      </c>
      <c r="F9" s="76">
        <f>分析係数表!C12</f>
        <v>2.3675231529837748E-2</v>
      </c>
      <c r="G9" s="77">
        <f t="shared" si="1"/>
        <v>5.1171249704260267E-3</v>
      </c>
      <c r="H9" s="77">
        <v>5.3338103340901328E-3</v>
      </c>
      <c r="I9" s="77">
        <f t="shared" si="2"/>
        <v>5.3338103340901328E-3</v>
      </c>
      <c r="J9" s="76">
        <f>分析係数表!G12</f>
        <v>0.14409566517189837</v>
      </c>
      <c r="K9" s="78">
        <f t="shared" si="3"/>
        <v>7.6857894799146312E-4</v>
      </c>
      <c r="L9" s="79"/>
      <c r="M9" s="80"/>
      <c r="N9" s="81">
        <f>分析係数表!H12</f>
        <v>8.7247916918246585E-2</v>
      </c>
      <c r="O9" s="82">
        <f t="shared" si="4"/>
        <v>1.0282941834927797</v>
      </c>
      <c r="P9" s="76">
        <f>分析係数表!C12</f>
        <v>2.3675231529837748E-2</v>
      </c>
      <c r="Q9" s="82">
        <f t="shared" si="5"/>
        <v>2.4345102874977022E-2</v>
      </c>
      <c r="R9" s="83">
        <v>2.6100589655260811E-2</v>
      </c>
      <c r="S9" s="84">
        <f t="shared" si="6"/>
        <v>3.1434399989350943E-2</v>
      </c>
      <c r="T9" s="85">
        <f>分析係数表!F12</f>
        <v>0.28819133034379674</v>
      </c>
      <c r="U9" s="86">
        <f t="shared" si="7"/>
        <v>9.0591215514900791E-3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投入係数表!I10</f>
        <v>6.4841498559077811E-3</v>
      </c>
      <c r="E10" s="77">
        <f t="shared" si="0"/>
        <v>0.64841498559077815</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0.15842490837375786</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75">
        <f>最終需要_まとめ!C12</f>
        <v>100</v>
      </c>
      <c r="D11" s="76">
        <f>投入係数表!I11</f>
        <v>0.35662824207492794</v>
      </c>
      <c r="E11" s="77">
        <f t="shared" si="0"/>
        <v>35.662824207492797</v>
      </c>
      <c r="F11" s="76">
        <f>分析係数表!C14</f>
        <v>5.9722885809842308E-2</v>
      </c>
      <c r="G11" s="77">
        <f t="shared" si="1"/>
        <v>2.1298867778005723</v>
      </c>
      <c r="H11" s="77">
        <v>2.1819952109674139</v>
      </c>
      <c r="I11" s="77">
        <f t="shared" si="2"/>
        <v>102.18199521096741</v>
      </c>
      <c r="J11" s="76">
        <f>分析係数表!G14</f>
        <v>0.15850144092219021</v>
      </c>
      <c r="K11" s="78">
        <f t="shared" si="3"/>
        <v>16.195993477242673</v>
      </c>
      <c r="L11" s="79"/>
      <c r="M11" s="80"/>
      <c r="N11" s="81">
        <f>分析係数表!H14</f>
        <v>1.1119832548403977E-3</v>
      </c>
      <c r="O11" s="82">
        <f t="shared" si="4"/>
        <v>1.3105710181770723E-2</v>
      </c>
      <c r="P11" s="76">
        <f>分析係数表!C14</f>
        <v>5.9722885809842308E-2</v>
      </c>
      <c r="Q11" s="82">
        <f t="shared" si="5"/>
        <v>7.8271083264278062E-4</v>
      </c>
      <c r="R11" s="83">
        <v>2.2876555821945903E-3</v>
      </c>
      <c r="S11" s="84">
        <f t="shared" si="6"/>
        <v>102.18428286654961</v>
      </c>
      <c r="T11" s="85">
        <f>分析係数表!F14</f>
        <v>0.29178674351585016</v>
      </c>
      <c r="U11" s="86">
        <f t="shared" si="7"/>
        <v>29.816019136132994</v>
      </c>
      <c r="V11" s="87">
        <f>分析係数表!D14</f>
        <v>6.1959654178674349E-2</v>
      </c>
      <c r="W11" s="167">
        <f t="shared" si="8"/>
        <v>6</v>
      </c>
      <c r="X11" s="76">
        <f>分析係数表!E14</f>
        <v>5.1152737752161385E-2</v>
      </c>
      <c r="Y11" s="166">
        <f t="shared" si="9"/>
        <v>5</v>
      </c>
    </row>
    <row r="12" spans="1:25" x14ac:dyDescent="0.2">
      <c r="A12" s="6" t="s">
        <v>226</v>
      </c>
      <c r="B12" s="5" t="s">
        <v>29</v>
      </c>
      <c r="C12" s="90"/>
      <c r="D12" s="76">
        <f>投入係数表!I12</f>
        <v>3.7463976945244955E-2</v>
      </c>
      <c r="E12" s="77">
        <f t="shared" si="0"/>
        <v>3.7463976945244957</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9.4586460361648417E-2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投入係数表!I13</f>
        <v>5.0432276657060519E-3</v>
      </c>
      <c r="E13" s="77">
        <f t="shared" si="0"/>
        <v>0.50432276657060515</v>
      </c>
      <c r="F13" s="76">
        <f>分析係数表!C16</f>
        <v>6.1289263434387564E-3</v>
      </c>
      <c r="G13" s="77">
        <f t="shared" si="1"/>
        <v>3.0909570896304967E-3</v>
      </c>
      <c r="H13" s="77">
        <v>3.7766114592262942E-3</v>
      </c>
      <c r="I13" s="77">
        <f t="shared" si="2"/>
        <v>3.7766114592262942E-3</v>
      </c>
      <c r="J13" s="76">
        <f>分析係数表!G16</f>
        <v>3.1746031746031744E-2</v>
      </c>
      <c r="K13" s="78">
        <f t="shared" si="3"/>
        <v>1.198924272770252E-4</v>
      </c>
      <c r="L13" s="79"/>
      <c r="M13" s="80"/>
      <c r="N13" s="81">
        <f>分析係数表!H16</f>
        <v>1.5884756269371653E-2</v>
      </c>
      <c r="O13" s="82">
        <f t="shared" si="4"/>
        <v>0.18721595947443517</v>
      </c>
      <c r="P13" s="76">
        <f>分析係数表!C16</f>
        <v>6.1289263434387564E-3</v>
      </c>
      <c r="Q13" s="82">
        <f t="shared" si="5"/>
        <v>1.1474328259350284E-3</v>
      </c>
      <c r="R13" s="83">
        <v>1.2859050339133055E-3</v>
      </c>
      <c r="S13" s="84">
        <f t="shared" si="6"/>
        <v>5.0625164931395999E-3</v>
      </c>
      <c r="T13" s="85">
        <f>分析係数表!F16</f>
        <v>0.27777777777777779</v>
      </c>
      <c r="U13" s="86">
        <f t="shared" si="7"/>
        <v>1.4062545814276667E-3</v>
      </c>
      <c r="V13" s="87">
        <f>分析係数表!D16</f>
        <v>0</v>
      </c>
      <c r="W13" s="167">
        <f t="shared" si="8"/>
        <v>0</v>
      </c>
      <c r="X13" s="76">
        <f>分析係数表!E16</f>
        <v>0</v>
      </c>
      <c r="Y13" s="166">
        <f t="shared" si="9"/>
        <v>0</v>
      </c>
    </row>
    <row r="14" spans="1:25" x14ac:dyDescent="0.2">
      <c r="A14" s="6" t="s">
        <v>2</v>
      </c>
      <c r="B14" s="5" t="s">
        <v>365</v>
      </c>
      <c r="C14" s="90"/>
      <c r="D14" s="76">
        <f>投入係数表!I14</f>
        <v>2.3054755043227664E-2</v>
      </c>
      <c r="E14" s="77">
        <f t="shared" si="0"/>
        <v>2.3054755043227666</v>
      </c>
      <c r="F14" s="76">
        <f>分析係数表!C17</f>
        <v>8.7451698189953242E-2</v>
      </c>
      <c r="G14" s="77">
        <f t="shared" si="1"/>
        <v>0.20161774798836482</v>
      </c>
      <c r="H14" s="77">
        <v>0.21641399377174939</v>
      </c>
      <c r="I14" s="77">
        <f t="shared" si="2"/>
        <v>0.21641399377174939</v>
      </c>
      <c r="J14" s="76">
        <f>分析係数表!G17</f>
        <v>0.21272443403590943</v>
      </c>
      <c r="K14" s="78">
        <f t="shared" si="3"/>
        <v>4.6036544342546219E-2</v>
      </c>
      <c r="L14" s="79"/>
      <c r="M14" s="80"/>
      <c r="N14" s="81">
        <f>分析係数表!H17</f>
        <v>2.8227267238256251E-3</v>
      </c>
      <c r="O14" s="82">
        <f t="shared" si="4"/>
        <v>3.3268341230648764E-2</v>
      </c>
      <c r="P14" s="76">
        <f>分析係数表!C17</f>
        <v>8.7451698189953242E-2</v>
      </c>
      <c r="Q14" s="82">
        <f t="shared" si="5"/>
        <v>2.9093729365830732E-3</v>
      </c>
      <c r="R14" s="83">
        <v>5.0840713274081292E-3</v>
      </c>
      <c r="S14" s="84">
        <f t="shared" si="6"/>
        <v>0.22149806509915751</v>
      </c>
      <c r="T14" s="85">
        <f>分析係数表!F17</f>
        <v>0.32357533177205311</v>
      </c>
      <c r="U14" s="86">
        <f t="shared" si="7"/>
        <v>7.1671309901327709E-2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投入係数表!I15</f>
        <v>1.440922190201729E-3</v>
      </c>
      <c r="E15" s="77">
        <f t="shared" si="0"/>
        <v>0.14409221902017291</v>
      </c>
      <c r="F15" s="76">
        <f>分析係数表!C18</f>
        <v>0.22643979057591623</v>
      </c>
      <c r="G15" s="77">
        <f t="shared" si="1"/>
        <v>3.2628211898547005E-2</v>
      </c>
      <c r="H15" s="77">
        <v>4.2735446408788437E-2</v>
      </c>
      <c r="I15" s="77">
        <f t="shared" si="2"/>
        <v>4.2735446408788437E-2</v>
      </c>
      <c r="J15" s="76">
        <f>分析係数表!G18</f>
        <v>0.21553645335880292</v>
      </c>
      <c r="K15" s="78">
        <f t="shared" si="3"/>
        <v>9.211046551655451E-3</v>
      </c>
      <c r="L15" s="79"/>
      <c r="M15" s="80"/>
      <c r="N15" s="81">
        <f>分析係数表!H18</f>
        <v>4.2265426880811494E-4</v>
      </c>
      <c r="O15" s="82">
        <f t="shared" si="4"/>
        <v>4.981355906193397E-3</v>
      </c>
      <c r="P15" s="76">
        <f>分析係数表!C18</f>
        <v>0.22643979057591623</v>
      </c>
      <c r="Q15" s="82">
        <f t="shared" si="5"/>
        <v>1.1279771881825362E-3</v>
      </c>
      <c r="R15" s="83">
        <v>2.430618678571039E-3</v>
      </c>
      <c r="S15" s="84">
        <f t="shared" si="6"/>
        <v>4.5166065087359479E-2</v>
      </c>
      <c r="T15" s="85">
        <f>分析係数表!F18</f>
        <v>0.45877109200891436</v>
      </c>
      <c r="U15" s="86">
        <f t="shared" si="7"/>
        <v>2.072088500187361E-2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投入係数表!I16</f>
        <v>7.2046109510086451E-4</v>
      </c>
      <c r="E16" s="77">
        <f t="shared" si="0"/>
        <v>7.2046109510086456E-2</v>
      </c>
      <c r="F16" s="76">
        <f>分析係数表!C19</f>
        <v>0.10887949260042284</v>
      </c>
      <c r="G16" s="77">
        <f t="shared" si="1"/>
        <v>7.8443438472927118E-3</v>
      </c>
      <c r="H16" s="77">
        <v>1.1800555134414432E-2</v>
      </c>
      <c r="I16" s="77">
        <f t="shared" si="2"/>
        <v>1.1800555134414432E-2</v>
      </c>
      <c r="J16" s="76">
        <f>分析係数表!G19</f>
        <v>5.7692307692307696E-2</v>
      </c>
      <c r="K16" s="78">
        <f t="shared" si="3"/>
        <v>6.808012577546788E-4</v>
      </c>
      <c r="L16" s="79"/>
      <c r="M16" s="80"/>
      <c r="N16" s="81">
        <f>分析係数表!H19</f>
        <v>-1.0817936642112467E-4</v>
      </c>
      <c r="O16" s="82">
        <f t="shared" si="4"/>
        <v>-1.2749899045614052E-3</v>
      </c>
      <c r="P16" s="76">
        <f>分析係数表!C19</f>
        <v>0.10887949260042284</v>
      </c>
      <c r="Q16" s="82">
        <f t="shared" si="5"/>
        <v>-1.3882025387930734E-4</v>
      </c>
      <c r="R16" s="83">
        <v>3.7310105100824036E-4</v>
      </c>
      <c r="S16" s="84">
        <f t="shared" si="6"/>
        <v>1.2173656185422672E-2</v>
      </c>
      <c r="T16" s="85">
        <f>分析係数表!F19</f>
        <v>0.23994755244755245</v>
      </c>
      <c r="U16" s="86">
        <f t="shared" si="7"/>
        <v>2.9210390060301779E-3</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投入係数表!I17</f>
        <v>1.440922190201729E-3</v>
      </c>
      <c r="E17" s="77">
        <f t="shared" si="0"/>
        <v>0.14409221902017291</v>
      </c>
      <c r="F17" s="76">
        <f>分析係数表!C20</f>
        <v>0.17711503347534996</v>
      </c>
      <c r="G17" s="77">
        <f t="shared" si="1"/>
        <v>2.5520898195295384E-2</v>
      </c>
      <c r="H17" s="77">
        <v>3.0568657745731715E-2</v>
      </c>
      <c r="I17" s="77">
        <f t="shared" si="2"/>
        <v>3.0568657745731715E-2</v>
      </c>
      <c r="J17" s="76">
        <f>分析係数表!G20</f>
        <v>9.9964551577454805E-2</v>
      </c>
      <c r="K17" s="78">
        <f t="shared" si="3"/>
        <v>3.0557821638767615E-3</v>
      </c>
      <c r="L17" s="79"/>
      <c r="M17" s="80"/>
      <c r="N17" s="81">
        <f>分析係数表!H20</f>
        <v>5.2831783601014375E-4</v>
      </c>
      <c r="O17" s="82">
        <f t="shared" si="4"/>
        <v>6.2266948827417465E-3</v>
      </c>
      <c r="P17" s="76">
        <f>分析係数表!C20</f>
        <v>0.17711503347534996</v>
      </c>
      <c r="Q17" s="82">
        <f t="shared" si="5"/>
        <v>1.1028412725975947E-3</v>
      </c>
      <c r="R17" s="83">
        <v>2.1055874602198461E-3</v>
      </c>
      <c r="S17" s="84">
        <f t="shared" si="6"/>
        <v>3.2674245205951559E-2</v>
      </c>
      <c r="T17" s="85">
        <f>分析係数表!F20</f>
        <v>0.22332506203473945</v>
      </c>
      <c r="U17" s="86">
        <f t="shared" si="7"/>
        <v>7.2969778375574198E-3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投入係数表!I18</f>
        <v>2.1613832853025938E-3</v>
      </c>
      <c r="E18" s="77">
        <f t="shared" si="0"/>
        <v>0.21613832853025938</v>
      </c>
      <c r="F18" s="76">
        <f>分析係数表!C21</f>
        <v>0.17957505140507202</v>
      </c>
      <c r="G18" s="77">
        <f t="shared" si="1"/>
        <v>3.8813051456427675E-2</v>
      </c>
      <c r="H18" s="77">
        <v>5.2767311286063684E-2</v>
      </c>
      <c r="I18" s="77">
        <f t="shared" si="2"/>
        <v>5.2767311286063684E-2</v>
      </c>
      <c r="J18" s="76">
        <f>分析係数表!G21</f>
        <v>0.28499913688934919</v>
      </c>
      <c r="K18" s="78">
        <f t="shared" si="3"/>
        <v>1.5038638172499764E-2</v>
      </c>
      <c r="L18" s="79"/>
      <c r="M18" s="80"/>
      <c r="N18" s="81">
        <f>分析係数表!H21</f>
        <v>8.7801392746447693E-4</v>
      </c>
      <c r="O18" s="82">
        <f t="shared" si="4"/>
        <v>1.0348173876556522E-2</v>
      </c>
      <c r="P18" s="76">
        <f>分析係数表!C21</f>
        <v>0.17957505140507202</v>
      </c>
      <c r="Q18" s="82">
        <f t="shared" si="5"/>
        <v>1.8582738558312608E-3</v>
      </c>
      <c r="R18" s="83">
        <v>3.66231200796151E-3</v>
      </c>
      <c r="S18" s="84">
        <f t="shared" si="6"/>
        <v>5.6429623294025191E-2</v>
      </c>
      <c r="T18" s="85">
        <f>分析係数表!F21</f>
        <v>0.42551355083721731</v>
      </c>
      <c r="U18" s="86">
        <f t="shared" si="7"/>
        <v>2.4011569380247212E-2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投入係数表!I19</f>
        <v>0</v>
      </c>
      <c r="E19" s="77">
        <f t="shared" si="0"/>
        <v>0</v>
      </c>
      <c r="F19" s="76">
        <f>分析係数表!C22</f>
        <v>4.9691833590138623E-2</v>
      </c>
      <c r="G19" s="77">
        <f t="shared" si="1"/>
        <v>0</v>
      </c>
      <c r="H19" s="77">
        <v>1.0051879238967257E-3</v>
      </c>
      <c r="I19" s="77">
        <f t="shared" si="2"/>
        <v>1.0051879238967257E-3</v>
      </c>
      <c r="J19" s="76">
        <f>分析係数表!G22</f>
        <v>0.19477362503798237</v>
      </c>
      <c r="K19" s="78">
        <f t="shared" si="3"/>
        <v>1.9578409578176881E-4</v>
      </c>
      <c r="L19" s="79"/>
      <c r="M19" s="80"/>
      <c r="N19" s="81">
        <f>分析係数表!H22</f>
        <v>4.276858672463068E-5</v>
      </c>
      <c r="O19" s="82">
        <f t="shared" si="4"/>
        <v>5.0406577622195091E-4</v>
      </c>
      <c r="P19" s="76">
        <f>分析係数表!C22</f>
        <v>4.9691833590138623E-2</v>
      </c>
      <c r="Q19" s="82">
        <f t="shared" si="5"/>
        <v>2.504795267050524E-5</v>
      </c>
      <c r="R19" s="83">
        <v>3.0089487825247781E-4</v>
      </c>
      <c r="S19" s="84">
        <f t="shared" si="6"/>
        <v>1.3060828021492035E-3</v>
      </c>
      <c r="T19" s="85">
        <f>分析係数表!F22</f>
        <v>0.41355211182011548</v>
      </c>
      <c r="U19" s="86">
        <f t="shared" si="7"/>
        <v>5.4013330104073719E-4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2.9650928013055935E-4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投入係数表!I21</f>
        <v>0</v>
      </c>
      <c r="E21" s="77">
        <f t="shared" si="0"/>
        <v>0</v>
      </c>
      <c r="F21" s="76">
        <f>分析係数表!C24</f>
        <v>0.10964526531808849</v>
      </c>
      <c r="G21" s="77">
        <f t="shared" si="1"/>
        <v>0</v>
      </c>
      <c r="H21" s="77">
        <v>1.0857417747110834E-3</v>
      </c>
      <c r="I21" s="77">
        <f t="shared" si="2"/>
        <v>1.0857417747110834E-3</v>
      </c>
      <c r="J21" s="76">
        <f>分析係数表!G24</f>
        <v>0.20900321543408359</v>
      </c>
      <c r="K21" s="78">
        <f t="shared" si="3"/>
        <v>2.2692352204572481E-4</v>
      </c>
      <c r="L21" s="79"/>
      <c r="M21" s="80"/>
      <c r="N21" s="81">
        <f>分析係数表!H24</f>
        <v>3.3711709535885358E-4</v>
      </c>
      <c r="O21" s="82">
        <f t="shared" si="4"/>
        <v>3.973224353749495E-3</v>
      </c>
      <c r="P21" s="76">
        <f>分析係数表!C24</f>
        <v>0.10964526531808849</v>
      </c>
      <c r="Q21" s="82">
        <f t="shared" si="5"/>
        <v>4.3564523843515407E-4</v>
      </c>
      <c r="R21" s="83">
        <v>1.7494460638609493E-3</v>
      </c>
      <c r="S21" s="84">
        <f t="shared" si="6"/>
        <v>2.8351878385720324E-3</v>
      </c>
      <c r="T21" s="85">
        <f>分析係数表!F24</f>
        <v>0.39389067524115756</v>
      </c>
      <c r="U21" s="86">
        <f t="shared" si="7"/>
        <v>1.1167540521706558E-3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投入係数表!I22</f>
        <v>0</v>
      </c>
      <c r="E22" s="77">
        <f t="shared" si="0"/>
        <v>0</v>
      </c>
      <c r="F22" s="76">
        <f>分析係数表!C25</f>
        <v>4.6305418719211788E-2</v>
      </c>
      <c r="G22" s="77">
        <f t="shared" si="1"/>
        <v>0</v>
      </c>
      <c r="H22" s="77">
        <v>1.0762419017240643E-3</v>
      </c>
      <c r="I22" s="77">
        <f t="shared" si="2"/>
        <v>1.0762419017240643E-3</v>
      </c>
      <c r="J22" s="76">
        <f>分析係数表!G25</f>
        <v>0.19667590027700832</v>
      </c>
      <c r="K22" s="78">
        <f t="shared" si="3"/>
        <v>2.1167084493741985E-4</v>
      </c>
      <c r="L22" s="79"/>
      <c r="M22" s="80"/>
      <c r="N22" s="81">
        <f>分析係数表!H25</f>
        <v>4.9058084772370483E-4</v>
      </c>
      <c r="O22" s="82">
        <f t="shared" si="4"/>
        <v>5.7819309625459069E-3</v>
      </c>
      <c r="P22" s="76">
        <f>分析係数表!C25</f>
        <v>4.6305418719211788E-2</v>
      </c>
      <c r="Q22" s="82">
        <f t="shared" si="5"/>
        <v>2.677347342262635E-4</v>
      </c>
      <c r="R22" s="83">
        <v>9.0112675432243018E-4</v>
      </c>
      <c r="S22" s="84">
        <f t="shared" si="6"/>
        <v>1.9773686560464942E-3</v>
      </c>
      <c r="T22" s="85">
        <f>分析係数表!F25</f>
        <v>0.35013850415512465</v>
      </c>
      <c r="U22" s="86">
        <f t="shared" si="7"/>
        <v>6.9235290339134863E-4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投入係数表!I23</f>
        <v>0</v>
      </c>
      <c r="E23" s="77">
        <f t="shared" si="0"/>
        <v>0</v>
      </c>
      <c r="F23" s="76">
        <f>分析係数表!C26</f>
        <v>0.16673079389508783</v>
      </c>
      <c r="G23" s="77">
        <f t="shared" si="1"/>
        <v>0</v>
      </c>
      <c r="H23" s="77">
        <v>2.8123869925569802E-3</v>
      </c>
      <c r="I23" s="77">
        <f t="shared" si="2"/>
        <v>2.8123869925569802E-3</v>
      </c>
      <c r="J23" s="76">
        <f>分析係数表!G26</f>
        <v>0.1962424574876577</v>
      </c>
      <c r="K23" s="78">
        <f t="shared" si="3"/>
        <v>5.5190973482570468E-4</v>
      </c>
      <c r="L23" s="79"/>
      <c r="M23" s="80"/>
      <c r="N23" s="81">
        <f>分析係数表!H26</f>
        <v>1.0251881817815884E-2</v>
      </c>
      <c r="O23" s="82">
        <f t="shared" si="4"/>
        <v>0.12082753165320294</v>
      </c>
      <c r="P23" s="76">
        <f>分析係数表!C26</f>
        <v>0.16673079389508783</v>
      </c>
      <c r="Q23" s="82">
        <f t="shared" si="5"/>
        <v>2.0145670276922378E-2</v>
      </c>
      <c r="R23" s="83">
        <v>2.1417498002289342E-2</v>
      </c>
      <c r="S23" s="84">
        <f t="shared" si="6"/>
        <v>2.4229884994846324E-2</v>
      </c>
      <c r="T23" s="85">
        <f>分析係数表!F26</f>
        <v>0.33461327482172243</v>
      </c>
      <c r="U23" s="86">
        <f t="shared" si="7"/>
        <v>8.1076411666792421E-3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投入係数表!I24</f>
        <v>0</v>
      </c>
      <c r="E24" s="77">
        <f t="shared" si="0"/>
        <v>0</v>
      </c>
      <c r="F24" s="76">
        <f>分析係数表!C27</f>
        <v>7.547169811320753E-2</v>
      </c>
      <c r="G24" s="77">
        <f t="shared" si="1"/>
        <v>0</v>
      </c>
      <c r="H24" s="77">
        <v>2.6372355271288576E-4</v>
      </c>
      <c r="I24" s="77">
        <f t="shared" si="2"/>
        <v>2.6372355271288576E-4</v>
      </c>
      <c r="J24" s="76">
        <f>分析係数表!G27</f>
        <v>0.16957431960921143</v>
      </c>
      <c r="K24" s="78">
        <f t="shared" si="3"/>
        <v>4.4720742016211609E-5</v>
      </c>
      <c r="L24" s="79"/>
      <c r="M24" s="80"/>
      <c r="N24" s="81">
        <f>分析係数表!H27</f>
        <v>1.0395282373304351E-2</v>
      </c>
      <c r="O24" s="82">
        <f t="shared" si="4"/>
        <v>0.12251763454994713</v>
      </c>
      <c r="P24" s="76">
        <f>分析係数表!C27</f>
        <v>7.547169811320753E-2</v>
      </c>
      <c r="Q24" s="82">
        <f t="shared" si="5"/>
        <v>9.2466139282978942E-3</v>
      </c>
      <c r="R24" s="83">
        <v>9.357117738407663E-3</v>
      </c>
      <c r="S24" s="84">
        <f t="shared" si="6"/>
        <v>9.6208412911205493E-3</v>
      </c>
      <c r="T24" s="85">
        <f>分析係数表!F27</f>
        <v>0.31960921144452198</v>
      </c>
      <c r="U24" s="86">
        <f t="shared" si="7"/>
        <v>3.0749094984879356E-3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投入係数表!I25</f>
        <v>0</v>
      </c>
      <c r="E25" s="77">
        <f t="shared" si="0"/>
        <v>0</v>
      </c>
      <c r="F25" s="76">
        <f>分析係数表!C28</f>
        <v>9.6472970692467741E-2</v>
      </c>
      <c r="G25" s="77">
        <f t="shared" si="1"/>
        <v>0</v>
      </c>
      <c r="H25" s="77">
        <v>8.6166767732075104E-3</v>
      </c>
      <c r="I25" s="77">
        <f t="shared" si="2"/>
        <v>8.6166767732075104E-3</v>
      </c>
      <c r="J25" s="76">
        <f>分析係数表!G28</f>
        <v>0.12489408574817827</v>
      </c>
      <c r="K25" s="78">
        <f t="shared" si="3"/>
        <v>1.0761719677773148E-3</v>
      </c>
      <c r="L25" s="79"/>
      <c r="M25" s="80"/>
      <c r="N25" s="81">
        <f>分析係数表!H28</f>
        <v>1.9077305478404378E-2</v>
      </c>
      <c r="O25" s="82">
        <f t="shared" si="4"/>
        <v>0.22484298712300313</v>
      </c>
      <c r="P25" s="76">
        <f>分析係数表!C28</f>
        <v>9.6472970692467741E-2</v>
      </c>
      <c r="Q25" s="82">
        <f t="shared" si="5"/>
        <v>2.1691270907124381E-2</v>
      </c>
      <c r="R25" s="83">
        <v>2.4744676537276338E-2</v>
      </c>
      <c r="S25" s="84">
        <f t="shared" si="6"/>
        <v>3.336135331048385E-2</v>
      </c>
      <c r="T25" s="85">
        <f>分析係数表!F28</f>
        <v>0.21360786307405524</v>
      </c>
      <c r="U25" s="86">
        <f t="shared" si="7"/>
        <v>7.1262473899110137E-3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投入係数表!I26</f>
        <v>1.6570605187319884E-2</v>
      </c>
      <c r="E26" s="77">
        <f t="shared" si="0"/>
        <v>1.6570605187319885</v>
      </c>
      <c r="F26" s="76">
        <f>分析係数表!C29</f>
        <v>3.4111818825194651E-2</v>
      </c>
      <c r="G26" s="77">
        <f t="shared" si="1"/>
        <v>5.6525348197368659E-2</v>
      </c>
      <c r="H26" s="77">
        <v>5.9354709364010258E-2</v>
      </c>
      <c r="I26" s="77">
        <f t="shared" si="2"/>
        <v>5.9354709364010258E-2</v>
      </c>
      <c r="J26" s="76">
        <f>分析係数表!G29</f>
        <v>0.26295336787564766</v>
      </c>
      <c r="K26" s="78">
        <f t="shared" si="3"/>
        <v>1.5607520726546737E-2</v>
      </c>
      <c r="L26" s="79"/>
      <c r="M26" s="80"/>
      <c r="N26" s="81">
        <f>分析係数表!H29</f>
        <v>9.4946262528680103E-3</v>
      </c>
      <c r="O26" s="82">
        <f t="shared" si="4"/>
        <v>0.1119026023212731</v>
      </c>
      <c r="P26" s="76">
        <f>分析係数表!C29</f>
        <v>3.4111818825194651E-2</v>
      </c>
      <c r="Q26" s="82">
        <f t="shared" si="5"/>
        <v>3.8172012964510743E-3</v>
      </c>
      <c r="R26" s="83">
        <v>4.8693096366691797E-3</v>
      </c>
      <c r="S26" s="84">
        <f t="shared" si="6"/>
        <v>6.4224019000679436E-2</v>
      </c>
      <c r="T26" s="85">
        <f>分析係数表!F29</f>
        <v>0.41450777202072536</v>
      </c>
      <c r="U26" s="86">
        <f t="shared" si="7"/>
        <v>2.6621355026188367E-2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投入係数表!I27</f>
        <v>5.0432276657060519E-3</v>
      </c>
      <c r="E27" s="77">
        <f t="shared" si="0"/>
        <v>0.50432276657060515</v>
      </c>
      <c r="F27" s="76">
        <f>分析係数表!C30</f>
        <v>1</v>
      </c>
      <c r="G27" s="77">
        <f t="shared" si="1"/>
        <v>0.50432276657060515</v>
      </c>
      <c r="H27" s="77">
        <v>0.55286535488346444</v>
      </c>
      <c r="I27" s="77">
        <f t="shared" si="2"/>
        <v>0.55286535488346444</v>
      </c>
      <c r="J27" s="76">
        <f>分析係数表!G30</f>
        <v>0.34440567162860553</v>
      </c>
      <c r="K27" s="78">
        <f t="shared" si="3"/>
        <v>0.19040996386882691</v>
      </c>
      <c r="L27" s="79"/>
      <c r="M27" s="80"/>
      <c r="N27" s="81">
        <f>分析係数表!H30</f>
        <v>0</v>
      </c>
      <c r="O27" s="82">
        <f t="shared" si="4"/>
        <v>0</v>
      </c>
      <c r="P27" s="76">
        <f>分析係数表!C30</f>
        <v>1</v>
      </c>
      <c r="Q27" s="82">
        <f t="shared" si="5"/>
        <v>0</v>
      </c>
      <c r="R27" s="83">
        <v>3.5049940638539202E-2</v>
      </c>
      <c r="S27" s="84">
        <f t="shared" si="6"/>
        <v>0.58791529552200361</v>
      </c>
      <c r="T27" s="85">
        <f>分析係数表!F30</f>
        <v>0.44043464817350592</v>
      </c>
      <c r="U27" s="86">
        <f t="shared" si="7"/>
        <v>0.25893826633905642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投入係数表!I28</f>
        <v>5.7636887608069162E-2</v>
      </c>
      <c r="E28" s="77">
        <f t="shared" si="0"/>
        <v>5.7636887608069163</v>
      </c>
      <c r="F28" s="76">
        <f>分析係数表!C31</f>
        <v>1.6826763829082436E-2</v>
      </c>
      <c r="G28" s="77">
        <f t="shared" si="1"/>
        <v>9.6984229562434784E-2</v>
      </c>
      <c r="H28" s="77">
        <v>0.10175234068223048</v>
      </c>
      <c r="I28" s="77">
        <f t="shared" si="2"/>
        <v>0.10175234068223048</v>
      </c>
      <c r="J28" s="76">
        <f>分析係数表!G31</f>
        <v>7.0588235294117646E-2</v>
      </c>
      <c r="K28" s="78">
        <f t="shared" si="3"/>
        <v>7.1825181658045044E-3</v>
      </c>
      <c r="L28" s="79"/>
      <c r="M28" s="80"/>
      <c r="N28" s="81">
        <f>分析係数表!H31</f>
        <v>2.1628325886567646E-2</v>
      </c>
      <c r="O28" s="82">
        <f t="shared" si="4"/>
        <v>0.2549090281282419</v>
      </c>
      <c r="P28" s="76">
        <f>分析係数表!C31</f>
        <v>1.6826763829082436E-2</v>
      </c>
      <c r="Q28" s="82">
        <f t="shared" si="5"/>
        <v>4.2892940142148584E-3</v>
      </c>
      <c r="R28" s="83">
        <v>5.397234098956029E-3</v>
      </c>
      <c r="S28" s="84">
        <f t="shared" si="6"/>
        <v>0.1071495747811865</v>
      </c>
      <c r="T28" s="85">
        <f>分析係数表!F31</f>
        <v>0.34509803921568627</v>
      </c>
      <c r="U28" s="86">
        <f t="shared" si="7"/>
        <v>3.6977108159782009E-2</v>
      </c>
      <c r="V28" s="87">
        <f>分析係数表!D31</f>
        <v>0</v>
      </c>
      <c r="W28" s="167">
        <f t="shared" si="8"/>
        <v>0</v>
      </c>
      <c r="X28" s="76">
        <f>分析係数表!E31</f>
        <v>0</v>
      </c>
      <c r="Y28" s="166">
        <f t="shared" si="9"/>
        <v>0</v>
      </c>
    </row>
    <row r="29" spans="1:25" x14ac:dyDescent="0.2">
      <c r="A29" s="6" t="s">
        <v>17</v>
      </c>
      <c r="B29" s="5" t="s">
        <v>273</v>
      </c>
      <c r="C29" s="90"/>
      <c r="D29" s="76">
        <f>投入係数表!I29</f>
        <v>2.881844380403458E-3</v>
      </c>
      <c r="E29" s="77">
        <f t="shared" si="0"/>
        <v>0.28818443804034583</v>
      </c>
      <c r="F29" s="76">
        <f>分析係数表!C32</f>
        <v>1</v>
      </c>
      <c r="G29" s="77">
        <f t="shared" si="1"/>
        <v>0.28818443804034583</v>
      </c>
      <c r="H29" s="77">
        <v>0.34096577807554501</v>
      </c>
      <c r="I29" s="77">
        <f t="shared" si="2"/>
        <v>0.34096577807554501</v>
      </c>
      <c r="J29" s="76">
        <f>分析係数表!G32</f>
        <v>0.14034315882094148</v>
      </c>
      <c r="K29" s="78">
        <f t="shared" si="3"/>
        <v>4.7852214344962098E-2</v>
      </c>
      <c r="L29" s="79"/>
      <c r="M29" s="80"/>
      <c r="N29" s="81">
        <f>分析係数表!H32</f>
        <v>6.181318681318681E-3</v>
      </c>
      <c r="O29" s="82">
        <f t="shared" si="4"/>
        <v>7.285233012807843E-2</v>
      </c>
      <c r="P29" s="76">
        <f>分析係数表!C32</f>
        <v>1</v>
      </c>
      <c r="Q29" s="82">
        <f t="shared" si="5"/>
        <v>7.285233012807843E-2</v>
      </c>
      <c r="R29" s="83">
        <v>9.4814451856311668E-2</v>
      </c>
      <c r="S29" s="84">
        <f t="shared" si="6"/>
        <v>0.43578022993185667</v>
      </c>
      <c r="T29" s="85">
        <f>分析係数表!F32</f>
        <v>0.48284205895292565</v>
      </c>
      <c r="U29" s="86">
        <f t="shared" si="7"/>
        <v>0.21041302347127702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投入係数表!I30</f>
        <v>1.440922190201729E-3</v>
      </c>
      <c r="E30" s="77">
        <f t="shared" si="0"/>
        <v>0.14409221902017291</v>
      </c>
      <c r="F30" s="76">
        <f>分析係数表!C33</f>
        <v>0.61354309165526677</v>
      </c>
      <c r="G30" s="77">
        <f t="shared" si="1"/>
        <v>8.8406785541104718E-2</v>
      </c>
      <c r="H30" s="77">
        <v>0.10907061986009123</v>
      </c>
      <c r="I30" s="77">
        <f t="shared" si="2"/>
        <v>0.10907061986009123</v>
      </c>
      <c r="J30" s="76">
        <f>分析係数表!G33</f>
        <v>0.50806900389538123</v>
      </c>
      <c r="K30" s="78">
        <f t="shared" si="3"/>
        <v>5.5415401186568333E-2</v>
      </c>
      <c r="L30" s="79"/>
      <c r="M30" s="80"/>
      <c r="N30" s="81">
        <f>分析係数表!H33</f>
        <v>9.1575091575091575E-4</v>
      </c>
      <c r="O30" s="82">
        <f t="shared" si="4"/>
        <v>1.0792937796752361E-2</v>
      </c>
      <c r="P30" s="76">
        <f>分析係数表!C33</f>
        <v>0.61354309165526677</v>
      </c>
      <c r="Q30" s="82">
        <f t="shared" si="5"/>
        <v>6.6219324238624266E-3</v>
      </c>
      <c r="R30" s="83">
        <v>1.8115014359408217E-2</v>
      </c>
      <c r="S30" s="84">
        <f t="shared" si="6"/>
        <v>0.12718563421949944</v>
      </c>
      <c r="T30" s="85">
        <f>分析係数表!F33</f>
        <v>0.64607679465776291</v>
      </c>
      <c r="U30" s="86">
        <f t="shared" si="7"/>
        <v>8.2171686883048878E-2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投入係数表!I31</f>
        <v>8.7175792507204614E-2</v>
      </c>
      <c r="E31" s="77">
        <f t="shared" si="0"/>
        <v>8.7175792507204619</v>
      </c>
      <c r="F31" s="76">
        <f>分析係数表!C34</f>
        <v>0.22857033424405693</v>
      </c>
      <c r="G31" s="77">
        <f t="shared" si="1"/>
        <v>1.9925800031362313</v>
      </c>
      <c r="H31" s="77">
        <v>2.0740370917999367</v>
      </c>
      <c r="I31" s="77">
        <f t="shared" si="2"/>
        <v>2.0740370917999367</v>
      </c>
      <c r="J31" s="76">
        <f>分析係数表!G34</f>
        <v>0.42483593457785029</v>
      </c>
      <c r="K31" s="78">
        <f t="shared" si="3"/>
        <v>0.88112548624395282</v>
      </c>
      <c r="L31" s="79"/>
      <c r="M31" s="80"/>
      <c r="N31" s="81">
        <f>分析係数表!H34</f>
        <v>0.15290524493821198</v>
      </c>
      <c r="O31" s="82">
        <f t="shared" si="4"/>
        <v>1.8021241027775137</v>
      </c>
      <c r="P31" s="76">
        <f>分析係数表!C34</f>
        <v>0.22857033424405693</v>
      </c>
      <c r="Q31" s="82">
        <f t="shared" si="5"/>
        <v>0.41191210852112747</v>
      </c>
      <c r="R31" s="83">
        <v>0.43881708591964952</v>
      </c>
      <c r="S31" s="84">
        <f t="shared" si="6"/>
        <v>2.5128541777195861</v>
      </c>
      <c r="T31" s="85">
        <f>分析係数表!F34</f>
        <v>0.69964976707810533</v>
      </c>
      <c r="U31" s="86">
        <f t="shared" si="7"/>
        <v>1.7581178401427524</v>
      </c>
      <c r="V31" s="87">
        <f>分析係数表!D34</f>
        <v>0.31293141555306198</v>
      </c>
      <c r="W31" s="167">
        <f t="shared" si="8"/>
        <v>1</v>
      </c>
      <c r="X31" s="76">
        <f>分析係数表!E34</f>
        <v>0.23428202251011596</v>
      </c>
      <c r="Y31" s="166">
        <f t="shared" si="9"/>
        <v>1</v>
      </c>
    </row>
    <row r="32" spans="1:25" x14ac:dyDescent="0.2">
      <c r="A32" s="6" t="s">
        <v>20</v>
      </c>
      <c r="B32" s="5" t="s">
        <v>37</v>
      </c>
      <c r="C32" s="90"/>
      <c r="D32" s="76">
        <f>投入係数表!I32</f>
        <v>7.9250720461095103E-3</v>
      </c>
      <c r="E32" s="77">
        <f t="shared" si="0"/>
        <v>0.79250720461095103</v>
      </c>
      <c r="F32" s="76">
        <f>分析係数表!C35</f>
        <v>0.59405620126526415</v>
      </c>
      <c r="G32" s="77">
        <f t="shared" si="1"/>
        <v>0.47079381944653498</v>
      </c>
      <c r="H32" s="77">
        <v>0.57478649152331629</v>
      </c>
      <c r="I32" s="77">
        <f t="shared" si="2"/>
        <v>0.57478649152331629</v>
      </c>
      <c r="J32" s="76">
        <f>分析係数表!G35</f>
        <v>0.31381472022289297</v>
      </c>
      <c r="K32" s="78">
        <f t="shared" si="3"/>
        <v>0.18037646202528773</v>
      </c>
      <c r="L32" s="79"/>
      <c r="M32" s="80"/>
      <c r="N32" s="81">
        <f>分析係数表!H35</f>
        <v>5.730990621100511E-2</v>
      </c>
      <c r="O32" s="82">
        <f t="shared" si="4"/>
        <v>0.67544814013741417</v>
      </c>
      <c r="P32" s="76">
        <f>分析係数表!C35</f>
        <v>0.59405620126526415</v>
      </c>
      <c r="Q32" s="82">
        <f t="shared" si="5"/>
        <v>0.40125415628172006</v>
      </c>
      <c r="R32" s="83">
        <v>0.54539488454046414</v>
      </c>
      <c r="S32" s="84">
        <f t="shared" si="6"/>
        <v>1.1201813760637804</v>
      </c>
      <c r="T32" s="85">
        <f>分析係数表!F35</f>
        <v>0.64397492454144412</v>
      </c>
      <c r="U32" s="86">
        <f t="shared" si="7"/>
        <v>0.721368717123404</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投入係数表!I33</f>
        <v>7.2046109510086451E-4</v>
      </c>
      <c r="E33" s="77">
        <f t="shared" si="0"/>
        <v>7.2046109510086456E-2</v>
      </c>
      <c r="F33" s="76">
        <f>分析係数表!C36</f>
        <v>0.92201141892342209</v>
      </c>
      <c r="G33" s="77">
        <f t="shared" si="1"/>
        <v>6.6427335657307074E-2</v>
      </c>
      <c r="H33" s="77">
        <v>0.15625536346489333</v>
      </c>
      <c r="I33" s="77">
        <f t="shared" si="2"/>
        <v>0.15625536346489333</v>
      </c>
      <c r="J33" s="76">
        <f>分析係数表!G36</f>
        <v>3.5073050022033647E-2</v>
      </c>
      <c r="K33" s="78">
        <f t="shared" si="3"/>
        <v>5.4803521790152522E-3</v>
      </c>
      <c r="L33" s="79"/>
      <c r="M33" s="80"/>
      <c r="N33" s="81">
        <f>分析係数表!H36</f>
        <v>0.21210954796119633</v>
      </c>
      <c r="O33" s="82">
        <f t="shared" si="4"/>
        <v>2.4998993917087593</v>
      </c>
      <c r="P33" s="76">
        <f>分析係数表!C36</f>
        <v>0.92201141892342209</v>
      </c>
      <c r="Q33" s="82">
        <f t="shared" si="5"/>
        <v>2.3049357853151928</v>
      </c>
      <c r="R33" s="83">
        <v>2.3896643846928023</v>
      </c>
      <c r="S33" s="84">
        <f t="shared" si="6"/>
        <v>2.5459197481576954</v>
      </c>
      <c r="T33" s="85">
        <f>分析係数表!F36</f>
        <v>0.86466819583959498</v>
      </c>
      <c r="U33" s="86">
        <f t="shared" si="7"/>
        <v>2.2013758353919104</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投入係数表!I34</f>
        <v>3.6023054755043228E-2</v>
      </c>
      <c r="E34" s="77">
        <f t="shared" si="0"/>
        <v>3.6023054755043229</v>
      </c>
      <c r="F34" s="76">
        <f>分析係数表!C37</f>
        <v>0.53071646341463419</v>
      </c>
      <c r="G34" s="77">
        <f t="shared" si="1"/>
        <v>1.9118028220988263</v>
      </c>
      <c r="H34" s="77">
        <v>2.0815314031155472</v>
      </c>
      <c r="I34" s="77">
        <f t="shared" si="2"/>
        <v>2.0815314031155472</v>
      </c>
      <c r="J34" s="76">
        <f>分析係数表!G37</f>
        <v>0.41098529342667856</v>
      </c>
      <c r="K34" s="78">
        <f t="shared" si="3"/>
        <v>0.85547879448628905</v>
      </c>
      <c r="L34" s="79"/>
      <c r="M34" s="80"/>
      <c r="N34" s="81">
        <f>分析係数表!H37</f>
        <v>4.5651692629714608E-2</v>
      </c>
      <c r="O34" s="82">
        <f t="shared" si="4"/>
        <v>0.53804573972491299</v>
      </c>
      <c r="P34" s="76">
        <f>分析係数表!C37</f>
        <v>0.53071646341463419</v>
      </c>
      <c r="Q34" s="82">
        <f t="shared" si="5"/>
        <v>0.2855497321421166</v>
      </c>
      <c r="R34" s="83">
        <v>0.32773415109279846</v>
      </c>
      <c r="S34" s="84">
        <f t="shared" si="6"/>
        <v>2.4092655542083454</v>
      </c>
      <c r="T34" s="85">
        <f>分析係数表!F37</f>
        <v>0.70065310341587184</v>
      </c>
      <c r="U34" s="86">
        <f t="shared" si="7"/>
        <v>1.6880593875090377</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投入係数表!I35</f>
        <v>4.3227665706051877E-3</v>
      </c>
      <c r="E35" s="77">
        <f t="shared" si="0"/>
        <v>0.43227665706051877</v>
      </c>
      <c r="F35" s="76">
        <f>分析係数表!C38</f>
        <v>6.0218331324874197E-2</v>
      </c>
      <c r="G35" s="77">
        <f t="shared" si="1"/>
        <v>2.6030978958879337E-2</v>
      </c>
      <c r="H35" s="77">
        <v>3.8099233386172673E-2</v>
      </c>
      <c r="I35" s="77">
        <f t="shared" si="2"/>
        <v>3.8099233386172673E-2</v>
      </c>
      <c r="J35" s="76">
        <f>分析係数表!G38</f>
        <v>0.21161417322834647</v>
      </c>
      <c r="K35" s="78">
        <f t="shared" si="3"/>
        <v>8.062337773648745E-3</v>
      </c>
      <c r="L35" s="79"/>
      <c r="M35" s="80"/>
      <c r="N35" s="81">
        <f>分析係数表!H38</f>
        <v>4.0957211286881616E-2</v>
      </c>
      <c r="O35" s="82">
        <f t="shared" si="4"/>
        <v>0.48271710805255064</v>
      </c>
      <c r="P35" s="76">
        <f>分析係数表!C38</f>
        <v>6.0218331324874197E-2</v>
      </c>
      <c r="Q35" s="82">
        <f t="shared" si="5"/>
        <v>2.9068418748893592E-2</v>
      </c>
      <c r="R35" s="83">
        <v>3.5603013566164257E-2</v>
      </c>
      <c r="S35" s="84">
        <f t="shared" si="6"/>
        <v>7.3702246952336931E-2</v>
      </c>
      <c r="T35" s="85">
        <f>分析係数表!F38</f>
        <v>0.48868110236220474</v>
      </c>
      <c r="U35" s="86">
        <f t="shared" si="7"/>
        <v>3.6016895287239455E-2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投入係数表!I36</f>
        <v>0</v>
      </c>
      <c r="E36" s="77">
        <f t="shared" si="0"/>
        <v>0</v>
      </c>
      <c r="F36" s="76">
        <f>分析係数表!C39</f>
        <v>1</v>
      </c>
      <c r="G36" s="77">
        <f t="shared" si="1"/>
        <v>0</v>
      </c>
      <c r="H36" s="77">
        <v>7.2159999992156224E-3</v>
      </c>
      <c r="I36" s="77">
        <f t="shared" si="2"/>
        <v>7.2159999992156224E-3</v>
      </c>
      <c r="J36" s="76">
        <f>分析係数表!G39</f>
        <v>0.35446398937935614</v>
      </c>
      <c r="K36" s="78">
        <f t="shared" si="3"/>
        <v>2.5578121470834002E-3</v>
      </c>
      <c r="L36" s="79"/>
      <c r="M36" s="80"/>
      <c r="N36" s="81">
        <f>分析係数表!H39</f>
        <v>3.6479088676890873E-3</v>
      </c>
      <c r="O36" s="82">
        <f t="shared" si="4"/>
        <v>4.2993845618931104E-2</v>
      </c>
      <c r="P36" s="76">
        <f>分析係数表!C39</f>
        <v>1</v>
      </c>
      <c r="Q36" s="82">
        <f t="shared" si="5"/>
        <v>4.2993845618931104E-2</v>
      </c>
      <c r="R36" s="83">
        <v>4.855642440093319E-2</v>
      </c>
      <c r="S36" s="84">
        <f t="shared" si="6"/>
        <v>5.5772424400148811E-2</v>
      </c>
      <c r="T36" s="85">
        <f>分析係数表!F39</f>
        <v>0.70522971883741881</v>
      </c>
      <c r="U36" s="86">
        <f t="shared" si="7"/>
        <v>3.9332371178598141E-2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投入係数表!I37</f>
        <v>0</v>
      </c>
      <c r="E37" s="77">
        <f t="shared" si="0"/>
        <v>0</v>
      </c>
      <c r="F37" s="76">
        <f>分析係数表!C40</f>
        <v>0.65100470158416435</v>
      </c>
      <c r="G37" s="77">
        <f t="shared" si="1"/>
        <v>0</v>
      </c>
      <c r="H37" s="77">
        <v>4.2092064265136248E-3</v>
      </c>
      <c r="I37" s="77">
        <f t="shared" si="2"/>
        <v>4.2092064265136248E-3</v>
      </c>
      <c r="J37" s="76">
        <f>分析係数表!G40</f>
        <v>0.47733083654434799</v>
      </c>
      <c r="K37" s="78">
        <f t="shared" si="3"/>
        <v>2.0091840247555941E-3</v>
      </c>
      <c r="L37" s="79"/>
      <c r="M37" s="80"/>
      <c r="N37" s="81">
        <f>分析係数表!H40</f>
        <v>3.0717908465161214E-2</v>
      </c>
      <c r="O37" s="82">
        <f t="shared" si="4"/>
        <v>0.36203783103941301</v>
      </c>
      <c r="P37" s="76">
        <f>分析係数表!C40</f>
        <v>0.65100470158416435</v>
      </c>
      <c r="Q37" s="82">
        <f t="shared" si="5"/>
        <v>0.23568833015799118</v>
      </c>
      <c r="R37" s="83">
        <v>0.23660525355105586</v>
      </c>
      <c r="S37" s="84">
        <f t="shared" si="6"/>
        <v>0.24081445997756948</v>
      </c>
      <c r="T37" s="85">
        <f>分析係数表!F40</f>
        <v>0.67377291224026792</v>
      </c>
      <c r="U37" s="86">
        <f t="shared" si="7"/>
        <v>0.16225426000865442</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投入係数表!I38</f>
        <v>0</v>
      </c>
      <c r="E38" s="77">
        <f t="shared" si="0"/>
        <v>0</v>
      </c>
      <c r="F38" s="76">
        <f>分析係数表!C41</f>
        <v>0.8265321556052998</v>
      </c>
      <c r="G38" s="77">
        <f t="shared" si="1"/>
        <v>0</v>
      </c>
      <c r="H38" s="77">
        <v>5.269917886572081E-4</v>
      </c>
      <c r="I38" s="77">
        <f t="shared" si="2"/>
        <v>5.269917886572081E-4</v>
      </c>
      <c r="J38" s="76">
        <f>分析係数表!G41</f>
        <v>0.44479524052850572</v>
      </c>
      <c r="K38" s="78">
        <f t="shared" si="3"/>
        <v>2.3440343939233033E-4</v>
      </c>
      <c r="L38" s="79"/>
      <c r="M38" s="80"/>
      <c r="N38" s="81">
        <f>分析係数表!H41</f>
        <v>6.0640824377088114E-2</v>
      </c>
      <c r="O38" s="82">
        <f t="shared" si="4"/>
        <v>0.71470596882670023</v>
      </c>
      <c r="P38" s="76">
        <f>分析係数表!C41</f>
        <v>0.8265321556052998</v>
      </c>
      <c r="Q38" s="82">
        <f t="shared" si="5"/>
        <v>0.59072746503830675</v>
      </c>
      <c r="R38" s="83">
        <v>0.60132341846222792</v>
      </c>
      <c r="S38" s="84">
        <f t="shared" si="6"/>
        <v>0.60185041025088515</v>
      </c>
      <c r="T38" s="85">
        <f>分析係数表!F41</f>
        <v>0.54945616468355352</v>
      </c>
      <c r="U38" s="86">
        <f t="shared" si="7"/>
        <v>0.33069041812967459</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投入係数表!I39</f>
        <v>7.2046109510086451E-4</v>
      </c>
      <c r="E39" s="77">
        <f>$C$11*D39</f>
        <v>7.2046109510086456E-2</v>
      </c>
      <c r="F39" s="76">
        <f>分析係数表!C42</f>
        <v>0.24572260647979616</v>
      </c>
      <c r="G39" s="77">
        <f>E39*F39</f>
        <v>1.7703357815547275E-2</v>
      </c>
      <c r="H39" s="77">
        <v>2.057320940952408E-2</v>
      </c>
      <c r="I39" s="77">
        <f>C39+H39</f>
        <v>2.057320940952408E-2</v>
      </c>
      <c r="J39" s="76">
        <f>分析係数表!G42</f>
        <v>0.48602941176470588</v>
      </c>
      <c r="K39" s="78">
        <f>I39*J39</f>
        <v>9.9991848674230999E-3</v>
      </c>
      <c r="L39" s="79"/>
      <c r="M39" s="80"/>
      <c r="N39" s="81">
        <f>分析係数表!H42</f>
        <v>1.240792174858109E-2</v>
      </c>
      <c r="O39" s="82">
        <f t="shared" si="4"/>
        <v>0.14623837696039188</v>
      </c>
      <c r="P39" s="76">
        <f>分析係数表!C42</f>
        <v>0.24572260647979616</v>
      </c>
      <c r="Q39" s="82">
        <f>O39*P39</f>
        <v>3.5934075154082465E-2</v>
      </c>
      <c r="R39" s="83">
        <v>3.7657295470369147E-2</v>
      </c>
      <c r="S39" s="84">
        <f>I39+R39</f>
        <v>5.823050487989323E-2</v>
      </c>
      <c r="T39" s="85">
        <f>分析係数表!F42</f>
        <v>0.55735294117647061</v>
      </c>
      <c r="U39" s="86">
        <f t="shared" si="7"/>
        <v>3.2454943160999318E-2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投入係数表!I40</f>
        <v>1.6570605187319884E-2</v>
      </c>
      <c r="E40" s="77">
        <f>$C$11*D40</f>
        <v>1.6570605187319885</v>
      </c>
      <c r="F40" s="76">
        <f>分析係数表!C43</f>
        <v>0.32241039779440728</v>
      </c>
      <c r="G40" s="77">
        <f>E40*F40</f>
        <v>0.5342535410137873</v>
      </c>
      <c r="H40" s="77">
        <v>0.7325527174104437</v>
      </c>
      <c r="I40" s="77">
        <f>C40+H40</f>
        <v>0.7325527174104437</v>
      </c>
      <c r="J40" s="76">
        <f>分析係数表!G43</f>
        <v>0.32678591644967736</v>
      </c>
      <c r="K40" s="78">
        <f>I40*J40</f>
        <v>0.23938791110667337</v>
      </c>
      <c r="L40" s="79"/>
      <c r="M40" s="80"/>
      <c r="N40" s="81">
        <f>分析係数表!H43</f>
        <v>3.3935615666384894E-2</v>
      </c>
      <c r="O40" s="82">
        <f t="shared" si="4"/>
        <v>0.39996136796811149</v>
      </c>
      <c r="P40" s="76">
        <f>分析係数表!C43</f>
        <v>0.32241039779440728</v>
      </c>
      <c r="Q40" s="82">
        <f>O40*P40</f>
        <v>0.12895170374899412</v>
      </c>
      <c r="R40" s="83">
        <v>0.2213709596752107</v>
      </c>
      <c r="S40" s="84">
        <f>I40+R40</f>
        <v>0.9539236770856544</v>
      </c>
      <c r="T40" s="85">
        <f>分析係数表!F43</f>
        <v>0.56402128382203098</v>
      </c>
      <c r="U40" s="86">
        <f t="shared" si="7"/>
        <v>0.53803325701808336</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投入係数表!I41</f>
        <v>0</v>
      </c>
      <c r="E41" s="77">
        <f>$C$11*D41</f>
        <v>0</v>
      </c>
      <c r="F41" s="76">
        <f>分析係数表!C44</f>
        <v>0.3905721797921623</v>
      </c>
      <c r="G41" s="77">
        <f>E41*F41</f>
        <v>0</v>
      </c>
      <c r="H41" s="77">
        <v>2.6328559571287364E-3</v>
      </c>
      <c r="I41" s="77">
        <f>C41+H41</f>
        <v>2.6328559571287364E-3</v>
      </c>
      <c r="J41" s="76">
        <f>分析係数表!G44</f>
        <v>0.26539598666415049</v>
      </c>
      <c r="K41" s="78">
        <f>I41*J41</f>
        <v>6.9874940448676724E-4</v>
      </c>
      <c r="L41" s="79"/>
      <c r="M41" s="80"/>
      <c r="N41" s="81">
        <f>分析係数表!H44</f>
        <v>0.10659692871231333</v>
      </c>
      <c r="O41" s="82">
        <f t="shared" si="4"/>
        <v>1.256339470841193</v>
      </c>
      <c r="P41" s="76">
        <f>分析係数表!C44</f>
        <v>0.3905721797921623</v>
      </c>
      <c r="Q41" s="82">
        <f>O41*P41</f>
        <v>0.49069124568537648</v>
      </c>
      <c r="R41" s="83">
        <v>0.49840119050922355</v>
      </c>
      <c r="S41" s="84">
        <f>I41+R41</f>
        <v>0.5010340464663523</v>
      </c>
      <c r="T41" s="85">
        <f>分析係数表!F44</f>
        <v>0.53714537334088197</v>
      </c>
      <c r="U41" s="86">
        <f t="shared" si="7"/>
        <v>0.2691281199456616</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投入係数表!I42</f>
        <v>7.2046109510086451E-4</v>
      </c>
      <c r="E42" s="77">
        <f>$C$11*D42</f>
        <v>7.2046109510086456E-2</v>
      </c>
      <c r="F42" s="76">
        <f>分析係数表!C45</f>
        <v>1</v>
      </c>
      <c r="G42" s="77">
        <f>E42*F42</f>
        <v>7.2046109510086456E-2</v>
      </c>
      <c r="H42" s="77">
        <v>8.0614503877131538E-2</v>
      </c>
      <c r="I42" s="77">
        <f>C42+H42</f>
        <v>8.0614503877131538E-2</v>
      </c>
      <c r="J42" s="76">
        <f>分析係数表!G45</f>
        <v>0</v>
      </c>
      <c r="K42" s="78">
        <f>I42*J42</f>
        <v>0</v>
      </c>
      <c r="L42" s="79"/>
      <c r="M42" s="80"/>
      <c r="N42" s="81">
        <f>分析係数表!H45</f>
        <v>0</v>
      </c>
      <c r="O42" s="82">
        <f t="shared" si="4"/>
        <v>0</v>
      </c>
      <c r="P42" s="76">
        <f>分析係数表!C45</f>
        <v>1</v>
      </c>
      <c r="Q42" s="82">
        <f>O42*P42</f>
        <v>0</v>
      </c>
      <c r="R42" s="83">
        <v>4.3239070681987046E-3</v>
      </c>
      <c r="S42" s="84">
        <f>I42+R42</f>
        <v>8.4938410945330237E-2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2.881844380403458E-3</v>
      </c>
      <c r="E43" s="77">
        <f>$C$11*D43</f>
        <v>0.28818443804034583</v>
      </c>
      <c r="F43" s="76">
        <f>分析係数表!C46</f>
        <v>0.10446009389671362</v>
      </c>
      <c r="G43" s="77">
        <f>E43*F43</f>
        <v>3.0103773457266173E-2</v>
      </c>
      <c r="H43" s="77">
        <v>3.8047999995864196E-2</v>
      </c>
      <c r="I43" s="77">
        <f>C43+H43</f>
        <v>3.8047999995864196E-2</v>
      </c>
      <c r="J43" s="76">
        <f>分析係数表!G46</f>
        <v>9.482758620689655E-3</v>
      </c>
      <c r="K43" s="78">
        <f>I43*J43</f>
        <v>3.6079999996078114E-4</v>
      </c>
      <c r="L43" s="79"/>
      <c r="M43" s="80"/>
      <c r="N43" s="81">
        <f>分析係数表!H46</f>
        <v>2.1406935555287204E-2</v>
      </c>
      <c r="O43" s="82">
        <f t="shared" si="4"/>
        <v>0.25229974646309294</v>
      </c>
      <c r="P43" s="76">
        <f>分析係数表!C46</f>
        <v>0.10446009389671362</v>
      </c>
      <c r="Q43" s="82">
        <f>O43*P43</f>
        <v>2.6355255205651729E-2</v>
      </c>
      <c r="R43" s="83">
        <v>2.9329960850556426E-2</v>
      </c>
      <c r="S43" s="84">
        <f>I43+R43</f>
        <v>6.7377960846420615E-2</v>
      </c>
      <c r="T43" s="85">
        <f>分析係数表!F46</f>
        <v>0.31293103448275861</v>
      </c>
      <c r="U43" s="86">
        <f t="shared" si="7"/>
        <v>2.1084654989009209E-2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投入係数表!I44</f>
        <v>0.6858789625360231</v>
      </c>
      <c r="E44" s="91">
        <f>SUM(E5:E43)</f>
        <v>68.587896253602281</v>
      </c>
      <c r="F44" s="92">
        <f>分析係数表!C47</f>
        <v>0.44570757479943235</v>
      </c>
      <c r="G44" s="91">
        <f>SUM(G5:G43)</f>
        <v>8.6424921057647559</v>
      </c>
      <c r="H44" s="91">
        <f>SUM(H5:H43)</f>
        <v>9.5796710098260203</v>
      </c>
      <c r="I44" s="91">
        <f>SUM(I5:I43)</f>
        <v>109.57967100982601</v>
      </c>
      <c r="J44" s="92">
        <f>分析係数表!G47</f>
        <v>0.27097428005742652</v>
      </c>
      <c r="K44" s="93">
        <f>SUM(K5:K43)</f>
        <v>18.787281733347889</v>
      </c>
      <c r="L44" s="94">
        <f>最終需要_まとめ!$L$33</f>
        <v>0.62733333333333341</v>
      </c>
      <c r="M44" s="91">
        <f>K44*L44</f>
        <v>11.785888074053577</v>
      </c>
      <c r="N44" s="95">
        <f>分析係数表!H47</f>
        <v>1</v>
      </c>
      <c r="O44" s="96">
        <f>SUM(O5:O43)</f>
        <v>11.785888074053577</v>
      </c>
      <c r="P44" s="92">
        <f>分析係数表!C47</f>
        <v>0.44570757479943235</v>
      </c>
      <c r="Q44" s="96">
        <f>SUM(Q5:Q43)</f>
        <v>5.1638105297064341</v>
      </c>
      <c r="R44" s="91">
        <f>SUM(R5:R43)</f>
        <v>5.6829777170110161</v>
      </c>
      <c r="S44" s="97">
        <f>SUM(S5:S43)</f>
        <v>115.26264872683704</v>
      </c>
      <c r="T44" s="98">
        <f>分析係数表!F47</f>
        <v>0.61157350498728547</v>
      </c>
      <c r="U44" s="99">
        <f>SUM(U5:U43)</f>
        <v>38.420774614929627</v>
      </c>
      <c r="V44" s="100">
        <f>分析係数表!D47</f>
        <v>9.9802009927653867E-2</v>
      </c>
      <c r="W44" s="164">
        <f>SUM(W5:W43)</f>
        <v>7</v>
      </c>
      <c r="X44" s="92">
        <f>分析係数表!E47</f>
        <v>7.9310975781403947E-2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1.2211876049458099E-3</v>
      </c>
      <c r="E5" s="77">
        <f t="shared" ref="E5:E38" si="0">$C$12*D5</f>
        <v>0.12211876049458099</v>
      </c>
      <c r="F5" s="76">
        <f>分析係数表!C8</f>
        <v>4.3219724437998597E-2</v>
      </c>
      <c r="G5" s="77">
        <f t="shared" ref="G5:G38" si="1">E5*F5</f>
        <v>5.2779391772857396E-3</v>
      </c>
      <c r="H5" s="77">
        <f t="array" ref="H5:H43">MMULT(逆行列係数!C5:AO43,'8'!G5:G43)</f>
        <v>5.5126539444855221E-3</v>
      </c>
      <c r="I5" s="77">
        <f t="shared" ref="I5:I38" si="2">C5+H5</f>
        <v>5.5126539444855221E-3</v>
      </c>
      <c r="J5" s="76">
        <f>分析係数表!G8</f>
        <v>0.12096774193548387</v>
      </c>
      <c r="K5" s="78">
        <f t="shared" ref="K5:K38" si="3">I5*J5</f>
        <v>6.6685329973615193E-4</v>
      </c>
      <c r="L5" s="79" t="s">
        <v>183</v>
      </c>
      <c r="M5" s="80" t="s">
        <v>183</v>
      </c>
      <c r="N5" s="81">
        <f>分析係数表!H8</f>
        <v>1.0951274000724549E-2</v>
      </c>
      <c r="O5" s="82">
        <f t="shared" ref="O5:O43" si="4">$M$44*N5</f>
        <v>7.9700964284413978E-2</v>
      </c>
      <c r="P5" s="76">
        <f>分析係数表!C8</f>
        <v>4.3219724437998597E-2</v>
      </c>
      <c r="Q5" s="82">
        <f t="shared" ref="Q5:Q38" si="5">O5*P5</f>
        <v>3.44465371381514E-3</v>
      </c>
      <c r="R5" s="83">
        <f t="array" ref="R5:R43">MMULT(逆行列係数!C5:AO43,'8'!Q5:Q43)</f>
        <v>3.883304171568994E-3</v>
      </c>
      <c r="S5" s="84">
        <f t="shared" ref="S5:S38" si="6">I5+R5</f>
        <v>9.3959581160545161E-3</v>
      </c>
      <c r="T5" s="85">
        <f>分析係数表!F8</f>
        <v>0.45483870967741935</v>
      </c>
      <c r="U5" s="86">
        <f t="shared" ref="U5:U43" si="7">S5*T5</f>
        <v>4.2736454656893122E-3</v>
      </c>
      <c r="V5" s="87">
        <f>分析係数表!D8</f>
        <v>0.9145161290322581</v>
      </c>
      <c r="W5" s="88">
        <f t="shared" ref="W5:W43" si="8">ROUND(S5*V5,0)</f>
        <v>0</v>
      </c>
      <c r="X5" s="76">
        <f>分析係数表!E8</f>
        <v>0.59354838709677415</v>
      </c>
      <c r="Y5" s="89">
        <f t="shared" ref="Y5:Y43" si="9">ROUND(S5*X5,0)</f>
        <v>0</v>
      </c>
    </row>
    <row r="6" spans="1:25" x14ac:dyDescent="0.2">
      <c r="A6" s="6" t="s">
        <v>220</v>
      </c>
      <c r="B6" s="5" t="s">
        <v>266</v>
      </c>
      <c r="C6" s="90"/>
      <c r="D6" s="76">
        <f>投入係数表!J6</f>
        <v>3.0529690123645248E-4</v>
      </c>
      <c r="E6" s="77">
        <f t="shared" si="0"/>
        <v>3.0529690123645249E-2</v>
      </c>
      <c r="F6" s="76">
        <f>分析係数表!C9</f>
        <v>0.23148148148148151</v>
      </c>
      <c r="G6" s="77">
        <f t="shared" si="1"/>
        <v>7.0670578989919563E-3</v>
      </c>
      <c r="H6" s="77">
        <v>7.3347552068706474E-3</v>
      </c>
      <c r="I6" s="77">
        <f t="shared" si="2"/>
        <v>7.3347552068706474E-3</v>
      </c>
      <c r="J6" s="76">
        <f>分析係数表!G9</f>
        <v>0.24691358024691357</v>
      </c>
      <c r="K6" s="78">
        <f t="shared" si="3"/>
        <v>1.8110506683631227E-3</v>
      </c>
      <c r="L6" s="79"/>
      <c r="M6" s="80"/>
      <c r="N6" s="81">
        <f>分析係数表!H9</f>
        <v>5.7611802117296619E-4</v>
      </c>
      <c r="O6" s="82">
        <f t="shared" si="4"/>
        <v>4.1928602851207903E-3</v>
      </c>
      <c r="P6" s="76">
        <f>分析係数表!C9</f>
        <v>0.23148148148148151</v>
      </c>
      <c r="Q6" s="82">
        <f t="shared" si="5"/>
        <v>9.7056951044462755E-4</v>
      </c>
      <c r="R6" s="83">
        <v>1.078988061235432E-3</v>
      </c>
      <c r="S6" s="84">
        <f t="shared" si="6"/>
        <v>8.4137432681060803E-3</v>
      </c>
      <c r="T6" s="85">
        <f>分析係数表!F9</f>
        <v>0.67901234567901236</v>
      </c>
      <c r="U6" s="86">
        <f t="shared" si="7"/>
        <v>5.7130355524177088E-3</v>
      </c>
      <c r="V6" s="87">
        <f>分析係数表!D9</f>
        <v>0</v>
      </c>
      <c r="W6" s="88">
        <f t="shared" si="8"/>
        <v>0</v>
      </c>
      <c r="X6" s="76">
        <f>分析係数表!E9</f>
        <v>0</v>
      </c>
      <c r="Y6" s="89">
        <f t="shared" si="9"/>
        <v>0</v>
      </c>
    </row>
    <row r="7" spans="1:25" x14ac:dyDescent="0.2">
      <c r="A7" s="6" t="s">
        <v>221</v>
      </c>
      <c r="B7" s="5" t="s">
        <v>267</v>
      </c>
      <c r="C7" s="90"/>
      <c r="D7" s="76">
        <f>投入係数表!J7</f>
        <v>0</v>
      </c>
      <c r="E7" s="77">
        <f t="shared" si="0"/>
        <v>0</v>
      </c>
      <c r="F7" s="76">
        <f>分析係数表!C10</f>
        <v>5.5493895671475668E-3</v>
      </c>
      <c r="G7" s="77">
        <f t="shared" si="1"/>
        <v>0</v>
      </c>
      <c r="H7" s="77">
        <v>4.5254635553972696E-6</v>
      </c>
      <c r="I7" s="77">
        <f t="shared" si="2"/>
        <v>4.5254635553972696E-6</v>
      </c>
      <c r="J7" s="76">
        <f>分析係数表!G10</f>
        <v>0.2857142857142857</v>
      </c>
      <c r="K7" s="78">
        <f t="shared" si="3"/>
        <v>1.2929895872563628E-6</v>
      </c>
      <c r="L7" s="79"/>
      <c r="M7" s="80"/>
      <c r="N7" s="81">
        <f>分析係数表!H10</f>
        <v>1.1094674556213018E-3</v>
      </c>
      <c r="O7" s="82">
        <f t="shared" si="4"/>
        <v>8.0744601997304322E-3</v>
      </c>
      <c r="P7" s="76">
        <f>分析係数表!C10</f>
        <v>5.5493895671475668E-3</v>
      </c>
      <c r="Q7" s="82">
        <f t="shared" si="5"/>
        <v>4.4808325192732316E-5</v>
      </c>
      <c r="R7" s="83">
        <v>5.5054556930712985E-5</v>
      </c>
      <c r="S7" s="84">
        <f t="shared" si="6"/>
        <v>5.9580020486110254E-5</v>
      </c>
      <c r="T7" s="85">
        <f>分析係数表!F10</f>
        <v>0.5714285714285714</v>
      </c>
      <c r="U7" s="86">
        <f t="shared" si="7"/>
        <v>3.4045725992062999E-5</v>
      </c>
      <c r="V7" s="87">
        <f>分析係数表!D10</f>
        <v>0.14285714285714285</v>
      </c>
      <c r="W7" s="88">
        <f t="shared" si="8"/>
        <v>0</v>
      </c>
      <c r="X7" s="76">
        <f>分析係数表!E10</f>
        <v>0</v>
      </c>
      <c r="Y7" s="89">
        <f t="shared" si="9"/>
        <v>0</v>
      </c>
    </row>
    <row r="8" spans="1:25" x14ac:dyDescent="0.2">
      <c r="A8" s="6" t="s">
        <v>222</v>
      </c>
      <c r="B8" s="5" t="s">
        <v>27</v>
      </c>
      <c r="C8" s="90"/>
      <c r="D8" s="76">
        <f>投入係数表!J8</f>
        <v>5.3426957716379182E-3</v>
      </c>
      <c r="E8" s="77">
        <f t="shared" si="0"/>
        <v>0.53426957716379186</v>
      </c>
      <c r="F8" s="76">
        <f>分析係数表!C11</f>
        <v>8.2342177493137658E-3</v>
      </c>
      <c r="G8" s="77">
        <f t="shared" si="1"/>
        <v>4.3992920352004554E-3</v>
      </c>
      <c r="H8" s="77">
        <v>5.0216274317469323E-3</v>
      </c>
      <c r="I8" s="77">
        <f t="shared" si="2"/>
        <v>5.0216274317469323E-3</v>
      </c>
      <c r="J8" s="76">
        <f>分析係数表!G11</f>
        <v>0.47058823529411764</v>
      </c>
      <c r="K8" s="78">
        <f t="shared" si="3"/>
        <v>2.3631187914103209E-3</v>
      </c>
      <c r="L8" s="79"/>
      <c r="M8" s="80"/>
      <c r="N8" s="81">
        <f>分析係数表!H11</f>
        <v>-2.0126393752767377E-5</v>
      </c>
      <c r="O8" s="82">
        <f t="shared" si="4"/>
        <v>-1.4647546847583549E-4</v>
      </c>
      <c r="P8" s="76">
        <f>分析係数表!C11</f>
        <v>8.2342177493137658E-3</v>
      </c>
      <c r="Q8" s="82">
        <f t="shared" si="5"/>
        <v>-1.2061109023627736E-6</v>
      </c>
      <c r="R8" s="83">
        <v>1.4802365937441636E-5</v>
      </c>
      <c r="S8" s="84">
        <f t="shared" si="6"/>
        <v>5.0364297976843737E-3</v>
      </c>
      <c r="T8" s="85">
        <f>分析係数表!F11</f>
        <v>0.76470588235294112</v>
      </c>
      <c r="U8" s="86">
        <f t="shared" si="7"/>
        <v>3.8513874923468737E-3</v>
      </c>
      <c r="V8" s="87">
        <f>分析係数表!D11</f>
        <v>0</v>
      </c>
      <c r="W8" s="88">
        <f t="shared" si="8"/>
        <v>0</v>
      </c>
      <c r="X8" s="76">
        <f>分析係数表!E11</f>
        <v>0</v>
      </c>
      <c r="Y8" s="89">
        <f t="shared" si="9"/>
        <v>0</v>
      </c>
    </row>
    <row r="9" spans="1:25" x14ac:dyDescent="0.2">
      <c r="A9" s="6" t="s">
        <v>223</v>
      </c>
      <c r="B9" s="5" t="s">
        <v>191</v>
      </c>
      <c r="C9" s="90"/>
      <c r="D9" s="76">
        <f>投入係数表!J9</f>
        <v>7.3271256296748586E-3</v>
      </c>
      <c r="E9" s="77">
        <f t="shared" si="0"/>
        <v>0.73271256296748588</v>
      </c>
      <c r="F9" s="76">
        <f>分析係数表!C12</f>
        <v>2.3675231529837748E-2</v>
      </c>
      <c r="G9" s="77">
        <f t="shared" si="1"/>
        <v>1.7347139573076049E-2</v>
      </c>
      <c r="H9" s="77">
        <v>1.7486817013105917E-2</v>
      </c>
      <c r="I9" s="77">
        <f t="shared" si="2"/>
        <v>1.7486817013105917E-2</v>
      </c>
      <c r="J9" s="76">
        <f>分析係数表!G12</f>
        <v>0.14409566517189837</v>
      </c>
      <c r="K9" s="78">
        <f t="shared" si="3"/>
        <v>2.5197745292427662E-3</v>
      </c>
      <c r="L9" s="79"/>
      <c r="M9" s="80"/>
      <c r="N9" s="81">
        <f>分析係数表!H12</f>
        <v>8.7247916918246585E-2</v>
      </c>
      <c r="O9" s="82">
        <f t="shared" si="4"/>
        <v>0.63497115584274677</v>
      </c>
      <c r="P9" s="76">
        <f>分析係数表!C12</f>
        <v>2.3675231529837748E-2</v>
      </c>
      <c r="Q9" s="82">
        <f t="shared" si="5"/>
        <v>1.5033089129345716E-2</v>
      </c>
      <c r="R9" s="83">
        <v>1.6117101358372674E-2</v>
      </c>
      <c r="S9" s="84">
        <f t="shared" si="6"/>
        <v>3.3603918371478594E-2</v>
      </c>
      <c r="T9" s="85">
        <f>分析係数表!F12</f>
        <v>0.28819133034379674</v>
      </c>
      <c r="U9" s="86">
        <f t="shared" si="7"/>
        <v>9.6843579402407683E-3</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投入係数表!J10</f>
        <v>1.0685391543275836E-3</v>
      </c>
      <c r="E10" s="77">
        <f t="shared" si="0"/>
        <v>0.10685391543275835</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9.782730350829863E-2</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投入係数表!J11</f>
        <v>1.4348954358113265E-2</v>
      </c>
      <c r="E11" s="77">
        <f t="shared" si="0"/>
        <v>1.4348954358113266</v>
      </c>
      <c r="F11" s="76">
        <f>分析係数表!C14</f>
        <v>5.9722885809842308E-2</v>
      </c>
      <c r="G11" s="77">
        <f t="shared" si="1"/>
        <v>8.5696096262023777E-2</v>
      </c>
      <c r="H11" s="77">
        <v>9.1178463415187747E-2</v>
      </c>
      <c r="I11" s="77">
        <f t="shared" si="2"/>
        <v>9.1178463415187747E-2</v>
      </c>
      <c r="J11" s="76">
        <f>分析係数表!G14</f>
        <v>0.15850144092219021</v>
      </c>
      <c r="K11" s="78">
        <f t="shared" si="3"/>
        <v>1.4451917832378461E-2</v>
      </c>
      <c r="L11" s="79"/>
      <c r="M11" s="80"/>
      <c r="N11" s="81">
        <f>分析係数表!H14</f>
        <v>1.1119832548403977E-3</v>
      </c>
      <c r="O11" s="82">
        <f t="shared" si="4"/>
        <v>8.0927696332899115E-3</v>
      </c>
      <c r="P11" s="76">
        <f>分析係数表!C14</f>
        <v>5.9722885809842308E-2</v>
      </c>
      <c r="Q11" s="82">
        <f t="shared" si="5"/>
        <v>4.833235566943328E-4</v>
      </c>
      <c r="R11" s="83">
        <v>1.4126262041687513E-3</v>
      </c>
      <c r="S11" s="84">
        <f t="shared" si="6"/>
        <v>9.2591089619356498E-2</v>
      </c>
      <c r="T11" s="85">
        <f>分析係数表!F14</f>
        <v>0.29178674351585016</v>
      </c>
      <c r="U11" s="86">
        <f t="shared" si="7"/>
        <v>2.7016852518616269E-2</v>
      </c>
      <c r="V11" s="87">
        <f>分析係数表!D14</f>
        <v>6.1959654178674349E-2</v>
      </c>
      <c r="W11" s="88">
        <f t="shared" si="8"/>
        <v>0</v>
      </c>
      <c r="X11" s="76">
        <f>分析係数表!E14</f>
        <v>5.1152737752161385E-2</v>
      </c>
      <c r="Y11" s="89">
        <f t="shared" si="9"/>
        <v>0</v>
      </c>
    </row>
    <row r="12" spans="1:25" x14ac:dyDescent="0.2">
      <c r="A12" s="6" t="s">
        <v>226</v>
      </c>
      <c r="B12" s="5" t="s">
        <v>29</v>
      </c>
      <c r="C12" s="75">
        <f>最終需要_まとめ!C13</f>
        <v>100</v>
      </c>
      <c r="D12" s="76">
        <f>投入係数表!J12</f>
        <v>0.36070828881086858</v>
      </c>
      <c r="E12" s="77">
        <f t="shared" si="0"/>
        <v>36.070828881086861</v>
      </c>
      <c r="F12" s="76">
        <f>分析係数表!C15</f>
        <v>0</v>
      </c>
      <c r="G12" s="77">
        <f t="shared" si="1"/>
        <v>0</v>
      </c>
      <c r="H12" s="77">
        <v>0</v>
      </c>
      <c r="I12" s="77">
        <f t="shared" si="2"/>
        <v>100</v>
      </c>
      <c r="J12" s="76">
        <f>分析係数表!G15</f>
        <v>9.5557930087009621E-2</v>
      </c>
      <c r="K12" s="78">
        <f t="shared" si="3"/>
        <v>9.5557930087009613</v>
      </c>
      <c r="L12" s="79"/>
      <c r="M12" s="80"/>
      <c r="N12" s="81">
        <f>分析係数表!H15</f>
        <v>8.0253995089159917E-3</v>
      </c>
      <c r="O12" s="82">
        <f t="shared" si="4"/>
        <v>5.8407093054739394E-2</v>
      </c>
      <c r="P12" s="76">
        <f>分析係数表!C15</f>
        <v>0</v>
      </c>
      <c r="Q12" s="82">
        <f t="shared" si="5"/>
        <v>0</v>
      </c>
      <c r="R12" s="83">
        <v>0</v>
      </c>
      <c r="S12" s="84">
        <f t="shared" si="6"/>
        <v>100</v>
      </c>
      <c r="T12" s="85">
        <f>分析係数表!F15</f>
        <v>0.30377041673027017</v>
      </c>
      <c r="U12" s="86">
        <f t="shared" si="7"/>
        <v>30.377041673027016</v>
      </c>
      <c r="V12" s="87">
        <f>分析係数表!D15</f>
        <v>2.5186994352007327E-2</v>
      </c>
      <c r="W12" s="88">
        <f t="shared" si="8"/>
        <v>3</v>
      </c>
      <c r="X12" s="76">
        <f>分析係数表!E15</f>
        <v>2.1370783086551673E-2</v>
      </c>
      <c r="Y12" s="89">
        <f t="shared" si="9"/>
        <v>2</v>
      </c>
    </row>
    <row r="13" spans="1:25" x14ac:dyDescent="0.2">
      <c r="A13" s="6" t="s">
        <v>227</v>
      </c>
      <c r="B13" s="5" t="s">
        <v>30</v>
      </c>
      <c r="C13" s="90"/>
      <c r="D13" s="76">
        <f>投入係数表!J13</f>
        <v>8.1208975728896349E-2</v>
      </c>
      <c r="E13" s="77">
        <f t="shared" si="0"/>
        <v>8.1208975728896355</v>
      </c>
      <c r="F13" s="76">
        <f>分析係数表!C16</f>
        <v>6.1289263434387564E-3</v>
      </c>
      <c r="G13" s="77">
        <f t="shared" si="1"/>
        <v>4.9772383066851146E-2</v>
      </c>
      <c r="H13" s="77">
        <v>5.0215599124049444E-2</v>
      </c>
      <c r="I13" s="77">
        <f t="shared" si="2"/>
        <v>5.0215599124049444E-2</v>
      </c>
      <c r="J13" s="76">
        <f>分析係数表!G16</f>
        <v>3.1746031746031744E-2</v>
      </c>
      <c r="K13" s="78">
        <f t="shared" si="3"/>
        <v>1.5941460039380776E-3</v>
      </c>
      <c r="L13" s="79"/>
      <c r="M13" s="80"/>
      <c r="N13" s="81">
        <f>分析係数表!H16</f>
        <v>1.5884756269371653E-2</v>
      </c>
      <c r="O13" s="82">
        <f t="shared" si="4"/>
        <v>0.11560576349455315</v>
      </c>
      <c r="P13" s="76">
        <f>分析係数表!C16</f>
        <v>6.1289263434387564E-3</v>
      </c>
      <c r="Q13" s="82">
        <f t="shared" si="5"/>
        <v>7.0853920933511727E-4</v>
      </c>
      <c r="R13" s="83">
        <v>7.9404573009886315E-4</v>
      </c>
      <c r="S13" s="84">
        <f t="shared" si="6"/>
        <v>5.1009644854148307E-2</v>
      </c>
      <c r="T13" s="85">
        <f>分析係数表!F16</f>
        <v>0.27777777777777779</v>
      </c>
      <c r="U13" s="86">
        <f t="shared" si="7"/>
        <v>1.4169345792818975E-2</v>
      </c>
      <c r="V13" s="87">
        <f>分析係数表!D16</f>
        <v>0</v>
      </c>
      <c r="W13" s="88">
        <f t="shared" si="8"/>
        <v>0</v>
      </c>
      <c r="X13" s="76">
        <f>分析係数表!E16</f>
        <v>0</v>
      </c>
      <c r="Y13" s="89">
        <f t="shared" si="9"/>
        <v>0</v>
      </c>
    </row>
    <row r="14" spans="1:25" x14ac:dyDescent="0.2">
      <c r="A14" s="6" t="s">
        <v>2</v>
      </c>
      <c r="B14" s="5" t="s">
        <v>365</v>
      </c>
      <c r="C14" s="90"/>
      <c r="D14" s="76">
        <f>投入係数表!J14</f>
        <v>1.8928407876660051E-2</v>
      </c>
      <c r="E14" s="77">
        <f t="shared" si="0"/>
        <v>1.8928407876660052</v>
      </c>
      <c r="F14" s="76">
        <f>分析係数表!C17</f>
        <v>8.7451698189953242E-2</v>
      </c>
      <c r="G14" s="77">
        <f t="shared" si="1"/>
        <v>0.16553214128460086</v>
      </c>
      <c r="H14" s="77">
        <v>0.17545371334600604</v>
      </c>
      <c r="I14" s="77">
        <f t="shared" si="2"/>
        <v>0.17545371334600604</v>
      </c>
      <c r="J14" s="76">
        <f>分析係数表!G17</f>
        <v>0.21272443403590943</v>
      </c>
      <c r="K14" s="78">
        <f t="shared" si="3"/>
        <v>3.7323291871027828E-2</v>
      </c>
      <c r="L14" s="79"/>
      <c r="M14" s="80"/>
      <c r="N14" s="81">
        <f>分析係数表!H17</f>
        <v>2.8227267238256251E-3</v>
      </c>
      <c r="O14" s="82">
        <f t="shared" si="4"/>
        <v>2.054318445373593E-2</v>
      </c>
      <c r="P14" s="76">
        <f>分析係数表!C17</f>
        <v>8.7451698189953242E-2</v>
      </c>
      <c r="Q14" s="82">
        <f t="shared" si="5"/>
        <v>1.7965363667086539E-3</v>
      </c>
      <c r="R14" s="83">
        <v>3.1394115604019405E-3</v>
      </c>
      <c r="S14" s="84">
        <f t="shared" si="6"/>
        <v>0.17859312490640797</v>
      </c>
      <c r="T14" s="85">
        <f>分析係数表!F17</f>
        <v>0.32357533177205311</v>
      </c>
      <c r="U14" s="86">
        <f t="shared" si="7"/>
        <v>5.778832964379868E-2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投入係数表!J15</f>
        <v>6.86918027782018E-3</v>
      </c>
      <c r="E15" s="77">
        <f t="shared" si="0"/>
        <v>0.68691802778201805</v>
      </c>
      <c r="F15" s="76">
        <f>分析係数表!C18</f>
        <v>0.22643979057591623</v>
      </c>
      <c r="G15" s="77">
        <f t="shared" si="1"/>
        <v>0.15554557435378158</v>
      </c>
      <c r="H15" s="77">
        <v>0.16499627847996651</v>
      </c>
      <c r="I15" s="77">
        <f t="shared" si="2"/>
        <v>0.16499627847996651</v>
      </c>
      <c r="J15" s="76">
        <f>分析係数表!G18</f>
        <v>0.21553645335880292</v>
      </c>
      <c r="K15" s="78">
        <f t="shared" si="3"/>
        <v>3.5562712680973357E-2</v>
      </c>
      <c r="L15" s="79"/>
      <c r="M15" s="80"/>
      <c r="N15" s="81">
        <f>分析係数表!H18</f>
        <v>4.2265426880811494E-4</v>
      </c>
      <c r="O15" s="82">
        <f t="shared" si="4"/>
        <v>3.0759848379925451E-3</v>
      </c>
      <c r="P15" s="76">
        <f>分析係数表!C18</f>
        <v>0.22643979057591623</v>
      </c>
      <c r="Q15" s="82">
        <f t="shared" si="5"/>
        <v>6.9652536252972556E-4</v>
      </c>
      <c r="R15" s="83">
        <v>1.500905846323947E-3</v>
      </c>
      <c r="S15" s="84">
        <f t="shared" si="6"/>
        <v>0.16649718432629046</v>
      </c>
      <c r="T15" s="85">
        <f>分析係数表!F18</f>
        <v>0.45877109200891436</v>
      </c>
      <c r="U15" s="86">
        <f t="shared" si="7"/>
        <v>7.6384095069781777E-2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投入係数表!J16</f>
        <v>0</v>
      </c>
      <c r="E16" s="77">
        <f t="shared" si="0"/>
        <v>0</v>
      </c>
      <c r="F16" s="76">
        <f>分析係数表!C19</f>
        <v>0.10887949260042284</v>
      </c>
      <c r="G16" s="77">
        <f t="shared" si="1"/>
        <v>0</v>
      </c>
      <c r="H16" s="77">
        <v>6.2131059104430396E-3</v>
      </c>
      <c r="I16" s="77">
        <f t="shared" si="2"/>
        <v>6.2131059104430396E-3</v>
      </c>
      <c r="J16" s="76">
        <f>分析係数表!G19</f>
        <v>5.7692307692307696E-2</v>
      </c>
      <c r="K16" s="78">
        <f t="shared" si="3"/>
        <v>3.5844841791017536E-4</v>
      </c>
      <c r="L16" s="79"/>
      <c r="M16" s="80"/>
      <c r="N16" s="81">
        <f>分析係数表!H19</f>
        <v>-1.0817936642112467E-4</v>
      </c>
      <c r="O16" s="82">
        <f t="shared" si="4"/>
        <v>-7.8730564305761581E-4</v>
      </c>
      <c r="P16" s="76">
        <f>分析係数表!C19</f>
        <v>0.10887949260042284</v>
      </c>
      <c r="Q16" s="82">
        <f t="shared" si="5"/>
        <v>-8.5721438937562825E-5</v>
      </c>
      <c r="R16" s="83">
        <v>2.303897166860805E-4</v>
      </c>
      <c r="S16" s="84">
        <f t="shared" si="6"/>
        <v>6.4434956271291199E-3</v>
      </c>
      <c r="T16" s="85">
        <f>分析係数表!F19</f>
        <v>0.23994755244755245</v>
      </c>
      <c r="U16" s="86">
        <f t="shared" si="7"/>
        <v>1.5461010049361394E-3</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投入係数表!J17</f>
        <v>5.1900473210196914E-3</v>
      </c>
      <c r="E17" s="77">
        <f t="shared" si="0"/>
        <v>0.51900473210196918</v>
      </c>
      <c r="F17" s="76">
        <f>分析係数表!C20</f>
        <v>0.17711503347534996</v>
      </c>
      <c r="G17" s="77">
        <f t="shared" si="1"/>
        <v>9.1923540500105302E-2</v>
      </c>
      <c r="H17" s="77">
        <v>0.10316011132157128</v>
      </c>
      <c r="I17" s="77">
        <f t="shared" si="2"/>
        <v>0.10316011132157128</v>
      </c>
      <c r="J17" s="76">
        <f>分析係数表!G20</f>
        <v>9.9964551577454805E-2</v>
      </c>
      <c r="K17" s="78">
        <f t="shared" si="3"/>
        <v>1.0312354268941192E-2</v>
      </c>
      <c r="L17" s="79"/>
      <c r="M17" s="80"/>
      <c r="N17" s="81">
        <f>分析係数表!H20</f>
        <v>5.2831783601014375E-4</v>
      </c>
      <c r="O17" s="82">
        <f t="shared" si="4"/>
        <v>3.8449810474906819E-3</v>
      </c>
      <c r="P17" s="76">
        <f>分析係数表!C20</f>
        <v>0.17711503347534996</v>
      </c>
      <c r="Q17" s="82">
        <f t="shared" si="5"/>
        <v>6.8100394693839826E-4</v>
      </c>
      <c r="R17" s="83">
        <v>1.3001992278148262E-3</v>
      </c>
      <c r="S17" s="84">
        <f t="shared" si="6"/>
        <v>0.10446031054938611</v>
      </c>
      <c r="T17" s="85">
        <f>分析係数表!F20</f>
        <v>0.22332506203473945</v>
      </c>
      <c r="U17" s="86">
        <f t="shared" si="7"/>
        <v>2.3328605333609802E-2</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投入係数表!J18</f>
        <v>9.1589070370935739E-3</v>
      </c>
      <c r="E18" s="77">
        <f t="shared" si="0"/>
        <v>0.91589070370935743</v>
      </c>
      <c r="F18" s="76">
        <f>分析係数表!C21</f>
        <v>0.17957505140507202</v>
      </c>
      <c r="G18" s="77">
        <f t="shared" si="1"/>
        <v>0.16447112020003546</v>
      </c>
      <c r="H18" s="77">
        <v>0.17523400712832873</v>
      </c>
      <c r="I18" s="77">
        <f t="shared" si="2"/>
        <v>0.17523400712832873</v>
      </c>
      <c r="J18" s="76">
        <f>分析係数表!G21</f>
        <v>0.28499913688934919</v>
      </c>
      <c r="K18" s="78">
        <f t="shared" si="3"/>
        <v>4.9941540785235751E-2</v>
      </c>
      <c r="L18" s="79"/>
      <c r="M18" s="80"/>
      <c r="N18" s="81">
        <f>分析係数表!H21</f>
        <v>8.7801392746447693E-4</v>
      </c>
      <c r="O18" s="82">
        <f t="shared" si="4"/>
        <v>6.3899923122583231E-3</v>
      </c>
      <c r="P18" s="76">
        <f>分析係数表!C21</f>
        <v>0.17957505140507202</v>
      </c>
      <c r="Q18" s="82">
        <f t="shared" si="5"/>
        <v>1.1474831979518033E-3</v>
      </c>
      <c r="R18" s="83">
        <v>2.2614758753698823E-3</v>
      </c>
      <c r="S18" s="84">
        <f t="shared" si="6"/>
        <v>0.17749548300369861</v>
      </c>
      <c r="T18" s="85">
        <f>分析係数表!F21</f>
        <v>0.42551355083721731</v>
      </c>
      <c r="U18" s="86">
        <f t="shared" si="7"/>
        <v>7.5526733230470752E-2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投入係数表!J19</f>
        <v>0</v>
      </c>
      <c r="E19" s="77">
        <f t="shared" si="0"/>
        <v>0</v>
      </c>
      <c r="F19" s="76">
        <f>分析係数表!C22</f>
        <v>4.9691833590138623E-2</v>
      </c>
      <c r="G19" s="77">
        <f t="shared" si="1"/>
        <v>0</v>
      </c>
      <c r="H19" s="77">
        <v>1.6556335298934259E-3</v>
      </c>
      <c r="I19" s="77">
        <f t="shared" si="2"/>
        <v>1.6556335298934259E-3</v>
      </c>
      <c r="J19" s="76">
        <f>分析係数表!G22</f>
        <v>0.19477362503798237</v>
      </c>
      <c r="K19" s="78">
        <f t="shared" si="3"/>
        <v>3.2247374435177329E-4</v>
      </c>
      <c r="L19" s="79"/>
      <c r="M19" s="80"/>
      <c r="N19" s="81">
        <f>分析係数表!H22</f>
        <v>4.276858672463068E-5</v>
      </c>
      <c r="O19" s="82">
        <f t="shared" si="4"/>
        <v>3.112603705111504E-4</v>
      </c>
      <c r="P19" s="76">
        <f>分析係数表!C22</f>
        <v>4.9691833590138623E-2</v>
      </c>
      <c r="Q19" s="82">
        <f t="shared" si="5"/>
        <v>1.5467098534644978E-5</v>
      </c>
      <c r="R19" s="83">
        <v>1.8580244029210729E-4</v>
      </c>
      <c r="S19" s="84">
        <f t="shared" si="6"/>
        <v>1.8414359701855332E-3</v>
      </c>
      <c r="T19" s="85">
        <f>分析係数表!F22</f>
        <v>0.41355211182011548</v>
      </c>
      <c r="U19" s="86">
        <f t="shared" si="7"/>
        <v>7.6152973425175048E-4</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1.8309433559479438E-4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投入係数表!J21</f>
        <v>0</v>
      </c>
      <c r="E21" s="77">
        <f t="shared" si="0"/>
        <v>0</v>
      </c>
      <c r="F21" s="76">
        <f>分析係数表!C24</f>
        <v>0.10964526531808849</v>
      </c>
      <c r="G21" s="77">
        <f t="shared" si="1"/>
        <v>0</v>
      </c>
      <c r="H21" s="77">
        <v>1.6945690826316313E-3</v>
      </c>
      <c r="I21" s="77">
        <f t="shared" si="2"/>
        <v>1.6945690826316313E-3</v>
      </c>
      <c r="J21" s="76">
        <f>分析係数表!G24</f>
        <v>0.20900321543408359</v>
      </c>
      <c r="K21" s="78">
        <f t="shared" si="3"/>
        <v>3.5417038704519625E-4</v>
      </c>
      <c r="L21" s="79"/>
      <c r="M21" s="80"/>
      <c r="N21" s="81">
        <f>分析係数表!H24</f>
        <v>3.3711709535885358E-4</v>
      </c>
      <c r="O21" s="82">
        <f t="shared" si="4"/>
        <v>2.4534640969702442E-3</v>
      </c>
      <c r="P21" s="76">
        <f>分析係数表!C24</f>
        <v>0.10964526531808849</v>
      </c>
      <c r="Q21" s="82">
        <f t="shared" si="5"/>
        <v>2.6901072186070682E-4</v>
      </c>
      <c r="R21" s="83">
        <v>1.0802820895875764E-3</v>
      </c>
      <c r="S21" s="84">
        <f t="shared" si="6"/>
        <v>2.7748511722192077E-3</v>
      </c>
      <c r="T21" s="85">
        <f>分析係数表!F24</f>
        <v>0.39389067524115756</v>
      </c>
      <c r="U21" s="86">
        <f t="shared" si="7"/>
        <v>1.0929880019191413E-3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投入係数表!J22</f>
        <v>0</v>
      </c>
      <c r="E22" s="77">
        <f t="shared" si="0"/>
        <v>0</v>
      </c>
      <c r="F22" s="76">
        <f>分析係数表!C25</f>
        <v>4.6305418719211788E-2</v>
      </c>
      <c r="G22" s="77">
        <f t="shared" si="1"/>
        <v>0</v>
      </c>
      <c r="H22" s="77">
        <v>2.0400284986636834E-3</v>
      </c>
      <c r="I22" s="77">
        <f t="shared" si="2"/>
        <v>2.0400284986636834E-3</v>
      </c>
      <c r="J22" s="76">
        <f>分析係数表!G25</f>
        <v>0.19667590027700832</v>
      </c>
      <c r="K22" s="78">
        <f t="shared" si="3"/>
        <v>4.0122444156543362E-4</v>
      </c>
      <c r="L22" s="79"/>
      <c r="M22" s="80"/>
      <c r="N22" s="81">
        <f>分析係数表!H25</f>
        <v>4.9058084772370483E-4</v>
      </c>
      <c r="O22" s="82">
        <f t="shared" si="4"/>
        <v>3.5703395440984899E-3</v>
      </c>
      <c r="P22" s="76">
        <f>分析係数表!C25</f>
        <v>4.6305418719211788E-2</v>
      </c>
      <c r="Q22" s="82">
        <f t="shared" si="5"/>
        <v>1.653260675592403E-4</v>
      </c>
      <c r="R22" s="83">
        <v>5.5644533046894748E-4</v>
      </c>
      <c r="S22" s="84">
        <f t="shared" si="6"/>
        <v>2.5964738291326308E-3</v>
      </c>
      <c r="T22" s="85">
        <f>分析係数表!F25</f>
        <v>0.35013850415512465</v>
      </c>
      <c r="U22" s="86">
        <f t="shared" si="7"/>
        <v>9.0912546261042804E-4</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投入係数表!J23</f>
        <v>0</v>
      </c>
      <c r="E23" s="77">
        <f t="shared" si="0"/>
        <v>0</v>
      </c>
      <c r="F23" s="76">
        <f>分析係数表!C26</f>
        <v>0.16673079389508783</v>
      </c>
      <c r="G23" s="77">
        <f t="shared" si="1"/>
        <v>0</v>
      </c>
      <c r="H23" s="77">
        <v>4.5863197481851581E-3</v>
      </c>
      <c r="I23" s="77">
        <f t="shared" si="2"/>
        <v>4.5863197481851581E-3</v>
      </c>
      <c r="J23" s="76">
        <f>分析係数表!G26</f>
        <v>0.1962424574876577</v>
      </c>
      <c r="K23" s="78">
        <f t="shared" si="3"/>
        <v>9.0003065820803085E-4</v>
      </c>
      <c r="L23" s="79"/>
      <c r="M23" s="80"/>
      <c r="N23" s="81">
        <f>分析係数表!H26</f>
        <v>1.0251881817815884E-2</v>
      </c>
      <c r="O23" s="82">
        <f t="shared" si="4"/>
        <v>7.4610941754878701E-2</v>
      </c>
      <c r="P23" s="76">
        <f>分析係数表!C26</f>
        <v>0.16673079389508783</v>
      </c>
      <c r="Q23" s="82">
        <f t="shared" si="5"/>
        <v>1.2439941552051083E-2</v>
      </c>
      <c r="R23" s="83">
        <v>1.3225294551001295E-2</v>
      </c>
      <c r="S23" s="84">
        <f t="shared" si="6"/>
        <v>1.7811614299186453E-2</v>
      </c>
      <c r="T23" s="85">
        <f>分析係数表!F26</f>
        <v>0.33461327482172243</v>
      </c>
      <c r="U23" s="86">
        <f t="shared" si="7"/>
        <v>5.960002590512198E-3</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投入係数表!J24</f>
        <v>0</v>
      </c>
      <c r="E24" s="77">
        <f t="shared" si="0"/>
        <v>0</v>
      </c>
      <c r="F24" s="76">
        <f>分析係数表!C27</f>
        <v>7.547169811320753E-2</v>
      </c>
      <c r="G24" s="77">
        <f t="shared" si="1"/>
        <v>0</v>
      </c>
      <c r="H24" s="77">
        <v>3.203486213328526E-4</v>
      </c>
      <c r="I24" s="77">
        <f t="shared" si="2"/>
        <v>3.203486213328526E-4</v>
      </c>
      <c r="J24" s="76">
        <f>分析係数表!G27</f>
        <v>0.16957431960921143</v>
      </c>
      <c r="K24" s="78">
        <f t="shared" si="3"/>
        <v>5.4322899500267395E-5</v>
      </c>
      <c r="L24" s="79"/>
      <c r="M24" s="80"/>
      <c r="N24" s="81">
        <f>分析係数表!H27</f>
        <v>1.0395282373304351E-2</v>
      </c>
      <c r="O24" s="82">
        <f t="shared" si="4"/>
        <v>7.5654579467769031E-2</v>
      </c>
      <c r="P24" s="76">
        <f>分析係数表!C27</f>
        <v>7.547169811320753E-2</v>
      </c>
      <c r="Q24" s="82">
        <f t="shared" si="5"/>
        <v>5.709779582473133E-3</v>
      </c>
      <c r="R24" s="83">
        <v>5.7780156312195081E-3</v>
      </c>
      <c r="S24" s="84">
        <f t="shared" si="6"/>
        <v>6.0983642525523612E-3</v>
      </c>
      <c r="T24" s="85">
        <f>分析係数表!F27</f>
        <v>0.31960921144452198</v>
      </c>
      <c r="U24" s="86">
        <f t="shared" si="7"/>
        <v>1.9490933898597218E-3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投入係数表!J25</f>
        <v>0</v>
      </c>
      <c r="E25" s="77">
        <f t="shared" si="0"/>
        <v>0</v>
      </c>
      <c r="F25" s="76">
        <f>分析係数表!C28</f>
        <v>9.6472970692467741E-2</v>
      </c>
      <c r="G25" s="77">
        <f t="shared" si="1"/>
        <v>0</v>
      </c>
      <c r="H25" s="77">
        <v>1.2309176962829519E-2</v>
      </c>
      <c r="I25" s="77">
        <f t="shared" si="2"/>
        <v>1.2309176962829519E-2</v>
      </c>
      <c r="J25" s="76">
        <f>分析係数表!G28</f>
        <v>0.12489408574817827</v>
      </c>
      <c r="K25" s="78">
        <f t="shared" si="3"/>
        <v>1.5373434030851306E-3</v>
      </c>
      <c r="L25" s="79"/>
      <c r="M25" s="80"/>
      <c r="N25" s="81">
        <f>分析係数表!H28</f>
        <v>1.9077305478404378E-2</v>
      </c>
      <c r="O25" s="82">
        <f t="shared" si="4"/>
        <v>0.13884043468153257</v>
      </c>
      <c r="P25" s="76">
        <f>分析係数表!C28</f>
        <v>9.6472970692467741E-2</v>
      </c>
      <c r="Q25" s="82">
        <f t="shared" si="5"/>
        <v>1.3394349185960972E-2</v>
      </c>
      <c r="R25" s="83">
        <v>1.5279825670568507E-2</v>
      </c>
      <c r="S25" s="84">
        <f t="shared" si="6"/>
        <v>2.7589002633398026E-2</v>
      </c>
      <c r="T25" s="85">
        <f>分析係数表!F28</f>
        <v>0.21360786307405524</v>
      </c>
      <c r="U25" s="86">
        <f t="shared" si="7"/>
        <v>5.8932278968646355E-3</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投入係数表!J26</f>
        <v>3.6635628148374293E-3</v>
      </c>
      <c r="E26" s="77">
        <f t="shared" si="0"/>
        <v>0.36635628148374294</v>
      </c>
      <c r="F26" s="76">
        <f>分析係数表!C29</f>
        <v>3.4111818825194651E-2</v>
      </c>
      <c r="G26" s="77">
        <f t="shared" si="1"/>
        <v>1.2497079099445453E-2</v>
      </c>
      <c r="H26" s="77">
        <v>1.3973577507850582E-2</v>
      </c>
      <c r="I26" s="77">
        <f t="shared" si="2"/>
        <v>1.3973577507850582E-2</v>
      </c>
      <c r="J26" s="76">
        <f>分析係数表!G29</f>
        <v>0.26295336787564766</v>
      </c>
      <c r="K26" s="78">
        <f t="shared" si="3"/>
        <v>3.6743992669607097E-3</v>
      </c>
      <c r="L26" s="79"/>
      <c r="M26" s="80"/>
      <c r="N26" s="81">
        <f>分析係数表!H29</f>
        <v>9.4946262528680103E-3</v>
      </c>
      <c r="O26" s="82">
        <f t="shared" si="4"/>
        <v>6.9099802253475381E-2</v>
      </c>
      <c r="P26" s="76">
        <f>分析係数表!C29</f>
        <v>3.4111818825194651E-2</v>
      </c>
      <c r="Q26" s="82">
        <f t="shared" si="5"/>
        <v>2.3571199353273294E-3</v>
      </c>
      <c r="R26" s="83">
        <v>3.0067963213114522E-3</v>
      </c>
      <c r="S26" s="84">
        <f t="shared" si="6"/>
        <v>1.6980373829162034E-2</v>
      </c>
      <c r="T26" s="85">
        <f>分析係数表!F29</f>
        <v>0.41450777202072536</v>
      </c>
      <c r="U26" s="86">
        <f t="shared" si="7"/>
        <v>7.038496924004988E-3</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投入係数表!J27</f>
        <v>3.2056174629827507E-3</v>
      </c>
      <c r="E27" s="77">
        <f t="shared" si="0"/>
        <v>0.32056174629827505</v>
      </c>
      <c r="F27" s="76">
        <f>分析係数表!C30</f>
        <v>1</v>
      </c>
      <c r="G27" s="77">
        <f t="shared" si="1"/>
        <v>0.32056174629827505</v>
      </c>
      <c r="H27" s="77">
        <v>0.35009681319186631</v>
      </c>
      <c r="I27" s="77">
        <f t="shared" si="2"/>
        <v>0.35009681319186631</v>
      </c>
      <c r="J27" s="76">
        <f>分析係数表!G30</f>
        <v>0.34440567162860553</v>
      </c>
      <c r="K27" s="78">
        <f t="shared" si="3"/>
        <v>0.12057532808237915</v>
      </c>
      <c r="L27" s="79"/>
      <c r="M27" s="80"/>
      <c r="N27" s="81">
        <f>分析係数表!H30</f>
        <v>0</v>
      </c>
      <c r="O27" s="82">
        <f t="shared" si="4"/>
        <v>0</v>
      </c>
      <c r="P27" s="76">
        <f>分析係数表!C30</f>
        <v>1</v>
      </c>
      <c r="Q27" s="82">
        <f t="shared" si="5"/>
        <v>0</v>
      </c>
      <c r="R27" s="83">
        <v>2.1643321217550349E-2</v>
      </c>
      <c r="S27" s="84">
        <f t="shared" si="6"/>
        <v>0.37174013440941667</v>
      </c>
      <c r="T27" s="85">
        <f>分析係数表!F30</f>
        <v>0.44043464817350592</v>
      </c>
      <c r="U27" s="86">
        <f t="shared" si="7"/>
        <v>0.16372723531058322</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投入係数表!J28</f>
        <v>3.0071744771790566E-2</v>
      </c>
      <c r="E28" s="77">
        <f t="shared" si="0"/>
        <v>3.0071744771790567</v>
      </c>
      <c r="F28" s="76">
        <f>分析係数表!C31</f>
        <v>1.6826763829082436E-2</v>
      </c>
      <c r="G28" s="77">
        <f t="shared" si="1"/>
        <v>5.0601014720336436E-2</v>
      </c>
      <c r="H28" s="77">
        <v>5.274653110939425E-2</v>
      </c>
      <c r="I28" s="77">
        <f t="shared" si="2"/>
        <v>5.274653110939425E-2</v>
      </c>
      <c r="J28" s="76">
        <f>分析係数表!G31</f>
        <v>7.0588235294117646E-2</v>
      </c>
      <c r="K28" s="78">
        <f t="shared" si="3"/>
        <v>3.7232845488984175E-3</v>
      </c>
      <c r="L28" s="79"/>
      <c r="M28" s="80"/>
      <c r="N28" s="81">
        <f>分析係数表!H31</f>
        <v>2.1628325886567646E-2</v>
      </c>
      <c r="O28" s="82">
        <f t="shared" si="4"/>
        <v>0.15740620031084473</v>
      </c>
      <c r="P28" s="76">
        <f>分析係数表!C31</f>
        <v>1.6826763829082436E-2</v>
      </c>
      <c r="Q28" s="82">
        <f t="shared" si="5"/>
        <v>2.6486369578638267E-3</v>
      </c>
      <c r="R28" s="83">
        <v>3.3327894188094095E-3</v>
      </c>
      <c r="S28" s="84">
        <f t="shared" si="6"/>
        <v>5.6079320528203656E-2</v>
      </c>
      <c r="T28" s="85">
        <f>分析係数表!F31</f>
        <v>0.34509803921568627</v>
      </c>
      <c r="U28" s="86">
        <f t="shared" si="7"/>
        <v>1.9352863554831064E-2</v>
      </c>
      <c r="V28" s="87">
        <f>分析係数表!D31</f>
        <v>0</v>
      </c>
      <c r="W28" s="88">
        <f t="shared" si="8"/>
        <v>0</v>
      </c>
      <c r="X28" s="76">
        <f>分析係数表!E31</f>
        <v>0</v>
      </c>
      <c r="Y28" s="89">
        <f t="shared" si="9"/>
        <v>0</v>
      </c>
    </row>
    <row r="29" spans="1:25" x14ac:dyDescent="0.2">
      <c r="A29" s="6" t="s">
        <v>17</v>
      </c>
      <c r="B29" s="5" t="s">
        <v>273</v>
      </c>
      <c r="C29" s="90"/>
      <c r="D29" s="76">
        <f>投入係数表!J29</f>
        <v>2.4423752098916198E-3</v>
      </c>
      <c r="E29" s="77">
        <f t="shared" si="0"/>
        <v>0.24423752098916199</v>
      </c>
      <c r="F29" s="76">
        <f>分析係数表!C32</f>
        <v>1</v>
      </c>
      <c r="G29" s="77">
        <f t="shared" si="1"/>
        <v>0.24423752098916199</v>
      </c>
      <c r="H29" s="77">
        <v>0.28163358607487587</v>
      </c>
      <c r="I29" s="77">
        <f t="shared" si="2"/>
        <v>0.28163358607487587</v>
      </c>
      <c r="J29" s="76">
        <f>分析係数表!G32</f>
        <v>0.14034315882094148</v>
      </c>
      <c r="K29" s="78">
        <f t="shared" si="3"/>
        <v>3.9525347099817594E-2</v>
      </c>
      <c r="L29" s="79"/>
      <c r="M29" s="80"/>
      <c r="N29" s="81">
        <f>分析係数表!H32</f>
        <v>6.181318681318681E-3</v>
      </c>
      <c r="O29" s="82">
        <f t="shared" si="4"/>
        <v>4.4986278255640971E-2</v>
      </c>
      <c r="P29" s="76">
        <f>分析係数表!C32</f>
        <v>1</v>
      </c>
      <c r="Q29" s="82">
        <f t="shared" si="5"/>
        <v>4.4986278255640971E-2</v>
      </c>
      <c r="R29" s="83">
        <v>5.8547877691288552E-2</v>
      </c>
      <c r="S29" s="84">
        <f t="shared" si="6"/>
        <v>0.34018146376616443</v>
      </c>
      <c r="T29" s="85">
        <f>分析係数表!F32</f>
        <v>0.48284205895292565</v>
      </c>
      <c r="U29" s="86">
        <f t="shared" si="7"/>
        <v>0.16425391838247491</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投入係数表!J30</f>
        <v>2.4423752098916198E-3</v>
      </c>
      <c r="E30" s="77">
        <f t="shared" si="0"/>
        <v>0.24423752098916199</v>
      </c>
      <c r="F30" s="76">
        <f>分析係数表!C33</f>
        <v>0.61354309165526677</v>
      </c>
      <c r="G30" s="77">
        <f t="shared" si="1"/>
        <v>0.14985024372590855</v>
      </c>
      <c r="H30" s="77">
        <v>0.16184853726106788</v>
      </c>
      <c r="I30" s="77">
        <f t="shared" si="2"/>
        <v>0.16184853726106788</v>
      </c>
      <c r="J30" s="76">
        <f>分析係数表!G33</f>
        <v>0.50806900389538123</v>
      </c>
      <c r="K30" s="78">
        <f t="shared" si="3"/>
        <v>8.2230225108155253E-2</v>
      </c>
      <c r="L30" s="79"/>
      <c r="M30" s="80"/>
      <c r="N30" s="81">
        <f>分析係数表!H33</f>
        <v>9.1575091575091575E-4</v>
      </c>
      <c r="O30" s="82">
        <f t="shared" si="4"/>
        <v>6.6646338156505147E-3</v>
      </c>
      <c r="P30" s="76">
        <f>分析係数表!C33</f>
        <v>0.61354309165526677</v>
      </c>
      <c r="Q30" s="82">
        <f t="shared" si="5"/>
        <v>4.0890400360044541E-3</v>
      </c>
      <c r="R30" s="83">
        <v>1.1186012515242585E-2</v>
      </c>
      <c r="S30" s="84">
        <f t="shared" si="6"/>
        <v>0.17303454977631047</v>
      </c>
      <c r="T30" s="85">
        <f>分析係数表!F33</f>
        <v>0.64607679465776291</v>
      </c>
      <c r="U30" s="86">
        <f t="shared" si="7"/>
        <v>0.11179360728452779</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投入係数表!J31</f>
        <v>4.0299190963211724E-2</v>
      </c>
      <c r="E31" s="77">
        <f t="shared" si="0"/>
        <v>4.0299190963211728</v>
      </c>
      <c r="F31" s="76">
        <f>分析係数表!C34</f>
        <v>0.22857033424405693</v>
      </c>
      <c r="G31" s="77">
        <f t="shared" si="1"/>
        <v>0.92111995482263831</v>
      </c>
      <c r="H31" s="77">
        <v>0.95830132334245133</v>
      </c>
      <c r="I31" s="77">
        <f t="shared" si="2"/>
        <v>0.95830132334245133</v>
      </c>
      <c r="J31" s="76">
        <f>分析係数表!G34</f>
        <v>0.42483593457785029</v>
      </c>
      <c r="K31" s="78">
        <f t="shared" si="3"/>
        <v>0.40712083830938101</v>
      </c>
      <c r="L31" s="79"/>
      <c r="M31" s="80"/>
      <c r="N31" s="81">
        <f>分析係数表!H34</f>
        <v>0.15290524493821198</v>
      </c>
      <c r="O31" s="82">
        <f t="shared" si="4"/>
        <v>1.1128107528780411</v>
      </c>
      <c r="P31" s="76">
        <f>分析係数表!C34</f>
        <v>0.22857033424405693</v>
      </c>
      <c r="Q31" s="82">
        <f t="shared" si="5"/>
        <v>0.25435552573571452</v>
      </c>
      <c r="R31" s="83">
        <v>0.27096933613249613</v>
      </c>
      <c r="S31" s="84">
        <f t="shared" si="6"/>
        <v>1.2292706594749474</v>
      </c>
      <c r="T31" s="85">
        <f>分析係数表!F34</f>
        <v>0.69964976707810533</v>
      </c>
      <c r="U31" s="86">
        <f t="shared" si="7"/>
        <v>0.86005893057759586</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投入係数表!J32</f>
        <v>5.9532895741108227E-3</v>
      </c>
      <c r="E32" s="77">
        <f t="shared" si="0"/>
        <v>0.59532895741108227</v>
      </c>
      <c r="F32" s="76">
        <f>分析係数表!C35</f>
        <v>0.59405620126526415</v>
      </c>
      <c r="G32" s="77">
        <f t="shared" si="1"/>
        <v>0.35365885894283777</v>
      </c>
      <c r="H32" s="77">
        <v>0.4275132840051013</v>
      </c>
      <c r="I32" s="77">
        <f t="shared" si="2"/>
        <v>0.4275132840051013</v>
      </c>
      <c r="J32" s="76">
        <f>分析係数表!G35</f>
        <v>0.31381472022289297</v>
      </c>
      <c r="K32" s="78">
        <f t="shared" si="3"/>
        <v>0.13415996161163105</v>
      </c>
      <c r="L32" s="79"/>
      <c r="M32" s="80"/>
      <c r="N32" s="81">
        <f>分析係数表!H35</f>
        <v>5.730990621100511E-2</v>
      </c>
      <c r="O32" s="82">
        <f t="shared" si="4"/>
        <v>0.41708889648494152</v>
      </c>
      <c r="P32" s="76">
        <f>分析係数表!C35</f>
        <v>0.59405620126526415</v>
      </c>
      <c r="Q32" s="82">
        <f t="shared" si="5"/>
        <v>0.24777424543576534</v>
      </c>
      <c r="R32" s="83">
        <v>0.33678107470284219</v>
      </c>
      <c r="S32" s="84">
        <f t="shared" si="6"/>
        <v>0.76429435870794349</v>
      </c>
      <c r="T32" s="85">
        <f>分析係数表!F35</f>
        <v>0.64397492454144412</v>
      </c>
      <c r="U32" s="86">
        <f t="shared" si="7"/>
        <v>0.49218640197639935</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投入係数表!J33</f>
        <v>1.8317814074187146E-3</v>
      </c>
      <c r="E33" s="77">
        <f t="shared" si="0"/>
        <v>0.18317814074187147</v>
      </c>
      <c r="F33" s="76">
        <f>分析係数表!C36</f>
        <v>0.92201141892342209</v>
      </c>
      <c r="G33" s="77">
        <f t="shared" si="1"/>
        <v>0.16889233746116722</v>
      </c>
      <c r="H33" s="77">
        <v>0.22568373330446051</v>
      </c>
      <c r="I33" s="77">
        <f t="shared" si="2"/>
        <v>0.22568373330446051</v>
      </c>
      <c r="J33" s="76">
        <f>分析係数表!G36</f>
        <v>3.5073050022033647E-2</v>
      </c>
      <c r="K33" s="78">
        <f t="shared" si="3"/>
        <v>7.9154168673466439E-3</v>
      </c>
      <c r="L33" s="79"/>
      <c r="M33" s="80"/>
      <c r="N33" s="81">
        <f>分析係数表!H36</f>
        <v>0.21210954796119633</v>
      </c>
      <c r="O33" s="82">
        <f t="shared" si="4"/>
        <v>1.5436866528332709</v>
      </c>
      <c r="P33" s="76">
        <f>分析係数表!C36</f>
        <v>0.92201141892342209</v>
      </c>
      <c r="Q33" s="82">
        <f t="shared" si="5"/>
        <v>1.4232967211519523</v>
      </c>
      <c r="R33" s="83">
        <v>1.4756165898659772</v>
      </c>
      <c r="S33" s="84">
        <f t="shared" si="6"/>
        <v>1.7013003231704378</v>
      </c>
      <c r="T33" s="85">
        <f>分析係数表!F36</f>
        <v>0.86466819583959498</v>
      </c>
      <c r="U33" s="86">
        <f t="shared" si="7"/>
        <v>1.4710602810171023</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投入係数表!J34</f>
        <v>2.1676079987788123E-2</v>
      </c>
      <c r="E34" s="77">
        <f t="shared" si="0"/>
        <v>2.1676079987788124</v>
      </c>
      <c r="F34" s="76">
        <f>分析係数表!C37</f>
        <v>0.53071646341463419</v>
      </c>
      <c r="G34" s="77">
        <f t="shared" si="1"/>
        <v>1.1503852511811641</v>
      </c>
      <c r="H34" s="77">
        <v>1.2418111691096729</v>
      </c>
      <c r="I34" s="77">
        <f t="shared" si="2"/>
        <v>1.2418111691096729</v>
      </c>
      <c r="J34" s="76">
        <f>分析係数表!G37</f>
        <v>0.41098529342667856</v>
      </c>
      <c r="K34" s="78">
        <f t="shared" si="3"/>
        <v>0.51036612771706569</v>
      </c>
      <c r="L34" s="79"/>
      <c r="M34" s="80"/>
      <c r="N34" s="81">
        <f>分析係数表!H37</f>
        <v>4.5651692629714608E-2</v>
      </c>
      <c r="O34" s="82">
        <f t="shared" si="4"/>
        <v>0.33224298137031383</v>
      </c>
      <c r="P34" s="76">
        <f>分析係数表!C37</f>
        <v>0.53071646341463419</v>
      </c>
      <c r="Q34" s="82">
        <f t="shared" si="5"/>
        <v>0.17632682006718714</v>
      </c>
      <c r="R34" s="83">
        <v>0.20237567815630544</v>
      </c>
      <c r="S34" s="84">
        <f t="shared" si="6"/>
        <v>1.4441868472659785</v>
      </c>
      <c r="T34" s="85">
        <f>分析係数表!F37</f>
        <v>0.70065310341587184</v>
      </c>
      <c r="U34" s="86">
        <f t="shared" si="7"/>
        <v>1.0118739964492915</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投入係数表!J35</f>
        <v>1.1143336895130515E-2</v>
      </c>
      <c r="E35" s="77">
        <f t="shared" si="0"/>
        <v>1.1143336895130516</v>
      </c>
      <c r="F35" s="76">
        <f>分析係数表!C38</f>
        <v>6.0218331324874197E-2</v>
      </c>
      <c r="G35" s="77">
        <f t="shared" si="1"/>
        <v>6.7103315321566437E-2</v>
      </c>
      <c r="H35" s="77">
        <v>7.7202177853049031E-2</v>
      </c>
      <c r="I35" s="77">
        <f t="shared" si="2"/>
        <v>7.7202177853049031E-2</v>
      </c>
      <c r="J35" s="76">
        <f>分析係数表!G38</f>
        <v>0.21161417322834647</v>
      </c>
      <c r="K35" s="78">
        <f t="shared" si="3"/>
        <v>1.6337075037800731E-2</v>
      </c>
      <c r="L35" s="79"/>
      <c r="M35" s="80"/>
      <c r="N35" s="81">
        <f>分析係数表!H38</f>
        <v>4.0957211286881616E-2</v>
      </c>
      <c r="O35" s="82">
        <f t="shared" si="4"/>
        <v>0.29807757834832521</v>
      </c>
      <c r="P35" s="76">
        <f>分析係数表!C38</f>
        <v>6.0218331324874197E-2</v>
      </c>
      <c r="Q35" s="82">
        <f t="shared" si="5"/>
        <v>1.7949734373495594E-2</v>
      </c>
      <c r="R35" s="83">
        <v>2.198484348010615E-2</v>
      </c>
      <c r="S35" s="84">
        <f t="shared" si="6"/>
        <v>9.9187021333155184E-2</v>
      </c>
      <c r="T35" s="85">
        <f>分析係数表!F38</f>
        <v>0.48868110236220474</v>
      </c>
      <c r="U35" s="86">
        <f t="shared" si="7"/>
        <v>4.8470822925109791E-2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投入係数表!J36</f>
        <v>0</v>
      </c>
      <c r="E36" s="77">
        <f t="shared" si="0"/>
        <v>0</v>
      </c>
      <c r="F36" s="76">
        <f>分析係数表!C39</f>
        <v>1</v>
      </c>
      <c r="G36" s="77">
        <f t="shared" si="1"/>
        <v>0</v>
      </c>
      <c r="H36" s="77">
        <v>4.6725307856302694E-3</v>
      </c>
      <c r="I36" s="77">
        <f t="shared" si="2"/>
        <v>4.6725307856302694E-3</v>
      </c>
      <c r="J36" s="76">
        <f>分析係数表!G39</f>
        <v>0.35446398937935614</v>
      </c>
      <c r="K36" s="78">
        <f t="shared" si="3"/>
        <v>1.6562439027723625E-3</v>
      </c>
      <c r="L36" s="79"/>
      <c r="M36" s="80"/>
      <c r="N36" s="81">
        <f>分析係数表!H39</f>
        <v>3.6479088676890873E-3</v>
      </c>
      <c r="O36" s="82">
        <f t="shared" si="4"/>
        <v>2.6548678661245183E-2</v>
      </c>
      <c r="P36" s="76">
        <f>分析係数表!C39</f>
        <v>1</v>
      </c>
      <c r="Q36" s="82">
        <f t="shared" si="5"/>
        <v>2.6548678661245183E-2</v>
      </c>
      <c r="R36" s="83">
        <v>2.9983568341041763E-2</v>
      </c>
      <c r="S36" s="84">
        <f t="shared" si="6"/>
        <v>3.465609912667203E-2</v>
      </c>
      <c r="T36" s="85">
        <f>分析係数表!F39</f>
        <v>0.70522971883741881</v>
      </c>
      <c r="U36" s="86">
        <f t="shared" si="7"/>
        <v>2.4440511043104633E-2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投入係数表!J37</f>
        <v>3.0529690123645248E-4</v>
      </c>
      <c r="E37" s="77">
        <f t="shared" si="0"/>
        <v>3.0529690123645249E-2</v>
      </c>
      <c r="F37" s="76">
        <f>分析係数表!C40</f>
        <v>0.65100470158416435</v>
      </c>
      <c r="G37" s="77">
        <f t="shared" si="1"/>
        <v>1.9874971808400685E-2</v>
      </c>
      <c r="H37" s="77">
        <v>2.269574998692862E-2</v>
      </c>
      <c r="I37" s="77">
        <f t="shared" si="2"/>
        <v>2.269574998692862E-2</v>
      </c>
      <c r="J37" s="76">
        <f>分析係数表!G40</f>
        <v>0.47733083654434799</v>
      </c>
      <c r="K37" s="78">
        <f t="shared" si="3"/>
        <v>1.0833381327262014E-2</v>
      </c>
      <c r="L37" s="79"/>
      <c r="M37" s="80"/>
      <c r="N37" s="81">
        <f>分析係数表!H40</f>
        <v>3.0717908465161214E-2</v>
      </c>
      <c r="O37" s="82">
        <f t="shared" si="4"/>
        <v>0.22355818376124392</v>
      </c>
      <c r="P37" s="76">
        <f>分析係数表!C40</f>
        <v>0.65100470158416435</v>
      </c>
      <c r="Q37" s="82">
        <f t="shared" si="5"/>
        <v>0.14553742870618638</v>
      </c>
      <c r="R37" s="83">
        <v>0.14610362845335981</v>
      </c>
      <c r="S37" s="84">
        <f t="shared" si="6"/>
        <v>0.16879937844028842</v>
      </c>
      <c r="T37" s="85">
        <f>分析係数表!F40</f>
        <v>0.67377291224026792</v>
      </c>
      <c r="U37" s="86">
        <f t="shared" si="7"/>
        <v>0.11373244879606022</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投入係数表!J38</f>
        <v>0</v>
      </c>
      <c r="E38" s="77">
        <f t="shared" si="0"/>
        <v>0</v>
      </c>
      <c r="F38" s="76">
        <f>分析係数表!C41</f>
        <v>0.8265321556052998</v>
      </c>
      <c r="G38" s="77">
        <f t="shared" si="1"/>
        <v>0</v>
      </c>
      <c r="H38" s="77">
        <v>3.8980871250674475E-4</v>
      </c>
      <c r="I38" s="77">
        <f t="shared" si="2"/>
        <v>3.8980871250674475E-4</v>
      </c>
      <c r="J38" s="76">
        <f>分析係数表!G41</f>
        <v>0.44479524052850572</v>
      </c>
      <c r="K38" s="78">
        <f t="shared" si="3"/>
        <v>1.7338506003954467E-4</v>
      </c>
      <c r="L38" s="79"/>
      <c r="M38" s="80"/>
      <c r="N38" s="81">
        <f>分析係数表!H41</f>
        <v>6.0640824377088114E-2</v>
      </c>
      <c r="O38" s="82">
        <f t="shared" si="4"/>
        <v>0.44133058651769236</v>
      </c>
      <c r="P38" s="76">
        <f>分析係数表!C41</f>
        <v>0.8265321556052998</v>
      </c>
      <c r="Q38" s="82">
        <f t="shared" si="5"/>
        <v>0.36477392100901951</v>
      </c>
      <c r="R38" s="83">
        <v>0.37131691707070086</v>
      </c>
      <c r="S38" s="84">
        <f t="shared" si="6"/>
        <v>0.37170672578320763</v>
      </c>
      <c r="T38" s="85">
        <f>分析係数表!F41</f>
        <v>0.54945616468355352</v>
      </c>
      <c r="U38" s="86">
        <f t="shared" si="7"/>
        <v>0.20423655193592261</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投入係数表!J39</f>
        <v>1.373836055564036E-3</v>
      </c>
      <c r="E39" s="77">
        <f>$C$12*D39</f>
        <v>0.13738360555640361</v>
      </c>
      <c r="F39" s="76">
        <f>分析係数表!C42</f>
        <v>0.24572260647979616</v>
      </c>
      <c r="G39" s="77">
        <f>E39*F39</f>
        <v>3.37582576449117E-2</v>
      </c>
      <c r="H39" s="77">
        <v>3.6095102060323583E-2</v>
      </c>
      <c r="I39" s="77">
        <f>C39+H39</f>
        <v>3.6095102060323583E-2</v>
      </c>
      <c r="J39" s="76">
        <f>分析係数表!G42</f>
        <v>0.48602941176470588</v>
      </c>
      <c r="K39" s="78">
        <f>I39*J39</f>
        <v>1.7543281221966096E-2</v>
      </c>
      <c r="L39" s="79"/>
      <c r="M39" s="80"/>
      <c r="N39" s="81">
        <f>分析係数表!H42</f>
        <v>1.240792174858109E-2</v>
      </c>
      <c r="O39" s="82">
        <f t="shared" si="4"/>
        <v>9.0302126315352588E-2</v>
      </c>
      <c r="P39" s="76">
        <f>分析係数表!C42</f>
        <v>0.24572260647979616</v>
      </c>
      <c r="Q39" s="82">
        <f>O39*P39</f>
        <v>2.2189273848876229E-2</v>
      </c>
      <c r="R39" s="83">
        <v>2.3253361552151602E-2</v>
      </c>
      <c r="S39" s="84">
        <f>I39+R39</f>
        <v>5.9348463612475186E-2</v>
      </c>
      <c r="T39" s="85">
        <f>分析係数表!F42</f>
        <v>0.55735294117647061</v>
      </c>
      <c r="U39" s="86">
        <f t="shared" si="7"/>
        <v>3.3078040748717785E-2</v>
      </c>
      <c r="V39" s="87">
        <f>分析係数表!D42</f>
        <v>0.2323529411764706</v>
      </c>
      <c r="W39" s="88">
        <f t="shared" si="8"/>
        <v>0</v>
      </c>
      <c r="X39" s="76">
        <f>分析係数表!E42</f>
        <v>0.17941176470588235</v>
      </c>
      <c r="Y39" s="89">
        <f t="shared" si="9"/>
        <v>0</v>
      </c>
    </row>
    <row r="40" spans="1:25" x14ac:dyDescent="0.2">
      <c r="A40" s="6" t="s">
        <v>195</v>
      </c>
      <c r="B40" s="5" t="s">
        <v>41</v>
      </c>
      <c r="C40" s="90"/>
      <c r="D40" s="76">
        <f>投入係数表!J40</f>
        <v>4.487864448175851E-2</v>
      </c>
      <c r="E40" s="77">
        <f>$C$12*D40</f>
        <v>4.4878644481758512</v>
      </c>
      <c r="F40" s="76">
        <f>分析係数表!C43</f>
        <v>0.32241039779440728</v>
      </c>
      <c r="G40" s="77">
        <f>E40*F40</f>
        <v>1.4469341619837544</v>
      </c>
      <c r="H40" s="77">
        <v>1.6162559136285695</v>
      </c>
      <c r="I40" s="77">
        <f>C40+H40</f>
        <v>1.6162559136285695</v>
      </c>
      <c r="J40" s="76">
        <f>分析係数表!G43</f>
        <v>0.32678591644967736</v>
      </c>
      <c r="K40" s="78">
        <f>I40*J40</f>
        <v>0.52816966995232262</v>
      </c>
      <c r="L40" s="79"/>
      <c r="M40" s="80"/>
      <c r="N40" s="81">
        <f>分析係数表!H43</f>
        <v>3.3935615666384894E-2</v>
      </c>
      <c r="O40" s="82">
        <f t="shared" si="4"/>
        <v>0.24697594928381808</v>
      </c>
      <c r="P40" s="76">
        <f>分析係数表!C43</f>
        <v>0.32241039779440728</v>
      </c>
      <c r="Q40" s="82">
        <f>O40*P40</f>
        <v>7.9627614054247148E-2</v>
      </c>
      <c r="R40" s="83">
        <v>0.1366964594290867</v>
      </c>
      <c r="S40" s="84">
        <f>I40+R40</f>
        <v>1.7529523730576562</v>
      </c>
      <c r="T40" s="85">
        <f>分析係数表!F43</f>
        <v>0.56402128382203098</v>
      </c>
      <c r="U40" s="86">
        <f t="shared" si="7"/>
        <v>0.98870244793085504</v>
      </c>
      <c r="V40" s="87">
        <f>分析係数表!D43</f>
        <v>0.20027170836635344</v>
      </c>
      <c r="W40" s="88">
        <f t="shared" si="8"/>
        <v>0</v>
      </c>
      <c r="X40" s="76">
        <f>分析係数表!E43</f>
        <v>0.1484206951205706</v>
      </c>
      <c r="Y40" s="89">
        <f t="shared" si="9"/>
        <v>0</v>
      </c>
    </row>
    <row r="41" spans="1:25" x14ac:dyDescent="0.2">
      <c r="A41" s="6" t="s">
        <v>341</v>
      </c>
      <c r="B41" s="5" t="s">
        <v>42</v>
      </c>
      <c r="C41" s="90"/>
      <c r="D41" s="76">
        <f>投入係数表!J41</f>
        <v>0</v>
      </c>
      <c r="E41" s="77">
        <f>$C$12*D41</f>
        <v>0</v>
      </c>
      <c r="F41" s="76">
        <f>分析係数表!C44</f>
        <v>0.3905721797921623</v>
      </c>
      <c r="G41" s="77">
        <f>E41*F41</f>
        <v>0</v>
      </c>
      <c r="H41" s="77">
        <v>2.37615548015653E-3</v>
      </c>
      <c r="I41" s="77">
        <f>C41+H41</f>
        <v>2.37615548015653E-3</v>
      </c>
      <c r="J41" s="76">
        <f>分析係数表!G44</f>
        <v>0.26539598666415049</v>
      </c>
      <c r="K41" s="78">
        <f>I41*J41</f>
        <v>6.3062212812357052E-4</v>
      </c>
      <c r="L41" s="79"/>
      <c r="M41" s="80"/>
      <c r="N41" s="81">
        <f>分析係数表!H44</f>
        <v>0.10659692871231333</v>
      </c>
      <c r="O41" s="82">
        <f t="shared" si="4"/>
        <v>0.77578900934870321</v>
      </c>
      <c r="P41" s="76">
        <f>分析係数表!C44</f>
        <v>0.3905721797921623</v>
      </c>
      <c r="Q41" s="82">
        <f>O41*P41</f>
        <v>0.30300160444012519</v>
      </c>
      <c r="R41" s="83">
        <v>0.30776249160147545</v>
      </c>
      <c r="S41" s="84">
        <f>I41+R41</f>
        <v>0.31013864708163197</v>
      </c>
      <c r="T41" s="85">
        <f>分析係数表!F44</f>
        <v>0.53714537334088197</v>
      </c>
      <c r="U41" s="86">
        <f t="shared" si="7"/>
        <v>0.16658953937409923</v>
      </c>
      <c r="V41" s="87">
        <f>分析係数表!D44</f>
        <v>0.12719381015285902</v>
      </c>
      <c r="W41" s="88">
        <f t="shared" si="8"/>
        <v>0</v>
      </c>
      <c r="X41" s="76">
        <f>分析係数表!E44</f>
        <v>9.7670419995386976E-2</v>
      </c>
      <c r="Y41" s="89">
        <f t="shared" si="9"/>
        <v>0</v>
      </c>
    </row>
    <row r="42" spans="1:25" x14ac:dyDescent="0.2">
      <c r="A42" s="6" t="s">
        <v>342</v>
      </c>
      <c r="B42" s="5" t="s">
        <v>279</v>
      </c>
      <c r="C42" s="90"/>
      <c r="D42" s="76">
        <f>投入係数表!J42</f>
        <v>3.0529690123645248E-4</v>
      </c>
      <c r="E42" s="77">
        <f>$C$12*D42</f>
        <v>3.0529690123645249E-2</v>
      </c>
      <c r="F42" s="76">
        <f>分析係数表!C45</f>
        <v>1</v>
      </c>
      <c r="G42" s="77">
        <f>E42*F42</f>
        <v>3.0529690123645249E-2</v>
      </c>
      <c r="H42" s="77">
        <v>3.612603031751116E-2</v>
      </c>
      <c r="I42" s="77">
        <f>C42+H42</f>
        <v>3.612603031751116E-2</v>
      </c>
      <c r="J42" s="76">
        <f>分析係数表!G45</f>
        <v>0</v>
      </c>
      <c r="K42" s="78">
        <f>I42*J42</f>
        <v>0</v>
      </c>
      <c r="L42" s="79"/>
      <c r="M42" s="80"/>
      <c r="N42" s="81">
        <f>分析係数表!H45</f>
        <v>0</v>
      </c>
      <c r="O42" s="82">
        <f t="shared" si="4"/>
        <v>0</v>
      </c>
      <c r="P42" s="76">
        <f>分析係数表!C45</f>
        <v>1</v>
      </c>
      <c r="Q42" s="82">
        <f>O42*P42</f>
        <v>0</v>
      </c>
      <c r="R42" s="83">
        <v>2.670010501785584E-3</v>
      </c>
      <c r="S42" s="84">
        <f>I42+R42</f>
        <v>3.8796040819296745E-2</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1.8317814074187146E-3</v>
      </c>
      <c r="E43" s="77">
        <f>$C$12*D43</f>
        <v>0.18317814074187147</v>
      </c>
      <c r="F43" s="76">
        <f>分析係数表!C46</f>
        <v>0.10446009389671362</v>
      </c>
      <c r="G43" s="77">
        <f>E43*F43</f>
        <v>1.9134805781721317E-2</v>
      </c>
      <c r="H43" s="77">
        <v>2.463698050605051E-2</v>
      </c>
      <c r="I43" s="77">
        <f>C43+H43</f>
        <v>2.463698050605051E-2</v>
      </c>
      <c r="J43" s="76">
        <f>分析係数表!G46</f>
        <v>9.482758620689655E-3</v>
      </c>
      <c r="K43" s="78">
        <f>I43*J43</f>
        <v>2.3362653928151345E-4</v>
      </c>
      <c r="L43" s="79"/>
      <c r="M43" s="80"/>
      <c r="N43" s="81">
        <f>分析係数表!H46</f>
        <v>2.1406935555287204E-2</v>
      </c>
      <c r="O43" s="82">
        <f t="shared" si="4"/>
        <v>0.15579497015761051</v>
      </c>
      <c r="P43" s="76">
        <f>分析係数表!C46</f>
        <v>0.10446009389671362</v>
      </c>
      <c r="Q43" s="82">
        <f>O43*P43</f>
        <v>1.6274357211299693E-2</v>
      </c>
      <c r="R43" s="83">
        <v>1.8111236493472876E-2</v>
      </c>
      <c r="S43" s="84">
        <f>I43+R43</f>
        <v>4.2748216999523386E-2</v>
      </c>
      <c r="T43" s="85">
        <f>分析係数表!F46</f>
        <v>0.31293103448275861</v>
      </c>
      <c r="U43" s="86">
        <f t="shared" si="7"/>
        <v>1.3377243767954301E-2</v>
      </c>
      <c r="V43" s="87">
        <f>分析係数表!D46</f>
        <v>1.0344827586206896E-2</v>
      </c>
      <c r="W43" s="88">
        <f t="shared" si="8"/>
        <v>0</v>
      </c>
      <c r="X43" s="76">
        <f>分析係数表!E46</f>
        <v>2.8448275862068967E-2</v>
      </c>
      <c r="Y43" s="89">
        <f t="shared" si="9"/>
        <v>0</v>
      </c>
    </row>
    <row r="44" spans="1:25" x14ac:dyDescent="0.2">
      <c r="A44" s="192">
        <v>40</v>
      </c>
      <c r="B44" s="14" t="s">
        <v>151</v>
      </c>
      <c r="C44" s="197">
        <f>SUM(C5:C43)</f>
        <v>100</v>
      </c>
      <c r="D44" s="92">
        <f>投入係数表!J44</f>
        <v>0.68310181651656232</v>
      </c>
      <c r="E44" s="91">
        <f>SUM(E5:E43)</f>
        <v>68.310181651656237</v>
      </c>
      <c r="F44" s="92">
        <f>分析係数表!C47</f>
        <v>0.44570757479943235</v>
      </c>
      <c r="G44" s="91">
        <f>SUM(G5:G43)</f>
        <v>5.7361714942568858</v>
      </c>
      <c r="H44" s="91">
        <f>SUM(H5:H43)</f>
        <v>6.3584767384663206</v>
      </c>
      <c r="I44" s="91">
        <f>SUM(I5:I43)</f>
        <v>106.35847673846629</v>
      </c>
      <c r="J44" s="92">
        <f>分析係数表!G47</f>
        <v>0.27097428005742652</v>
      </c>
      <c r="K44" s="93">
        <f>SUM(K5:K43)</f>
        <v>11.601137290154668</v>
      </c>
      <c r="L44" s="94">
        <f>最終需要_まとめ!$L$33</f>
        <v>0.62733333333333341</v>
      </c>
      <c r="M44" s="91">
        <f>K44*L44</f>
        <v>7.2777801266903621</v>
      </c>
      <c r="N44" s="95">
        <f>分析係数表!H47</f>
        <v>1</v>
      </c>
      <c r="O44" s="91">
        <f>SUM(O5:O43)</f>
        <v>7.2777801266903603</v>
      </c>
      <c r="P44" s="92">
        <f>分析係数表!C47</f>
        <v>0.44570757479943235</v>
      </c>
      <c r="Q44" s="96">
        <f>SUM(Q5:Q43)</f>
        <v>3.1886504788575065</v>
      </c>
      <c r="R44" s="91">
        <f>SUM(R5:R43)</f>
        <v>3.5092359633330519</v>
      </c>
      <c r="S44" s="97">
        <f>SUM(S5:S43)</f>
        <v>109.86771270179936</v>
      </c>
      <c r="T44" s="98">
        <f>分析係数表!F47</f>
        <v>0.61157350498728547</v>
      </c>
      <c r="U44" s="99">
        <f>SUM(U5:U43)</f>
        <v>36.58689751287239</v>
      </c>
      <c r="V44" s="100">
        <f>分析係数表!D47</f>
        <v>9.9802009927653867E-2</v>
      </c>
      <c r="W44" s="101">
        <f>SUM(W5:W43)</f>
        <v>3</v>
      </c>
      <c r="X44" s="92">
        <f>分析係数表!E47</f>
        <v>7.9310975781403947E-2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4.3219724437998597E-2</v>
      </c>
      <c r="G5" s="110">
        <f t="shared" ref="G5:G38" si="1">E5*F5</f>
        <v>0</v>
      </c>
      <c r="H5" s="110">
        <f t="array" ref="H5:H43">MMULT(逆行列係数!C5:AO43,'9'!G5:G43)</f>
        <v>2.5973988152612787E-6</v>
      </c>
      <c r="I5" s="110">
        <f t="shared" ref="I5:I38" si="2">C5+H5</f>
        <v>2.5973988152612787E-6</v>
      </c>
      <c r="J5" s="107">
        <f>分析係数表!G8</f>
        <v>0.12096774193548387</v>
      </c>
      <c r="K5" s="111">
        <f t="shared" ref="K5:K38" si="3">I5*J5</f>
        <v>3.1420146958805789E-7</v>
      </c>
      <c r="L5" s="79" t="s">
        <v>183</v>
      </c>
      <c r="M5" s="80" t="s">
        <v>183</v>
      </c>
      <c r="N5" s="81">
        <f>分析係数表!H8</f>
        <v>1.0951274000724549E-2</v>
      </c>
      <c r="O5" s="82">
        <f t="shared" ref="O5:O43" si="4">$M$44*N5</f>
        <v>2.9626346461802171E-2</v>
      </c>
      <c r="P5" s="76">
        <f>分析係数表!C8</f>
        <v>4.3219724437998597E-2</v>
      </c>
      <c r="Q5" s="82">
        <f t="shared" ref="Q5:Q38" si="5">O5*P5</f>
        <v>1.2804425301837646E-3</v>
      </c>
      <c r="R5" s="83">
        <f t="array" ref="R5:R43">MMULT(逆行列係数!C5:AO43,'9'!Q5:Q43)</f>
        <v>1.4434971500835788E-3</v>
      </c>
      <c r="S5" s="84">
        <f t="shared" ref="S5:S38" si="6">I5+R5</f>
        <v>1.44609454889884E-3</v>
      </c>
      <c r="T5" s="85">
        <f>分析係数表!F8</f>
        <v>0.45483870967741935</v>
      </c>
      <c r="U5" s="86">
        <f t="shared" ref="U5:U43" si="7">S5*T5</f>
        <v>6.5773977869269817E-4</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107">
        <f>投入係数表!K6</f>
        <v>0</v>
      </c>
      <c r="E6" s="110">
        <f t="shared" si="0"/>
        <v>0</v>
      </c>
      <c r="F6" s="76">
        <f>分析係数表!C9</f>
        <v>0.23148148148148151</v>
      </c>
      <c r="G6" s="110">
        <f t="shared" si="1"/>
        <v>0</v>
      </c>
      <c r="H6" s="110">
        <v>5.5547558005395489E-7</v>
      </c>
      <c r="I6" s="110">
        <f t="shared" si="2"/>
        <v>5.5547558005395489E-7</v>
      </c>
      <c r="J6" s="107">
        <f>分析係数表!G9</f>
        <v>0.24691358024691357</v>
      </c>
      <c r="K6" s="111">
        <f t="shared" si="3"/>
        <v>1.3715446421085305E-7</v>
      </c>
      <c r="L6" s="79"/>
      <c r="M6" s="80"/>
      <c r="N6" s="81">
        <f>分析係数表!H9</f>
        <v>5.7611802117296619E-4</v>
      </c>
      <c r="O6" s="82">
        <f t="shared" si="4"/>
        <v>1.5585649758218922E-3</v>
      </c>
      <c r="P6" s="76">
        <f>分析係数表!C9</f>
        <v>0.23148148148148151</v>
      </c>
      <c r="Q6" s="82">
        <f t="shared" si="5"/>
        <v>3.6077892958840101E-4</v>
      </c>
      <c r="R6" s="83">
        <v>4.0108014272244351E-4</v>
      </c>
      <c r="S6" s="84">
        <f t="shared" si="6"/>
        <v>4.0163561830249748E-4</v>
      </c>
      <c r="T6" s="85">
        <f>分析係数表!F9</f>
        <v>0.67901234567901236</v>
      </c>
      <c r="U6" s="86">
        <f t="shared" si="7"/>
        <v>2.7271554329181928E-4</v>
      </c>
      <c r="V6" s="87">
        <f>分析係数表!D9</f>
        <v>0</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5.5493895671475668E-3</v>
      </c>
      <c r="G7" s="110">
        <f t="shared" si="1"/>
        <v>0</v>
      </c>
      <c r="H7" s="110">
        <v>4.3808487009152003E-8</v>
      </c>
      <c r="I7" s="110">
        <f t="shared" si="2"/>
        <v>4.3808487009152003E-8</v>
      </c>
      <c r="J7" s="107">
        <f>分析係数表!G10</f>
        <v>0.2857142857142857</v>
      </c>
      <c r="K7" s="111">
        <f t="shared" si="3"/>
        <v>1.2516710574043429E-8</v>
      </c>
      <c r="L7" s="79"/>
      <c r="M7" s="80"/>
      <c r="N7" s="81">
        <f>分析係数表!H10</f>
        <v>1.1094674556213018E-3</v>
      </c>
      <c r="O7" s="82">
        <f t="shared" si="4"/>
        <v>3.0014286215609368E-3</v>
      </c>
      <c r="P7" s="76">
        <f>分析係数表!C10</f>
        <v>5.5493895671475668E-3</v>
      </c>
      <c r="Q7" s="82">
        <f t="shared" si="5"/>
        <v>1.6656096679028364E-5</v>
      </c>
      <c r="R7" s="83">
        <v>2.0464813601374205E-5</v>
      </c>
      <c r="S7" s="84">
        <f t="shared" si="6"/>
        <v>2.0508622088383357E-5</v>
      </c>
      <c r="T7" s="85">
        <f>分析係数表!F10</f>
        <v>0.5714285714285714</v>
      </c>
      <c r="U7" s="86">
        <f t="shared" si="7"/>
        <v>1.1719212621933346E-5</v>
      </c>
      <c r="V7" s="87">
        <f>分析係数表!D10</f>
        <v>0.14285714285714285</v>
      </c>
      <c r="W7" s="167">
        <f t="shared" si="8"/>
        <v>0</v>
      </c>
      <c r="X7" s="76">
        <f>分析係数表!E10</f>
        <v>0</v>
      </c>
      <c r="Y7" s="166">
        <f t="shared" si="9"/>
        <v>0</v>
      </c>
    </row>
    <row r="8" spans="1:25" x14ac:dyDescent="0.2">
      <c r="A8" s="6" t="s">
        <v>222</v>
      </c>
      <c r="B8" s="5" t="s">
        <v>27</v>
      </c>
      <c r="C8" s="90"/>
      <c r="D8" s="107">
        <f>投入係数表!K8</f>
        <v>0.59523809523809523</v>
      </c>
      <c r="E8" s="110">
        <f t="shared" si="0"/>
        <v>59.523809523809526</v>
      </c>
      <c r="F8" s="76">
        <f>分析係数表!C11</f>
        <v>8.2342177493137658E-3</v>
      </c>
      <c r="G8" s="110">
        <f t="shared" si="1"/>
        <v>0.49013200888772418</v>
      </c>
      <c r="H8" s="110">
        <v>0.49036197076327137</v>
      </c>
      <c r="I8" s="110">
        <f t="shared" si="2"/>
        <v>0.49036197076327137</v>
      </c>
      <c r="J8" s="107">
        <f>分析係数表!G11</f>
        <v>0.47058823529411764</v>
      </c>
      <c r="K8" s="111">
        <f t="shared" si="3"/>
        <v>0.23075857447683359</v>
      </c>
      <c r="L8" s="79"/>
      <c r="M8" s="80"/>
      <c r="N8" s="81">
        <f>分析係数表!H11</f>
        <v>-2.0126393752767377E-5</v>
      </c>
      <c r="O8" s="82">
        <f t="shared" si="4"/>
        <v>-5.44476847448696E-5</v>
      </c>
      <c r="P8" s="76">
        <f>分析係数表!C11</f>
        <v>8.2342177493137658E-3</v>
      </c>
      <c r="Q8" s="82">
        <f t="shared" si="5"/>
        <v>-4.483340921352456E-7</v>
      </c>
      <c r="R8" s="83">
        <v>5.5023176401240127E-6</v>
      </c>
      <c r="S8" s="84">
        <f t="shared" si="6"/>
        <v>0.4903674730809115</v>
      </c>
      <c r="T8" s="85">
        <f>分析係数表!F11</f>
        <v>0.76470588235294112</v>
      </c>
      <c r="U8" s="86">
        <f t="shared" si="7"/>
        <v>0.37498689117952055</v>
      </c>
      <c r="V8" s="87">
        <f>分析係数表!D11</f>
        <v>0</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2.3675231529837748E-2</v>
      </c>
      <c r="G9" s="110">
        <f t="shared" si="1"/>
        <v>0</v>
      </c>
      <c r="H9" s="110">
        <v>4.3698023062463627E-6</v>
      </c>
      <c r="I9" s="110">
        <f t="shared" si="2"/>
        <v>4.3698023062463627E-6</v>
      </c>
      <c r="J9" s="107">
        <f>分析係数表!G12</f>
        <v>0.14409566517189837</v>
      </c>
      <c r="K9" s="111">
        <f t="shared" si="3"/>
        <v>6.2966956998826513E-7</v>
      </c>
      <c r="L9" s="79"/>
      <c r="M9" s="80"/>
      <c r="N9" s="81">
        <f>分析係数表!H12</f>
        <v>8.7247916918246585E-2</v>
      </c>
      <c r="O9" s="82">
        <f t="shared" si="4"/>
        <v>0.23603071336900971</v>
      </c>
      <c r="P9" s="76">
        <f>分析係数表!C12</f>
        <v>2.3675231529837748E-2</v>
      </c>
      <c r="Q9" s="82">
        <f t="shared" si="5"/>
        <v>5.5880817871640752E-3</v>
      </c>
      <c r="R9" s="83">
        <v>5.9910295074874966E-3</v>
      </c>
      <c r="S9" s="84">
        <f t="shared" si="6"/>
        <v>5.995399309793743E-3</v>
      </c>
      <c r="T9" s="85">
        <f>分析係数表!F12</f>
        <v>0.28819133034379674</v>
      </c>
      <c r="U9" s="86">
        <f t="shared" si="7"/>
        <v>1.7278221030317396E-3</v>
      </c>
      <c r="V9" s="87">
        <f>分析係数表!D12</f>
        <v>3.3781763826606873E-2</v>
      </c>
      <c r="W9" s="167">
        <f t="shared" si="8"/>
        <v>0</v>
      </c>
      <c r="X9" s="76">
        <f>分析係数表!E12</f>
        <v>3.4230194319880419E-2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0.24561403508771928</v>
      </c>
      <c r="K10" s="111">
        <f t="shared" si="3"/>
        <v>0</v>
      </c>
      <c r="L10" s="79"/>
      <c r="M10" s="80"/>
      <c r="N10" s="81">
        <f>分析係数表!H13</f>
        <v>1.3441915227629513E-2</v>
      </c>
      <c r="O10" s="82">
        <f t="shared" si="4"/>
        <v>3.6364247448979786E-2</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107">
        <f>投入係数表!K11</f>
        <v>0</v>
      </c>
      <c r="E11" s="110">
        <f t="shared" si="0"/>
        <v>0</v>
      </c>
      <c r="F11" s="76">
        <f>分析係数表!C14</f>
        <v>5.9722885809842308E-2</v>
      </c>
      <c r="G11" s="110">
        <f t="shared" si="1"/>
        <v>0</v>
      </c>
      <c r="H11" s="110">
        <v>5.3914009490187024E-4</v>
      </c>
      <c r="I11" s="110">
        <f t="shared" si="2"/>
        <v>5.3914009490187024E-4</v>
      </c>
      <c r="J11" s="107">
        <f>分析係数表!G14</f>
        <v>0.15850144092219021</v>
      </c>
      <c r="K11" s="111">
        <f t="shared" si="3"/>
        <v>8.5454481900872802E-5</v>
      </c>
      <c r="L11" s="79"/>
      <c r="M11" s="80"/>
      <c r="N11" s="81">
        <f>分析係数表!H14</f>
        <v>1.1119832548403977E-3</v>
      </c>
      <c r="O11" s="82">
        <f t="shared" si="4"/>
        <v>3.0082345821540453E-3</v>
      </c>
      <c r="P11" s="76">
        <f>分析係数表!C14</f>
        <v>5.9722885809842308E-2</v>
      </c>
      <c r="Q11" s="82">
        <f t="shared" si="5"/>
        <v>1.7966045043920473E-4</v>
      </c>
      <c r="R11" s="83">
        <v>5.2509971142103396E-4</v>
      </c>
      <c r="S11" s="84">
        <f t="shared" si="6"/>
        <v>1.0642398063229041E-3</v>
      </c>
      <c r="T11" s="85">
        <f>分析係数表!F14</f>
        <v>0.29178674351585016</v>
      </c>
      <c r="U11" s="86">
        <f t="shared" si="7"/>
        <v>3.1053106740689925E-4</v>
      </c>
      <c r="V11" s="87">
        <f>分析係数表!D14</f>
        <v>6.1959654178674349E-2</v>
      </c>
      <c r="W11" s="167">
        <f t="shared" si="8"/>
        <v>0</v>
      </c>
      <c r="X11" s="76">
        <f>分析係数表!E14</f>
        <v>5.1152737752161385E-2</v>
      </c>
      <c r="Y11" s="166">
        <f t="shared" si="9"/>
        <v>0</v>
      </c>
    </row>
    <row r="12" spans="1:25" x14ac:dyDescent="0.2">
      <c r="A12" s="6" t="s">
        <v>226</v>
      </c>
      <c r="B12" s="5" t="s">
        <v>29</v>
      </c>
      <c r="C12" s="90"/>
      <c r="D12" s="107">
        <f>投入係数表!K12</f>
        <v>0</v>
      </c>
      <c r="E12" s="110">
        <f t="shared" si="0"/>
        <v>0</v>
      </c>
      <c r="F12" s="76">
        <f>分析係数表!C15</f>
        <v>0</v>
      </c>
      <c r="G12" s="110">
        <f t="shared" si="1"/>
        <v>0</v>
      </c>
      <c r="H12" s="110">
        <v>0</v>
      </c>
      <c r="I12" s="110">
        <f t="shared" si="2"/>
        <v>0</v>
      </c>
      <c r="J12" s="107">
        <f>分析係数表!G15</f>
        <v>9.5557930087009621E-2</v>
      </c>
      <c r="K12" s="111">
        <f t="shared" si="3"/>
        <v>0</v>
      </c>
      <c r="L12" s="79"/>
      <c r="M12" s="80"/>
      <c r="N12" s="81">
        <f>分析係数表!H15</f>
        <v>8.0253995089159917E-3</v>
      </c>
      <c r="O12" s="82">
        <f t="shared" si="4"/>
        <v>2.1711014292016752E-2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75">
        <f>最終需要_まとめ!C14</f>
        <v>100</v>
      </c>
      <c r="D13" s="107">
        <f>投入係数表!K13</f>
        <v>6.3492063492063489E-2</v>
      </c>
      <c r="E13" s="110">
        <f t="shared" si="0"/>
        <v>6.3492063492063489</v>
      </c>
      <c r="F13" s="76">
        <f>分析係数表!C16</f>
        <v>6.1289263434387564E-3</v>
      </c>
      <c r="G13" s="110">
        <f t="shared" si="1"/>
        <v>3.8913818053579401E-2</v>
      </c>
      <c r="H13" s="110">
        <v>3.9403622546671208E-2</v>
      </c>
      <c r="I13" s="110">
        <f t="shared" si="2"/>
        <v>100.03940362254667</v>
      </c>
      <c r="J13" s="107">
        <f>分析係数表!G16</f>
        <v>3.1746031746031744E-2</v>
      </c>
      <c r="K13" s="111">
        <f t="shared" si="3"/>
        <v>3.1758540832554498</v>
      </c>
      <c r="L13" s="79"/>
      <c r="M13" s="80"/>
      <c r="N13" s="81">
        <f>分析係数表!H16</f>
        <v>1.5884756269371653E-2</v>
      </c>
      <c r="O13" s="82">
        <f t="shared" si="4"/>
        <v>4.2972835184888328E-2</v>
      </c>
      <c r="P13" s="76">
        <f>分析係数表!C16</f>
        <v>6.1289263434387564E-3</v>
      </c>
      <c r="Q13" s="82">
        <f t="shared" si="5"/>
        <v>2.6337734161691398E-4</v>
      </c>
      <c r="R13" s="83">
        <v>2.9516172254171792E-4</v>
      </c>
      <c r="S13" s="84">
        <f t="shared" si="6"/>
        <v>100.03969878426922</v>
      </c>
      <c r="T13" s="85">
        <f>分析係数表!F16</f>
        <v>0.27777777777777779</v>
      </c>
      <c r="U13" s="86">
        <f t="shared" si="7"/>
        <v>27.788805217852563</v>
      </c>
      <c r="V13" s="87">
        <f>分析係数表!D16</f>
        <v>0</v>
      </c>
      <c r="W13" s="167">
        <f t="shared" si="8"/>
        <v>0</v>
      </c>
      <c r="X13" s="76">
        <f>分析係数表!E16</f>
        <v>0</v>
      </c>
      <c r="Y13" s="166">
        <f t="shared" si="9"/>
        <v>0</v>
      </c>
    </row>
    <row r="14" spans="1:25" x14ac:dyDescent="0.2">
      <c r="A14" s="6" t="s">
        <v>2</v>
      </c>
      <c r="B14" s="5" t="s">
        <v>365</v>
      </c>
      <c r="C14" s="90"/>
      <c r="D14" s="107">
        <f>投入係数表!K14</f>
        <v>0</v>
      </c>
      <c r="E14" s="110">
        <f t="shared" si="0"/>
        <v>0</v>
      </c>
      <c r="F14" s="76">
        <f>分析係数表!C17</f>
        <v>8.7451698189953242E-2</v>
      </c>
      <c r="G14" s="110">
        <f t="shared" si="1"/>
        <v>0</v>
      </c>
      <c r="H14" s="110">
        <v>1.0389203023254987E-3</v>
      </c>
      <c r="I14" s="110">
        <f t="shared" si="2"/>
        <v>1.0389203023254987E-3</v>
      </c>
      <c r="J14" s="107">
        <f>分析係数表!G17</f>
        <v>0.21272443403590943</v>
      </c>
      <c r="K14" s="111">
        <f t="shared" si="3"/>
        <v>2.2100373332060763E-4</v>
      </c>
      <c r="L14" s="79"/>
      <c r="M14" s="80"/>
      <c r="N14" s="81">
        <f>分析係数表!H17</f>
        <v>2.8227267238256251E-3</v>
      </c>
      <c r="O14" s="82">
        <f t="shared" si="4"/>
        <v>7.6362877854679618E-3</v>
      </c>
      <c r="P14" s="76">
        <f>分析係数表!C17</f>
        <v>8.7451698189953242E-2</v>
      </c>
      <c r="Q14" s="82">
        <f t="shared" si="5"/>
        <v>6.6780633470637065E-4</v>
      </c>
      <c r="R14" s="83">
        <v>1.1669782845129695E-3</v>
      </c>
      <c r="S14" s="84">
        <f t="shared" si="6"/>
        <v>2.205898586838468E-3</v>
      </c>
      <c r="T14" s="85">
        <f>分析係数表!F17</f>
        <v>0.32357533177205311</v>
      </c>
      <c r="U14" s="86">
        <f t="shared" si="7"/>
        <v>7.1377436709176034E-4</v>
      </c>
      <c r="V14" s="87">
        <f>分析係数表!D17</f>
        <v>1.873536299765808E-2</v>
      </c>
      <c r="W14" s="167">
        <f t="shared" si="8"/>
        <v>0</v>
      </c>
      <c r="X14" s="76">
        <f>分析係数表!E17</f>
        <v>1.288056206088993E-2</v>
      </c>
      <c r="Y14" s="166">
        <f t="shared" si="9"/>
        <v>0</v>
      </c>
    </row>
    <row r="15" spans="1:25" x14ac:dyDescent="0.2">
      <c r="A15" s="6" t="s">
        <v>3</v>
      </c>
      <c r="B15" s="5" t="s">
        <v>31</v>
      </c>
      <c r="C15" s="90"/>
      <c r="D15" s="107">
        <f>投入係数表!K15</f>
        <v>0</v>
      </c>
      <c r="E15" s="110">
        <f t="shared" si="0"/>
        <v>0</v>
      </c>
      <c r="F15" s="76">
        <f>分析係数表!C18</f>
        <v>0.22643979057591623</v>
      </c>
      <c r="G15" s="110">
        <f t="shared" si="1"/>
        <v>0</v>
      </c>
      <c r="H15" s="110">
        <v>3.1002771021150857E-4</v>
      </c>
      <c r="I15" s="110">
        <f t="shared" si="2"/>
        <v>3.1002771021150857E-4</v>
      </c>
      <c r="J15" s="107">
        <f>分析係数表!G18</f>
        <v>0.21553645335880292</v>
      </c>
      <c r="K15" s="111">
        <f t="shared" si="3"/>
        <v>6.6822273101939289E-5</v>
      </c>
      <c r="L15" s="79"/>
      <c r="M15" s="80"/>
      <c r="N15" s="81">
        <f>分析係数表!H18</f>
        <v>4.2265426880811494E-4</v>
      </c>
      <c r="O15" s="82">
        <f t="shared" si="4"/>
        <v>1.1434013796422615E-3</v>
      </c>
      <c r="P15" s="76">
        <f>分析係数表!C18</f>
        <v>0.22643979057591623</v>
      </c>
      <c r="Q15" s="82">
        <f t="shared" si="5"/>
        <v>2.5891156895040736E-4</v>
      </c>
      <c r="R15" s="83">
        <v>5.5791491368986277E-4</v>
      </c>
      <c r="S15" s="84">
        <f t="shared" si="6"/>
        <v>8.6794262390137134E-4</v>
      </c>
      <c r="T15" s="85">
        <f>分析係数表!F18</f>
        <v>0.45877109200891436</v>
      </c>
      <c r="U15" s="86">
        <f t="shared" si="7"/>
        <v>3.9818698536831458E-4</v>
      </c>
      <c r="V15" s="87">
        <f>分析係数表!D18</f>
        <v>2.9608404966571154E-2</v>
      </c>
      <c r="W15" s="167">
        <f t="shared" si="8"/>
        <v>0</v>
      </c>
      <c r="X15" s="76">
        <f>分析係数表!E18</f>
        <v>1.5918497293855461E-2</v>
      </c>
      <c r="Y15" s="166">
        <f t="shared" si="9"/>
        <v>0</v>
      </c>
    </row>
    <row r="16" spans="1:25" x14ac:dyDescent="0.2">
      <c r="A16" s="6" t="s">
        <v>4</v>
      </c>
      <c r="B16" s="5" t="s">
        <v>32</v>
      </c>
      <c r="C16" s="90"/>
      <c r="D16" s="107">
        <f>投入係数表!K16</f>
        <v>0</v>
      </c>
      <c r="E16" s="110">
        <f t="shared" si="0"/>
        <v>0</v>
      </c>
      <c r="F16" s="76">
        <f>分析係数表!C19</f>
        <v>0.10887949260042284</v>
      </c>
      <c r="G16" s="110">
        <f t="shared" si="1"/>
        <v>0</v>
      </c>
      <c r="H16" s="110">
        <v>1.0968529388659269E-4</v>
      </c>
      <c r="I16" s="110">
        <f t="shared" si="2"/>
        <v>1.0968529388659269E-4</v>
      </c>
      <c r="J16" s="107">
        <f>分析係数表!G19</f>
        <v>5.7692307692307696E-2</v>
      </c>
      <c r="K16" s="111">
        <f t="shared" si="3"/>
        <v>6.3279977242265017E-6</v>
      </c>
      <c r="L16" s="79"/>
      <c r="M16" s="80"/>
      <c r="N16" s="81">
        <f>分析係数表!H19</f>
        <v>-1.0817936642112467E-4</v>
      </c>
      <c r="O16" s="82">
        <f t="shared" si="4"/>
        <v>-2.9265630550367414E-4</v>
      </c>
      <c r="P16" s="76">
        <f>分析係数表!C19</f>
        <v>0.10887949260042284</v>
      </c>
      <c r="Q16" s="82">
        <f t="shared" si="5"/>
        <v>-3.1864270049554379E-5</v>
      </c>
      <c r="R16" s="83">
        <v>8.564018803362277E-5</v>
      </c>
      <c r="S16" s="84">
        <f t="shared" si="6"/>
        <v>1.9532548192021548E-4</v>
      </c>
      <c r="T16" s="85">
        <f>分析係数表!F19</f>
        <v>0.23994755244755245</v>
      </c>
      <c r="U16" s="86">
        <f t="shared" si="7"/>
        <v>4.6867871317394358E-5</v>
      </c>
      <c r="V16" s="87">
        <f>分析係数表!D19</f>
        <v>6.8181818181818177E-2</v>
      </c>
      <c r="W16" s="167">
        <f t="shared" si="8"/>
        <v>0</v>
      </c>
      <c r="X16" s="76">
        <f>分析係数表!E19</f>
        <v>7.1241258741258737E-2</v>
      </c>
      <c r="Y16" s="166">
        <f t="shared" si="9"/>
        <v>0</v>
      </c>
    </row>
    <row r="17" spans="1:25" x14ac:dyDescent="0.2">
      <c r="A17" s="6" t="s">
        <v>5</v>
      </c>
      <c r="B17" s="5" t="s">
        <v>33</v>
      </c>
      <c r="C17" s="90"/>
      <c r="D17" s="107">
        <f>投入係数表!K17</f>
        <v>0</v>
      </c>
      <c r="E17" s="110">
        <f t="shared" si="0"/>
        <v>0</v>
      </c>
      <c r="F17" s="76">
        <f>分析係数表!C20</f>
        <v>0.17711503347534996</v>
      </c>
      <c r="G17" s="110">
        <f t="shared" si="1"/>
        <v>0</v>
      </c>
      <c r="H17" s="110">
        <v>1.2568275210767324E-4</v>
      </c>
      <c r="I17" s="110">
        <f t="shared" si="2"/>
        <v>1.2568275210767324E-4</v>
      </c>
      <c r="J17" s="107">
        <f>分析係数表!G20</f>
        <v>9.9964551577454805E-2</v>
      </c>
      <c r="K17" s="111">
        <f t="shared" si="3"/>
        <v>1.2563819955463968E-5</v>
      </c>
      <c r="L17" s="79"/>
      <c r="M17" s="80"/>
      <c r="N17" s="81">
        <f>分析係数表!H20</f>
        <v>5.2831783601014375E-4</v>
      </c>
      <c r="O17" s="82">
        <f t="shared" si="4"/>
        <v>1.4292517245528271E-3</v>
      </c>
      <c r="P17" s="76">
        <f>分析係数表!C20</f>
        <v>0.17711503347534996</v>
      </c>
      <c r="Q17" s="82">
        <f t="shared" si="5"/>
        <v>2.5314196703887565E-4</v>
      </c>
      <c r="R17" s="83">
        <v>4.8330849116392117E-4</v>
      </c>
      <c r="S17" s="84">
        <f t="shared" si="6"/>
        <v>6.0899124327159441E-4</v>
      </c>
      <c r="T17" s="85">
        <f>分析係数表!F20</f>
        <v>0.22332506203473945</v>
      </c>
      <c r="U17" s="86">
        <f t="shared" si="7"/>
        <v>1.3600300718224194E-4</v>
      </c>
      <c r="V17" s="87">
        <f>分析係数表!D20</f>
        <v>1.7015242821694435E-2</v>
      </c>
      <c r="W17" s="167">
        <f t="shared" si="8"/>
        <v>0</v>
      </c>
      <c r="X17" s="76">
        <f>分析係数表!E20</f>
        <v>1.5242821694434599E-2</v>
      </c>
      <c r="Y17" s="166">
        <f t="shared" si="9"/>
        <v>0</v>
      </c>
    </row>
    <row r="18" spans="1:25" x14ac:dyDescent="0.2">
      <c r="A18" s="6" t="s">
        <v>6</v>
      </c>
      <c r="B18" s="5" t="s">
        <v>34</v>
      </c>
      <c r="C18" s="90"/>
      <c r="D18" s="107">
        <f>投入係数表!K18</f>
        <v>0</v>
      </c>
      <c r="E18" s="110">
        <f t="shared" si="0"/>
        <v>0</v>
      </c>
      <c r="F18" s="76">
        <f>分析係数表!C21</f>
        <v>0.17957505140507202</v>
      </c>
      <c r="G18" s="110">
        <f t="shared" si="1"/>
        <v>0</v>
      </c>
      <c r="H18" s="110">
        <v>6.8314091515446192E-4</v>
      </c>
      <c r="I18" s="110">
        <f t="shared" si="2"/>
        <v>6.8314091515446192E-4</v>
      </c>
      <c r="J18" s="107">
        <f>分析係数表!G21</f>
        <v>0.28499913688934919</v>
      </c>
      <c r="K18" s="111">
        <f t="shared" si="3"/>
        <v>1.9469457119282178E-4</v>
      </c>
      <c r="L18" s="79"/>
      <c r="M18" s="80"/>
      <c r="N18" s="81">
        <f>分析係数表!H21</f>
        <v>8.7801392746447693E-4</v>
      </c>
      <c r="O18" s="82">
        <f t="shared" si="4"/>
        <v>2.3752802469949362E-3</v>
      </c>
      <c r="P18" s="76">
        <f>分析係数表!C21</f>
        <v>0.17957505140507202</v>
      </c>
      <c r="Q18" s="82">
        <f t="shared" si="5"/>
        <v>4.2654107245556781E-4</v>
      </c>
      <c r="R18" s="83">
        <v>8.4063308895018698E-4</v>
      </c>
      <c r="S18" s="84">
        <f t="shared" si="6"/>
        <v>1.5237740041046488E-3</v>
      </c>
      <c r="T18" s="85">
        <f>分析係数表!F21</f>
        <v>0.42551355083721731</v>
      </c>
      <c r="U18" s="86">
        <f t="shared" si="7"/>
        <v>6.4838648716001365E-4</v>
      </c>
      <c r="V18" s="87">
        <f>分析係数表!D21</f>
        <v>7.6298981529432069E-2</v>
      </c>
      <c r="W18" s="167">
        <f t="shared" si="8"/>
        <v>0</v>
      </c>
      <c r="X18" s="76">
        <f>分析係数表!E21</f>
        <v>5.9382012774037631E-2</v>
      </c>
      <c r="Y18" s="166">
        <f t="shared" si="9"/>
        <v>0</v>
      </c>
    </row>
    <row r="19" spans="1:25" x14ac:dyDescent="0.2">
      <c r="A19" s="6" t="s">
        <v>7</v>
      </c>
      <c r="B19" s="5" t="s">
        <v>269</v>
      </c>
      <c r="C19" s="90"/>
      <c r="D19" s="107">
        <f>投入係数表!K19</f>
        <v>0</v>
      </c>
      <c r="E19" s="110">
        <f t="shared" si="0"/>
        <v>0</v>
      </c>
      <c r="F19" s="76">
        <f>分析係数表!C22</f>
        <v>4.9691833590138623E-2</v>
      </c>
      <c r="G19" s="110">
        <f t="shared" si="1"/>
        <v>0</v>
      </c>
      <c r="H19" s="110">
        <v>2.7806995758557684E-4</v>
      </c>
      <c r="I19" s="110">
        <f t="shared" si="2"/>
        <v>2.7806995758557684E-4</v>
      </c>
      <c r="J19" s="107">
        <f>分析係数表!G22</f>
        <v>0.19477362503798237</v>
      </c>
      <c r="K19" s="111">
        <f t="shared" si="3"/>
        <v>5.4160693653100809E-5</v>
      </c>
      <c r="L19" s="79"/>
      <c r="M19" s="80"/>
      <c r="N19" s="81">
        <f>分析係数表!H22</f>
        <v>4.276858672463068E-5</v>
      </c>
      <c r="O19" s="82">
        <f t="shared" si="4"/>
        <v>1.157013300828479E-4</v>
      </c>
      <c r="P19" s="76">
        <f>分析係数表!C22</f>
        <v>4.9691833590138623E-2</v>
      </c>
      <c r="Q19" s="82">
        <f t="shared" si="5"/>
        <v>5.7494112406345781E-6</v>
      </c>
      <c r="R19" s="83">
        <v>6.9066259347865252E-5</v>
      </c>
      <c r="S19" s="84">
        <f t="shared" si="6"/>
        <v>3.4713621693344208E-4</v>
      </c>
      <c r="T19" s="85">
        <f>分析係数表!F22</f>
        <v>0.41355211182011548</v>
      </c>
      <c r="U19" s="86">
        <f t="shared" si="7"/>
        <v>1.4355891560207071E-4</v>
      </c>
      <c r="V19" s="87">
        <f>分析係数表!D22</f>
        <v>4.6490428441203283E-2</v>
      </c>
      <c r="W19" s="167">
        <f t="shared" si="8"/>
        <v>0</v>
      </c>
      <c r="X19" s="76">
        <f>分析係数表!E22</f>
        <v>3.5855363111516256E-2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0.21580656802598339</v>
      </c>
      <c r="K20" s="111">
        <f t="shared" si="3"/>
        <v>0</v>
      </c>
      <c r="L20" s="79"/>
      <c r="M20" s="80"/>
      <c r="N20" s="81">
        <f>分析係数表!H23</f>
        <v>2.5157992190959224E-5</v>
      </c>
      <c r="O20" s="82">
        <f t="shared" si="4"/>
        <v>6.8059605931086996E-5</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107">
        <f>投入係数表!K21</f>
        <v>0</v>
      </c>
      <c r="E21" s="110">
        <f t="shared" si="0"/>
        <v>0</v>
      </c>
      <c r="F21" s="76">
        <f>分析係数表!C24</f>
        <v>0.10964526531808849</v>
      </c>
      <c r="G21" s="110">
        <f t="shared" si="1"/>
        <v>0</v>
      </c>
      <c r="H21" s="110">
        <v>3.2369475163994009E-4</v>
      </c>
      <c r="I21" s="110">
        <f t="shared" si="2"/>
        <v>3.2369475163994009E-4</v>
      </c>
      <c r="J21" s="107">
        <f>分析係数表!G24</f>
        <v>0.20900321543408359</v>
      </c>
      <c r="K21" s="111">
        <f t="shared" si="3"/>
        <v>6.7653243911884584E-5</v>
      </c>
      <c r="L21" s="79"/>
      <c r="M21" s="80"/>
      <c r="N21" s="81">
        <f>分析係数表!H24</f>
        <v>3.3711709535885358E-4</v>
      </c>
      <c r="O21" s="82">
        <f t="shared" si="4"/>
        <v>9.119987194765658E-4</v>
      </c>
      <c r="P21" s="76">
        <f>分析係数表!C24</f>
        <v>0.10964526531808849</v>
      </c>
      <c r="Q21" s="82">
        <f t="shared" si="5"/>
        <v>9.9996341566765021E-5</v>
      </c>
      <c r="R21" s="83">
        <v>4.0156115738313456E-4</v>
      </c>
      <c r="S21" s="84">
        <f t="shared" si="6"/>
        <v>7.2525590902307465E-4</v>
      </c>
      <c r="T21" s="85">
        <f>分析係数表!F24</f>
        <v>0.39389067524115756</v>
      </c>
      <c r="U21" s="86">
        <f t="shared" si="7"/>
        <v>2.856715397277384E-4</v>
      </c>
      <c r="V21" s="87">
        <f>分析係数表!D24</f>
        <v>0.10771704180064309</v>
      </c>
      <c r="W21" s="167">
        <f t="shared" si="8"/>
        <v>0</v>
      </c>
      <c r="X21" s="76">
        <f>分析係数表!E24</f>
        <v>0.10932475884244373</v>
      </c>
      <c r="Y21" s="166">
        <f t="shared" si="9"/>
        <v>0</v>
      </c>
    </row>
    <row r="22" spans="1:25" x14ac:dyDescent="0.2">
      <c r="A22" s="6" t="s">
        <v>10</v>
      </c>
      <c r="B22" s="5" t="s">
        <v>272</v>
      </c>
      <c r="C22" s="90"/>
      <c r="D22" s="107">
        <f>投入係数表!K22</f>
        <v>0</v>
      </c>
      <c r="E22" s="110">
        <f t="shared" si="0"/>
        <v>0</v>
      </c>
      <c r="F22" s="76">
        <f>分析係数表!C25</f>
        <v>4.6305418719211788E-2</v>
      </c>
      <c r="G22" s="110">
        <f t="shared" si="1"/>
        <v>0</v>
      </c>
      <c r="H22" s="110">
        <v>3.8592584298456189E-4</v>
      </c>
      <c r="I22" s="110">
        <f t="shared" si="2"/>
        <v>3.8592584298456189E-4</v>
      </c>
      <c r="J22" s="107">
        <f>分析係数表!G25</f>
        <v>0.19667590027700832</v>
      </c>
      <c r="K22" s="111">
        <f t="shared" si="3"/>
        <v>7.5902312609152072E-5</v>
      </c>
      <c r="L22" s="79"/>
      <c r="M22" s="80"/>
      <c r="N22" s="81">
        <f>分析係数表!H25</f>
        <v>4.9058084772370483E-4</v>
      </c>
      <c r="O22" s="82">
        <f t="shared" si="4"/>
        <v>1.3271623156561965E-3</v>
      </c>
      <c r="P22" s="76">
        <f>分析係数表!C25</f>
        <v>4.6305418719211788E-2</v>
      </c>
      <c r="Q22" s="82">
        <f t="shared" si="5"/>
        <v>6.1454806734818906E-5</v>
      </c>
      <c r="R22" s="83">
        <v>2.0684118812786906E-4</v>
      </c>
      <c r="S22" s="84">
        <f t="shared" si="6"/>
        <v>5.9276703111243089E-4</v>
      </c>
      <c r="T22" s="85">
        <f>分析係数表!F25</f>
        <v>0.35013850415512465</v>
      </c>
      <c r="U22" s="86">
        <f t="shared" si="7"/>
        <v>2.075505615861808E-4</v>
      </c>
      <c r="V22" s="87">
        <f>分析係数表!D25</f>
        <v>3.9889196675900275E-2</v>
      </c>
      <c r="W22" s="167">
        <f t="shared" si="8"/>
        <v>0</v>
      </c>
      <c r="X22" s="76">
        <f>分析係数表!E25</f>
        <v>3.3240997229916899E-2</v>
      </c>
      <c r="Y22" s="166">
        <f t="shared" si="9"/>
        <v>0</v>
      </c>
    </row>
    <row r="23" spans="1:25" x14ac:dyDescent="0.2">
      <c r="A23" s="6" t="s">
        <v>11</v>
      </c>
      <c r="B23" s="5" t="s">
        <v>35</v>
      </c>
      <c r="C23" s="90"/>
      <c r="D23" s="107">
        <f>投入係数表!K23</f>
        <v>0</v>
      </c>
      <c r="E23" s="110">
        <f t="shared" si="0"/>
        <v>0</v>
      </c>
      <c r="F23" s="76">
        <f>分析係数表!C26</f>
        <v>0.16673079389508783</v>
      </c>
      <c r="G23" s="110">
        <f t="shared" si="1"/>
        <v>0</v>
      </c>
      <c r="H23" s="110">
        <v>8.6195099180834389E-4</v>
      </c>
      <c r="I23" s="110">
        <f t="shared" si="2"/>
        <v>8.6195099180834389E-4</v>
      </c>
      <c r="J23" s="107">
        <f>分析係数表!G26</f>
        <v>0.1962424574876577</v>
      </c>
      <c r="K23" s="111">
        <f t="shared" si="3"/>
        <v>1.6915138086639331E-4</v>
      </c>
      <c r="L23" s="79"/>
      <c r="M23" s="80"/>
      <c r="N23" s="81">
        <f>分析係数表!H26</f>
        <v>1.0251881817815884E-2</v>
      </c>
      <c r="O23" s="82">
        <f t="shared" si="4"/>
        <v>2.7734289416917954E-2</v>
      </c>
      <c r="P23" s="76">
        <f>分析係数表!C26</f>
        <v>0.16673079389508783</v>
      </c>
      <c r="Q23" s="82">
        <f t="shared" si="5"/>
        <v>4.624160092598863E-3</v>
      </c>
      <c r="R23" s="83">
        <v>4.9160905635864558E-3</v>
      </c>
      <c r="S23" s="84">
        <f t="shared" si="6"/>
        <v>5.7780415553947998E-3</v>
      </c>
      <c r="T23" s="85">
        <f>分析係数表!F26</f>
        <v>0.33461327482172243</v>
      </c>
      <c r="U23" s="86">
        <f t="shared" si="7"/>
        <v>1.9334094069066528E-3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107">
        <f>投入係数表!K24</f>
        <v>0</v>
      </c>
      <c r="E24" s="110">
        <f t="shared" si="0"/>
        <v>0</v>
      </c>
      <c r="F24" s="76">
        <f>分析係数表!C27</f>
        <v>7.547169811320753E-2</v>
      </c>
      <c r="G24" s="110">
        <f t="shared" si="1"/>
        <v>0</v>
      </c>
      <c r="H24" s="110">
        <v>7.5893465787573523E-5</v>
      </c>
      <c r="I24" s="110">
        <f t="shared" si="2"/>
        <v>7.5893465787573523E-5</v>
      </c>
      <c r="J24" s="107">
        <f>分析係数表!G27</f>
        <v>0.16957431960921143</v>
      </c>
      <c r="K24" s="111">
        <f t="shared" si="3"/>
        <v>1.2869582823712747E-5</v>
      </c>
      <c r="L24" s="79"/>
      <c r="M24" s="80"/>
      <c r="N24" s="81">
        <f>分析係数表!H27</f>
        <v>1.0395282373304351E-2</v>
      </c>
      <c r="O24" s="82">
        <f t="shared" si="4"/>
        <v>2.8122229170725148E-2</v>
      </c>
      <c r="P24" s="76">
        <f>分析係数表!C27</f>
        <v>7.547169811320753E-2</v>
      </c>
      <c r="Q24" s="82">
        <f t="shared" si="5"/>
        <v>2.1224323902434071E-3</v>
      </c>
      <c r="R24" s="83">
        <v>2.1477970121083377E-3</v>
      </c>
      <c r="S24" s="84">
        <f t="shared" si="6"/>
        <v>2.2236904778959112E-3</v>
      </c>
      <c r="T24" s="85">
        <f>分析係数表!F27</f>
        <v>0.31960921144452198</v>
      </c>
      <c r="U24" s="86">
        <f t="shared" si="7"/>
        <v>7.1071196013700445E-4</v>
      </c>
      <c r="V24" s="87">
        <f>分析係数表!D27</f>
        <v>2.1632937892533146E-2</v>
      </c>
      <c r="W24" s="167">
        <f t="shared" si="8"/>
        <v>0</v>
      </c>
      <c r="X24" s="76">
        <f>分析係数表!E27</f>
        <v>2.3726448011165389E-2</v>
      </c>
      <c r="Y24" s="166">
        <f t="shared" si="9"/>
        <v>0</v>
      </c>
    </row>
    <row r="25" spans="1:25" x14ac:dyDescent="0.2">
      <c r="A25" s="6" t="s">
        <v>13</v>
      </c>
      <c r="B25" s="5" t="s">
        <v>192</v>
      </c>
      <c r="C25" s="90"/>
      <c r="D25" s="107">
        <f>投入係数表!K25</f>
        <v>0</v>
      </c>
      <c r="E25" s="110">
        <f t="shared" si="0"/>
        <v>0</v>
      </c>
      <c r="F25" s="76">
        <f>分析係数表!C28</f>
        <v>9.6472970692467741E-2</v>
      </c>
      <c r="G25" s="110">
        <f t="shared" si="1"/>
        <v>0</v>
      </c>
      <c r="H25" s="110">
        <v>4.5486112486342687E-3</v>
      </c>
      <c r="I25" s="110">
        <f t="shared" si="2"/>
        <v>4.5486112486342687E-3</v>
      </c>
      <c r="J25" s="107">
        <f>分析係数表!G28</f>
        <v>0.12489408574817827</v>
      </c>
      <c r="K25" s="111">
        <f t="shared" si="3"/>
        <v>5.6809464332205654E-4</v>
      </c>
      <c r="L25" s="79"/>
      <c r="M25" s="80"/>
      <c r="N25" s="81">
        <f>分析係数表!H28</f>
        <v>1.9077305478404378E-2</v>
      </c>
      <c r="O25" s="82">
        <f t="shared" si="4"/>
        <v>5.1609599177543271E-2</v>
      </c>
      <c r="P25" s="76">
        <f>分析係数表!C28</f>
        <v>9.6472970692467741E-2</v>
      </c>
      <c r="Q25" s="82">
        <f t="shared" si="5"/>
        <v>4.978931348905139E-3</v>
      </c>
      <c r="R25" s="83">
        <v>5.6797983971283864E-3</v>
      </c>
      <c r="S25" s="84">
        <f t="shared" si="6"/>
        <v>1.0228409645762656E-2</v>
      </c>
      <c r="T25" s="85">
        <f>分析係数表!F28</f>
        <v>0.21360786307405524</v>
      </c>
      <c r="U25" s="86">
        <f t="shared" si="7"/>
        <v>2.1848687270774152E-3</v>
      </c>
      <c r="V25" s="87">
        <f>分析係数表!D28</f>
        <v>3.211320115234706E-2</v>
      </c>
      <c r="W25" s="167">
        <f t="shared" si="8"/>
        <v>0</v>
      </c>
      <c r="X25" s="76">
        <f>分析係数表!E28</f>
        <v>3.1859006947974916E-2</v>
      </c>
      <c r="Y25" s="166">
        <f t="shared" si="9"/>
        <v>0</v>
      </c>
    </row>
    <row r="26" spans="1:25" x14ac:dyDescent="0.2">
      <c r="A26" s="6" t="s">
        <v>14</v>
      </c>
      <c r="B26" s="5" t="s">
        <v>50</v>
      </c>
      <c r="C26" s="90"/>
      <c r="D26" s="107">
        <f>投入係数表!K26</f>
        <v>0</v>
      </c>
      <c r="E26" s="110">
        <f t="shared" si="0"/>
        <v>0</v>
      </c>
      <c r="F26" s="76">
        <f>分析係数表!C29</f>
        <v>3.4111818825194651E-2</v>
      </c>
      <c r="G26" s="110">
        <f t="shared" si="1"/>
        <v>0</v>
      </c>
      <c r="H26" s="110">
        <v>5.3952011766253557E-4</v>
      </c>
      <c r="I26" s="110">
        <f t="shared" si="2"/>
        <v>5.3952011766253557E-4</v>
      </c>
      <c r="J26" s="107">
        <f>分析係数表!G29</f>
        <v>0.26295336787564766</v>
      </c>
      <c r="K26" s="111">
        <f t="shared" si="3"/>
        <v>1.4186863197602941E-4</v>
      </c>
      <c r="L26" s="79"/>
      <c r="M26" s="80"/>
      <c r="N26" s="81">
        <f>分析係数表!H29</f>
        <v>9.4946262528680103E-3</v>
      </c>
      <c r="O26" s="82">
        <f t="shared" si="4"/>
        <v>2.5685695278392231E-2</v>
      </c>
      <c r="P26" s="76">
        <f>分析係数表!C29</f>
        <v>3.4111818825194651E-2</v>
      </c>
      <c r="Q26" s="82">
        <f t="shared" si="5"/>
        <v>8.761857837356735E-4</v>
      </c>
      <c r="R26" s="83">
        <v>1.1176827075436724E-3</v>
      </c>
      <c r="S26" s="84">
        <f t="shared" si="6"/>
        <v>1.657202825206208E-3</v>
      </c>
      <c r="T26" s="85">
        <f>分析係数表!F29</f>
        <v>0.41450777202072536</v>
      </c>
      <c r="U26" s="86">
        <f t="shared" si="7"/>
        <v>6.8692345086267682E-4</v>
      </c>
      <c r="V26" s="87">
        <f>分析係数表!D29</f>
        <v>0.22927461139896374</v>
      </c>
      <c r="W26" s="167">
        <f t="shared" si="8"/>
        <v>0</v>
      </c>
      <c r="X26" s="76">
        <f>分析係数表!E29</f>
        <v>0.13212435233160622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1.1537576271500864E-2</v>
      </c>
      <c r="I27" s="110">
        <f t="shared" si="2"/>
        <v>1.1537576271500864E-2</v>
      </c>
      <c r="J27" s="107">
        <f>分析係数表!G30</f>
        <v>0.34440567162860553</v>
      </c>
      <c r="K27" s="111">
        <f t="shared" si="3"/>
        <v>3.9736067047525178E-3</v>
      </c>
      <c r="L27" s="79"/>
      <c r="M27" s="80"/>
      <c r="N27" s="81">
        <f>分析係数表!H30</f>
        <v>0</v>
      </c>
      <c r="O27" s="82">
        <f t="shared" si="4"/>
        <v>0</v>
      </c>
      <c r="P27" s="76">
        <f>分析係数表!C30</f>
        <v>1</v>
      </c>
      <c r="Q27" s="82">
        <f t="shared" si="5"/>
        <v>0</v>
      </c>
      <c r="R27" s="83">
        <v>8.0452292984441835E-3</v>
      </c>
      <c r="S27" s="84">
        <f t="shared" si="6"/>
        <v>1.9582805569945048E-2</v>
      </c>
      <c r="T27" s="85">
        <f>分析係数表!F30</f>
        <v>0.44043464817350592</v>
      </c>
      <c r="U27" s="86">
        <f t="shared" si="7"/>
        <v>8.6249460814489184E-3</v>
      </c>
      <c r="V27" s="87">
        <f>分析係数表!D30</f>
        <v>0.12915764830602058</v>
      </c>
      <c r="W27" s="167">
        <f t="shared" si="8"/>
        <v>0</v>
      </c>
      <c r="X27" s="76">
        <f>分析係数表!E30</f>
        <v>8.229162065462256E-2</v>
      </c>
      <c r="Y27" s="166">
        <f t="shared" si="9"/>
        <v>0</v>
      </c>
    </row>
    <row r="28" spans="1:25" x14ac:dyDescent="0.2">
      <c r="A28" s="6" t="s">
        <v>16</v>
      </c>
      <c r="B28" s="5" t="s">
        <v>193</v>
      </c>
      <c r="C28" s="90"/>
      <c r="D28" s="107">
        <f>投入係数表!K28</f>
        <v>7.9365079365079361E-3</v>
      </c>
      <c r="E28" s="110">
        <f t="shared" si="0"/>
        <v>0.79365079365079361</v>
      </c>
      <c r="F28" s="76">
        <f>分析係数表!C31</f>
        <v>1.6826763829082436E-2</v>
      </c>
      <c r="G28" s="110">
        <f t="shared" si="1"/>
        <v>1.3354574467525743E-2</v>
      </c>
      <c r="H28" s="110">
        <v>1.4584208394348857E-2</v>
      </c>
      <c r="I28" s="110">
        <f t="shared" si="2"/>
        <v>1.4584208394348857E-2</v>
      </c>
      <c r="J28" s="107">
        <f>分析係数表!G31</f>
        <v>7.0588235294117646E-2</v>
      </c>
      <c r="K28" s="111">
        <f t="shared" si="3"/>
        <v>1.0294735337187427E-3</v>
      </c>
      <c r="L28" s="79"/>
      <c r="M28" s="80"/>
      <c r="N28" s="81">
        <f>分析係数表!H31</f>
        <v>2.1628325886567646E-2</v>
      </c>
      <c r="O28" s="82">
        <f t="shared" si="4"/>
        <v>5.8510843218955499E-2</v>
      </c>
      <c r="P28" s="76">
        <f>分析係数表!C31</f>
        <v>1.6826763829082436E-2</v>
      </c>
      <c r="Q28" s="82">
        <f t="shared" si="5"/>
        <v>9.8454814028583375E-4</v>
      </c>
      <c r="R28" s="83">
        <v>1.2388604691597781E-3</v>
      </c>
      <c r="S28" s="84">
        <f t="shared" si="6"/>
        <v>1.5823068863508635E-2</v>
      </c>
      <c r="T28" s="85">
        <f>分析係数表!F31</f>
        <v>0.34509803921568627</v>
      </c>
      <c r="U28" s="86">
        <f t="shared" si="7"/>
        <v>5.4605100391716078E-3</v>
      </c>
      <c r="V28" s="87">
        <f>分析係数表!D31</f>
        <v>0</v>
      </c>
      <c r="W28" s="167">
        <f t="shared" si="8"/>
        <v>0</v>
      </c>
      <c r="X28" s="76">
        <f>分析係数表!E31</f>
        <v>0</v>
      </c>
      <c r="Y28" s="166">
        <f t="shared" si="9"/>
        <v>0</v>
      </c>
    </row>
    <row r="29" spans="1:25" x14ac:dyDescent="0.2">
      <c r="A29" s="6" t="s">
        <v>17</v>
      </c>
      <c r="B29" s="5" t="s">
        <v>273</v>
      </c>
      <c r="C29" s="90"/>
      <c r="D29" s="107">
        <f>投入係数表!K29</f>
        <v>0</v>
      </c>
      <c r="E29" s="110">
        <f t="shared" si="0"/>
        <v>0</v>
      </c>
      <c r="F29" s="76">
        <f>分析係数表!C32</f>
        <v>1</v>
      </c>
      <c r="G29" s="110">
        <f t="shared" si="1"/>
        <v>0</v>
      </c>
      <c r="H29" s="110">
        <v>6.3268145864647605E-3</v>
      </c>
      <c r="I29" s="110">
        <f t="shared" si="2"/>
        <v>6.3268145864647605E-3</v>
      </c>
      <c r="J29" s="107">
        <f>分析係数表!G32</f>
        <v>0.14034315882094148</v>
      </c>
      <c r="K29" s="111">
        <f t="shared" si="3"/>
        <v>8.8792514433887301E-4</v>
      </c>
      <c r="L29" s="79"/>
      <c r="M29" s="80"/>
      <c r="N29" s="81">
        <f>分析係数表!H32</f>
        <v>6.181318681318681E-3</v>
      </c>
      <c r="O29" s="82">
        <f t="shared" si="4"/>
        <v>1.6722245177268075E-2</v>
      </c>
      <c r="P29" s="76">
        <f>分析係数表!C32</f>
        <v>1</v>
      </c>
      <c r="Q29" s="82">
        <f t="shared" si="5"/>
        <v>1.6722245177268075E-2</v>
      </c>
      <c r="R29" s="83">
        <v>2.1763346587571172E-2</v>
      </c>
      <c r="S29" s="84">
        <f t="shared" si="6"/>
        <v>2.8090161174035934E-2</v>
      </c>
      <c r="T29" s="85">
        <f>分析係数表!F32</f>
        <v>0.48284205895292565</v>
      </c>
      <c r="U29" s="86">
        <f t="shared" si="7"/>
        <v>1.3563111257591041E-2</v>
      </c>
      <c r="V29" s="87">
        <f>分析係数表!D32</f>
        <v>1.2758468983721953E-2</v>
      </c>
      <c r="W29" s="167">
        <f t="shared" si="8"/>
        <v>0</v>
      </c>
      <c r="X29" s="76">
        <f>分析係数表!E32</f>
        <v>1.913770347558293E-2</v>
      </c>
      <c r="Y29" s="166">
        <f t="shared" si="9"/>
        <v>0</v>
      </c>
    </row>
    <row r="30" spans="1:25" x14ac:dyDescent="0.2">
      <c r="A30" s="6" t="s">
        <v>18</v>
      </c>
      <c r="B30" s="5" t="s">
        <v>274</v>
      </c>
      <c r="C30" s="90"/>
      <c r="D30" s="107">
        <f>投入係数表!K30</f>
        <v>0</v>
      </c>
      <c r="E30" s="110">
        <f t="shared" si="0"/>
        <v>0</v>
      </c>
      <c r="F30" s="76">
        <f>分析係数表!C33</f>
        <v>0.61354309165526677</v>
      </c>
      <c r="G30" s="110">
        <f t="shared" si="1"/>
        <v>0</v>
      </c>
      <c r="H30" s="110">
        <v>9.8030794623848987E-3</v>
      </c>
      <c r="I30" s="110">
        <f t="shared" si="2"/>
        <v>9.8030794623848987E-3</v>
      </c>
      <c r="J30" s="107">
        <f>分析係数表!G33</f>
        <v>0.50806900389538123</v>
      </c>
      <c r="K30" s="111">
        <f t="shared" si="3"/>
        <v>4.9806408175611652E-3</v>
      </c>
      <c r="L30" s="79"/>
      <c r="M30" s="80"/>
      <c r="N30" s="81">
        <f>分析係数表!H33</f>
        <v>9.1575091575091575E-4</v>
      </c>
      <c r="O30" s="82">
        <f t="shared" si="4"/>
        <v>2.4773696558915669E-3</v>
      </c>
      <c r="P30" s="76">
        <f>分析係数表!C33</f>
        <v>0.61354309165526677</v>
      </c>
      <c r="Q30" s="82">
        <f t="shared" si="5"/>
        <v>1.5199730378486563E-3</v>
      </c>
      <c r="R30" s="83">
        <v>4.1580511011137097E-3</v>
      </c>
      <c r="S30" s="84">
        <f t="shared" si="6"/>
        <v>1.3961130563498608E-2</v>
      </c>
      <c r="T30" s="85">
        <f>分析係数表!F33</f>
        <v>0.64607679465776291</v>
      </c>
      <c r="U30" s="86">
        <f t="shared" si="7"/>
        <v>9.0199624842637084E-3</v>
      </c>
      <c r="V30" s="87">
        <f>分析係数表!D33</f>
        <v>9.237618252643294E-2</v>
      </c>
      <c r="W30" s="167">
        <f t="shared" si="8"/>
        <v>0</v>
      </c>
      <c r="X30" s="76">
        <f>分析係数表!E33</f>
        <v>8.7367835281023931E-2</v>
      </c>
      <c r="Y30" s="166">
        <f t="shared" si="9"/>
        <v>0</v>
      </c>
    </row>
    <row r="31" spans="1:25" x14ac:dyDescent="0.2">
      <c r="A31" s="6" t="s">
        <v>19</v>
      </c>
      <c r="B31" s="5" t="s">
        <v>275</v>
      </c>
      <c r="C31" s="90"/>
      <c r="D31" s="107">
        <f>投入係数表!K31</f>
        <v>7.9365079365079361E-3</v>
      </c>
      <c r="E31" s="110">
        <f t="shared" si="0"/>
        <v>0.79365079365079361</v>
      </c>
      <c r="F31" s="76">
        <f>分析係数表!C34</f>
        <v>0.22857033424405693</v>
      </c>
      <c r="G31" s="110">
        <f t="shared" si="1"/>
        <v>0.18140502717782295</v>
      </c>
      <c r="H31" s="110">
        <v>0.18822773413113586</v>
      </c>
      <c r="I31" s="110">
        <f t="shared" si="2"/>
        <v>0.18822773413113586</v>
      </c>
      <c r="J31" s="107">
        <f>分析係数表!G34</f>
        <v>0.42483593457785029</v>
      </c>
      <c r="K31" s="111">
        <f t="shared" si="3"/>
        <v>7.9965905343072227E-2</v>
      </c>
      <c r="L31" s="79"/>
      <c r="M31" s="80"/>
      <c r="N31" s="81">
        <f>分析係数表!H34</f>
        <v>0.15290524493821198</v>
      </c>
      <c r="O31" s="82">
        <f t="shared" si="4"/>
        <v>0.4136526729279606</v>
      </c>
      <c r="P31" s="76">
        <f>分析係数表!C34</f>
        <v>0.22857033424405693</v>
      </c>
      <c r="Q31" s="82">
        <f t="shared" si="5"/>
        <v>9.4548729712091509E-2</v>
      </c>
      <c r="R31" s="83">
        <v>0.10072439530516138</v>
      </c>
      <c r="S31" s="84">
        <f t="shared" si="6"/>
        <v>0.28895212943629722</v>
      </c>
      <c r="T31" s="85">
        <f>分析係数表!F34</f>
        <v>0.69964976707810533</v>
      </c>
      <c r="U31" s="86">
        <f t="shared" si="7"/>
        <v>0.2021652900568279</v>
      </c>
      <c r="V31" s="87">
        <f>分析係数表!D34</f>
        <v>0.31293141555306198</v>
      </c>
      <c r="W31" s="167">
        <f t="shared" si="8"/>
        <v>0</v>
      </c>
      <c r="X31" s="76">
        <f>分析係数表!E34</f>
        <v>0.23428202251011596</v>
      </c>
      <c r="Y31" s="166">
        <f t="shared" si="9"/>
        <v>0</v>
      </c>
    </row>
    <row r="32" spans="1:25" x14ac:dyDescent="0.2">
      <c r="A32" s="6" t="s">
        <v>20</v>
      </c>
      <c r="B32" s="5" t="s">
        <v>37</v>
      </c>
      <c r="C32" s="90"/>
      <c r="D32" s="107">
        <f>投入係数表!K32</f>
        <v>7.9365079365079361E-3</v>
      </c>
      <c r="E32" s="110">
        <f t="shared" si="0"/>
        <v>0.79365079365079361</v>
      </c>
      <c r="F32" s="76">
        <f>分析係数表!C35</f>
        <v>0.59405620126526415</v>
      </c>
      <c r="G32" s="110">
        <f t="shared" si="1"/>
        <v>0.47147317560735247</v>
      </c>
      <c r="H32" s="110">
        <v>0.52821655274847845</v>
      </c>
      <c r="I32" s="110">
        <f t="shared" si="2"/>
        <v>0.52821655274847845</v>
      </c>
      <c r="J32" s="107">
        <f>分析係数表!G35</f>
        <v>0.31381472022289297</v>
      </c>
      <c r="K32" s="111">
        <f t="shared" si="3"/>
        <v>0.16576212971786475</v>
      </c>
      <c r="L32" s="79"/>
      <c r="M32" s="80"/>
      <c r="N32" s="81">
        <f>分析係数表!H35</f>
        <v>5.730990621100511E-2</v>
      </c>
      <c r="O32" s="82">
        <f t="shared" si="4"/>
        <v>0.15503978231101617</v>
      </c>
      <c r="P32" s="76">
        <f>分析係数表!C35</f>
        <v>0.59405620126526415</v>
      </c>
      <c r="Q32" s="82">
        <f t="shared" si="5"/>
        <v>9.2102344124675758E-2</v>
      </c>
      <c r="R32" s="83">
        <v>0.12518785551099862</v>
      </c>
      <c r="S32" s="84">
        <f t="shared" si="6"/>
        <v>0.6534044082594771</v>
      </c>
      <c r="T32" s="85">
        <f>分析係数表!F35</f>
        <v>0.64397492454144412</v>
      </c>
      <c r="U32" s="86">
        <f t="shared" si="7"/>
        <v>0.42077605450394373</v>
      </c>
      <c r="V32" s="87">
        <f>分析係数表!D35</f>
        <v>5.2101230554910609E-2</v>
      </c>
      <c r="W32" s="167">
        <f t="shared" si="8"/>
        <v>0</v>
      </c>
      <c r="X32" s="76">
        <f>分析係数表!E35</f>
        <v>4.6482470397028096E-2</v>
      </c>
      <c r="Y32" s="166">
        <f t="shared" si="9"/>
        <v>0</v>
      </c>
    </row>
    <row r="33" spans="1:25" x14ac:dyDescent="0.2">
      <c r="A33" s="6" t="s">
        <v>21</v>
      </c>
      <c r="B33" s="5" t="s">
        <v>38</v>
      </c>
      <c r="C33" s="90"/>
      <c r="D33" s="107">
        <f>投入係数表!K33</f>
        <v>0</v>
      </c>
      <c r="E33" s="110">
        <f t="shared" si="0"/>
        <v>0</v>
      </c>
      <c r="F33" s="76">
        <f>分析係数表!C36</f>
        <v>0.92201141892342209</v>
      </c>
      <c r="G33" s="110">
        <f t="shared" si="1"/>
        <v>0</v>
      </c>
      <c r="H33" s="110">
        <v>2.5253325231587898E-2</v>
      </c>
      <c r="I33" s="110">
        <f t="shared" si="2"/>
        <v>2.5253325231587898E-2</v>
      </c>
      <c r="J33" s="107">
        <f>分析係数表!G36</f>
        <v>3.5073050022033647E-2</v>
      </c>
      <c r="K33" s="111">
        <f t="shared" si="3"/>
        <v>8.857111390701668E-4</v>
      </c>
      <c r="L33" s="79"/>
      <c r="M33" s="80"/>
      <c r="N33" s="81">
        <f>分析係数表!H36</f>
        <v>0.21210954796119633</v>
      </c>
      <c r="O33" s="82">
        <f t="shared" si="4"/>
        <v>0.57381734356558767</v>
      </c>
      <c r="P33" s="76">
        <f>分析係数表!C36</f>
        <v>0.92201141892342209</v>
      </c>
      <c r="Q33" s="82">
        <f t="shared" si="5"/>
        <v>0.52906614314377631</v>
      </c>
      <c r="R33" s="83">
        <v>0.54851442173456411</v>
      </c>
      <c r="S33" s="84">
        <f t="shared" si="6"/>
        <v>0.57376774696615196</v>
      </c>
      <c r="T33" s="85">
        <f>分析係数表!F36</f>
        <v>0.86466819583959498</v>
      </c>
      <c r="U33" s="86">
        <f t="shared" si="7"/>
        <v>0.49611872260017187</v>
      </c>
      <c r="V33" s="87">
        <f>分析係数表!D36</f>
        <v>1.3208890295024915E-2</v>
      </c>
      <c r="W33" s="167">
        <f t="shared" si="8"/>
        <v>0</v>
      </c>
      <c r="X33" s="76">
        <f>分析係数表!E36</f>
        <v>5.3106744556558685E-3</v>
      </c>
      <c r="Y33" s="166">
        <f t="shared" si="9"/>
        <v>0</v>
      </c>
    </row>
    <row r="34" spans="1:25" x14ac:dyDescent="0.2">
      <c r="A34" s="6" t="s">
        <v>22</v>
      </c>
      <c r="B34" s="5" t="s">
        <v>378</v>
      </c>
      <c r="C34" s="90"/>
      <c r="D34" s="107">
        <f>投入係数表!K34</f>
        <v>2.3809523809523808E-2</v>
      </c>
      <c r="E34" s="110">
        <f t="shared" si="0"/>
        <v>2.3809523809523809</v>
      </c>
      <c r="F34" s="76">
        <f>分析係数表!C37</f>
        <v>0.53071646341463419</v>
      </c>
      <c r="G34" s="110">
        <f t="shared" si="1"/>
        <v>1.2636106271777003</v>
      </c>
      <c r="H34" s="110">
        <v>1.3146213252606895</v>
      </c>
      <c r="I34" s="110">
        <f t="shared" si="2"/>
        <v>1.3146213252606895</v>
      </c>
      <c r="J34" s="107">
        <f>分析係数表!G37</f>
        <v>0.41098529342667856</v>
      </c>
      <c r="K34" s="111">
        <f t="shared" si="3"/>
        <v>0.5402900311072335</v>
      </c>
      <c r="L34" s="79"/>
      <c r="M34" s="80"/>
      <c r="N34" s="81">
        <f>分析係数表!H37</f>
        <v>4.5651692629714608E-2</v>
      </c>
      <c r="O34" s="82">
        <f t="shared" si="4"/>
        <v>0.12350096092255047</v>
      </c>
      <c r="P34" s="76">
        <f>分析係数表!C37</f>
        <v>0.53071646341463419</v>
      </c>
      <c r="Q34" s="82">
        <f t="shared" si="5"/>
        <v>6.5543993209124921E-2</v>
      </c>
      <c r="R34" s="83">
        <v>7.5226843367983728E-2</v>
      </c>
      <c r="S34" s="84">
        <f t="shared" si="6"/>
        <v>1.3898481686286732</v>
      </c>
      <c r="T34" s="85">
        <f>分析係数表!F37</f>
        <v>0.70065310341587184</v>
      </c>
      <c r="U34" s="86">
        <f t="shared" si="7"/>
        <v>0.97380143262654584</v>
      </c>
      <c r="V34" s="87">
        <f>分析係数表!D37</f>
        <v>8.5091387492364792E-2</v>
      </c>
      <c r="W34" s="167">
        <f t="shared" si="8"/>
        <v>0</v>
      </c>
      <c r="X34" s="76">
        <f>分析係数表!E37</f>
        <v>8.0815674481980918E-2</v>
      </c>
      <c r="Y34" s="166">
        <f t="shared" si="9"/>
        <v>0</v>
      </c>
    </row>
    <row r="35" spans="1:25" x14ac:dyDescent="0.2">
      <c r="A35" s="6" t="s">
        <v>23</v>
      </c>
      <c r="B35" s="5" t="s">
        <v>194</v>
      </c>
      <c r="C35" s="90"/>
      <c r="D35" s="107">
        <f>投入係数表!K35</f>
        <v>0</v>
      </c>
      <c r="E35" s="110">
        <f t="shared" si="0"/>
        <v>0</v>
      </c>
      <c r="F35" s="76">
        <f>分析係数表!C38</f>
        <v>6.0218331324874197E-2</v>
      </c>
      <c r="G35" s="110">
        <f t="shared" si="1"/>
        <v>0</v>
      </c>
      <c r="H35" s="110">
        <v>3.7592007318822613E-3</v>
      </c>
      <c r="I35" s="110">
        <f t="shared" si="2"/>
        <v>3.7592007318822613E-3</v>
      </c>
      <c r="J35" s="107">
        <f>分析係数表!G38</f>
        <v>0.21161417322834647</v>
      </c>
      <c r="K35" s="111">
        <f t="shared" si="3"/>
        <v>7.9550015487665966E-4</v>
      </c>
      <c r="L35" s="79"/>
      <c r="M35" s="80"/>
      <c r="N35" s="81">
        <f>分析係数表!H38</f>
        <v>4.0957211286881616E-2</v>
      </c>
      <c r="O35" s="82">
        <f t="shared" si="4"/>
        <v>0.11080103845580963</v>
      </c>
      <c r="P35" s="76">
        <f>分析係数表!C38</f>
        <v>6.0218331324874197E-2</v>
      </c>
      <c r="Q35" s="82">
        <f t="shared" si="5"/>
        <v>6.6722536448720719E-3</v>
      </c>
      <c r="R35" s="83">
        <v>8.172179542594183E-3</v>
      </c>
      <c r="S35" s="84">
        <f t="shared" si="6"/>
        <v>1.1931380274476443E-2</v>
      </c>
      <c r="T35" s="85">
        <f>分析係数表!F38</f>
        <v>0.48868110236220474</v>
      </c>
      <c r="U35" s="86">
        <f t="shared" si="7"/>
        <v>5.8306400652338138E-3</v>
      </c>
      <c r="V35" s="87">
        <f>分析係数表!D38</f>
        <v>0.11466535433070867</v>
      </c>
      <c r="W35" s="167">
        <f t="shared" si="8"/>
        <v>0</v>
      </c>
      <c r="X35" s="76">
        <f>分析係数表!E38</f>
        <v>7.874015748031496E-2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4.7675014619310527E-4</v>
      </c>
      <c r="I36" s="110">
        <f t="shared" si="2"/>
        <v>4.7675014619310527E-4</v>
      </c>
      <c r="J36" s="107">
        <f>分析係数表!G39</f>
        <v>0.35446398937935614</v>
      </c>
      <c r="K36" s="111">
        <f t="shared" si="3"/>
        <v>1.6899075875679935E-4</v>
      </c>
      <c r="L36" s="79"/>
      <c r="M36" s="80"/>
      <c r="N36" s="81">
        <f>分析係数表!H39</f>
        <v>3.6479088676890873E-3</v>
      </c>
      <c r="O36" s="82">
        <f t="shared" si="4"/>
        <v>9.8686428600076141E-3</v>
      </c>
      <c r="P36" s="76">
        <f>分析係数表!C39</f>
        <v>1</v>
      </c>
      <c r="Q36" s="82">
        <f t="shared" si="5"/>
        <v>9.8686428600076141E-3</v>
      </c>
      <c r="R36" s="83">
        <v>1.1145455915224598E-2</v>
      </c>
      <c r="S36" s="84">
        <f t="shared" si="6"/>
        <v>1.1622206061417704E-2</v>
      </c>
      <c r="T36" s="85">
        <f>分析係数表!F39</f>
        <v>0.70522971883741881</v>
      </c>
      <c r="U36" s="86">
        <f t="shared" si="7"/>
        <v>8.196325112964151E-3</v>
      </c>
      <c r="V36" s="87">
        <f>分析係数表!D39</f>
        <v>5.7038547247641173E-2</v>
      </c>
      <c r="W36" s="167">
        <f t="shared" si="8"/>
        <v>0</v>
      </c>
      <c r="X36" s="76">
        <f>分析係数表!E39</f>
        <v>7.2068654876487601E-2</v>
      </c>
      <c r="Y36" s="166">
        <f t="shared" si="9"/>
        <v>0</v>
      </c>
    </row>
    <row r="37" spans="1:25" x14ac:dyDescent="0.2">
      <c r="A37" s="6" t="s">
        <v>25</v>
      </c>
      <c r="B37" s="5" t="s">
        <v>40</v>
      </c>
      <c r="C37" s="90"/>
      <c r="D37" s="107">
        <f>投入係数表!K37</f>
        <v>0</v>
      </c>
      <c r="E37" s="110">
        <f t="shared" si="0"/>
        <v>0</v>
      </c>
      <c r="F37" s="76">
        <f>分析係数表!C40</f>
        <v>0.65100470158416435</v>
      </c>
      <c r="G37" s="110">
        <f t="shared" si="1"/>
        <v>0</v>
      </c>
      <c r="H37" s="110">
        <v>2.5170769192160887E-3</v>
      </c>
      <c r="I37" s="110">
        <f t="shared" si="2"/>
        <v>2.5170769192160887E-3</v>
      </c>
      <c r="J37" s="107">
        <f>分析係数表!G40</f>
        <v>0.47733083654434799</v>
      </c>
      <c r="K37" s="111">
        <f t="shared" si="3"/>
        <v>1.2014784314958859E-3</v>
      </c>
      <c r="L37" s="79"/>
      <c r="M37" s="80"/>
      <c r="N37" s="81">
        <f>分析係数表!H40</f>
        <v>3.0717908465161214E-2</v>
      </c>
      <c r="O37" s="82">
        <f t="shared" si="4"/>
        <v>8.3100778841857237E-2</v>
      </c>
      <c r="P37" s="76">
        <f>分析係数表!C40</f>
        <v>0.65100470158416435</v>
      </c>
      <c r="Q37" s="82">
        <f t="shared" si="5"/>
        <v>5.409899773135491E-2</v>
      </c>
      <c r="R37" s="83">
        <v>5.430946481951316E-2</v>
      </c>
      <c r="S37" s="84">
        <f t="shared" si="6"/>
        <v>5.6826541738729253E-2</v>
      </c>
      <c r="T37" s="85">
        <f>分析係数表!F40</f>
        <v>0.67377291224026792</v>
      </c>
      <c r="U37" s="86">
        <f t="shared" si="7"/>
        <v>3.8288184519846745E-2</v>
      </c>
      <c r="V37" s="87">
        <f>分析係数表!D40</f>
        <v>0.10216428391371674</v>
      </c>
      <c r="W37" s="167">
        <f t="shared" si="8"/>
        <v>0</v>
      </c>
      <c r="X37" s="76">
        <f>分析係数表!E40</f>
        <v>5.6249774928877526E-2</v>
      </c>
      <c r="Y37" s="166">
        <f t="shared" si="9"/>
        <v>0</v>
      </c>
    </row>
    <row r="38" spans="1:25" x14ac:dyDescent="0.2">
      <c r="A38" s="6" t="s">
        <v>26</v>
      </c>
      <c r="B38" s="5" t="s">
        <v>277</v>
      </c>
      <c r="C38" s="90"/>
      <c r="D38" s="107">
        <f>投入係数表!K38</f>
        <v>0</v>
      </c>
      <c r="E38" s="110">
        <f t="shared" si="0"/>
        <v>0</v>
      </c>
      <c r="F38" s="76">
        <f>分析係数表!C41</f>
        <v>0.8265321556052998</v>
      </c>
      <c r="G38" s="110">
        <f t="shared" si="1"/>
        <v>0</v>
      </c>
      <c r="H38" s="110">
        <v>2.4305967290502018E-4</v>
      </c>
      <c r="I38" s="110">
        <f t="shared" si="2"/>
        <v>2.4305967290502018E-4</v>
      </c>
      <c r="J38" s="107">
        <f>分析係数表!G41</f>
        <v>0.44479524052850572</v>
      </c>
      <c r="K38" s="111">
        <f t="shared" si="3"/>
        <v>1.0811178567256837E-4</v>
      </c>
      <c r="L38" s="79"/>
      <c r="M38" s="80"/>
      <c r="N38" s="81">
        <f>分析係数表!H41</f>
        <v>6.0640824377088114E-2</v>
      </c>
      <c r="O38" s="82">
        <f t="shared" si="4"/>
        <v>0.1640508741362921</v>
      </c>
      <c r="P38" s="76">
        <f>分析係数表!C41</f>
        <v>0.8265321556052998</v>
      </c>
      <c r="Q38" s="82">
        <f t="shared" si="5"/>
        <v>0.13559332262880325</v>
      </c>
      <c r="R38" s="83">
        <v>0.13802547724527492</v>
      </c>
      <c r="S38" s="84">
        <f t="shared" si="6"/>
        <v>0.13826853691817995</v>
      </c>
      <c r="T38" s="85">
        <f>分析係数表!F41</f>
        <v>0.54945616468355352</v>
      </c>
      <c r="U38" s="86">
        <f t="shared" si="7"/>
        <v>7.5972499991469475E-2</v>
      </c>
      <c r="V38" s="87">
        <f>分析係数表!D41</f>
        <v>0.14767501277465508</v>
      </c>
      <c r="W38" s="167">
        <f t="shared" si="8"/>
        <v>0</v>
      </c>
      <c r="X38" s="76">
        <f>分析係数表!E41</f>
        <v>0.13803927293963064</v>
      </c>
      <c r="Y38" s="166">
        <f t="shared" si="9"/>
        <v>0</v>
      </c>
    </row>
    <row r="39" spans="1:25" x14ac:dyDescent="0.2">
      <c r="A39" s="6" t="s">
        <v>51</v>
      </c>
      <c r="B39" s="5" t="s">
        <v>368</v>
      </c>
      <c r="C39" s="90"/>
      <c r="D39" s="107">
        <f>投入係数表!K39</f>
        <v>0</v>
      </c>
      <c r="E39" s="110">
        <f>$C$13*D39</f>
        <v>0</v>
      </c>
      <c r="F39" s="76">
        <f>分析係数表!C42</f>
        <v>0.24572260647979616</v>
      </c>
      <c r="G39" s="110">
        <f>E39*F39</f>
        <v>0</v>
      </c>
      <c r="H39" s="110">
        <v>9.2514873053434166E-4</v>
      </c>
      <c r="I39" s="110">
        <f>C39+H39</f>
        <v>9.2514873053434166E-4</v>
      </c>
      <c r="J39" s="107">
        <f>分析係数表!G42</f>
        <v>0.48602941176470588</v>
      </c>
      <c r="K39" s="111">
        <f>I39*J39</f>
        <v>4.4964949329647045E-4</v>
      </c>
      <c r="L39" s="79"/>
      <c r="M39" s="80"/>
      <c r="N39" s="81">
        <f>分析係数表!H42</f>
        <v>1.240792174858109E-2</v>
      </c>
      <c r="O39" s="82">
        <f t="shared" si="4"/>
        <v>3.3566997645212114E-2</v>
      </c>
      <c r="P39" s="76">
        <f>分析係数表!C42</f>
        <v>0.24572260647979616</v>
      </c>
      <c r="Q39" s="82">
        <f>O39*P39</f>
        <v>8.2481701530827001E-3</v>
      </c>
      <c r="R39" s="83">
        <v>8.643711552688383E-3</v>
      </c>
      <c r="S39" s="84">
        <f>I39+R39</f>
        <v>9.568860283222725E-3</v>
      </c>
      <c r="T39" s="85">
        <f>分析係数表!F42</f>
        <v>0.55735294117647061</v>
      </c>
      <c r="U39" s="86">
        <f t="shared" si="7"/>
        <v>5.3332324225609015E-3</v>
      </c>
      <c r="V39" s="87">
        <f>分析係数表!D42</f>
        <v>0.2323529411764706</v>
      </c>
      <c r="W39" s="167">
        <f t="shared" si="8"/>
        <v>0</v>
      </c>
      <c r="X39" s="76">
        <f>分析係数表!E42</f>
        <v>0.17941176470588235</v>
      </c>
      <c r="Y39" s="166">
        <f t="shared" si="9"/>
        <v>0</v>
      </c>
    </row>
    <row r="40" spans="1:25" x14ac:dyDescent="0.2">
      <c r="A40" s="6" t="s">
        <v>195</v>
      </c>
      <c r="B40" s="5" t="s">
        <v>41</v>
      </c>
      <c r="C40" s="90"/>
      <c r="D40" s="107">
        <f>投入係数表!K40</f>
        <v>7.9365079365079361E-3</v>
      </c>
      <c r="E40" s="110">
        <f>$C$13*D40</f>
        <v>0.79365079365079361</v>
      </c>
      <c r="F40" s="76">
        <f>分析係数表!C43</f>
        <v>0.32241039779440728</v>
      </c>
      <c r="G40" s="110">
        <f>E40*F40</f>
        <v>0.25588126809079942</v>
      </c>
      <c r="H40" s="110">
        <v>0.31606110873100535</v>
      </c>
      <c r="I40" s="110">
        <f>C40+H40</f>
        <v>0.31606110873100535</v>
      </c>
      <c r="J40" s="107">
        <f>分析係数表!G43</f>
        <v>0.32678591644967736</v>
      </c>
      <c r="K40" s="111">
        <f>I40*J40</f>
        <v>0.1032843190707627</v>
      </c>
      <c r="L40" s="79"/>
      <c r="M40" s="80"/>
      <c r="N40" s="81">
        <f>分析係数表!H43</f>
        <v>3.3935615666384894E-2</v>
      </c>
      <c r="O40" s="82">
        <f t="shared" si="4"/>
        <v>9.1805602440443251E-2</v>
      </c>
      <c r="P40" s="76">
        <f>分析係数表!C43</f>
        <v>0.32241039779440728</v>
      </c>
      <c r="Q40" s="82">
        <f>O40*P40</f>
        <v>2.9599080802578517E-2</v>
      </c>
      <c r="R40" s="83">
        <v>5.0812643278643169E-2</v>
      </c>
      <c r="S40" s="84">
        <f>I40+R40</f>
        <v>0.3668737520096485</v>
      </c>
      <c r="T40" s="85">
        <f>分析係数表!F43</f>
        <v>0.56402128382203098</v>
      </c>
      <c r="U40" s="86">
        <f t="shared" si="7"/>
        <v>0.20692460460908738</v>
      </c>
      <c r="V40" s="87">
        <f>分析係数表!D43</f>
        <v>0.20027170836635344</v>
      </c>
      <c r="W40" s="167">
        <f t="shared" si="8"/>
        <v>0</v>
      </c>
      <c r="X40" s="76">
        <f>分析係数表!E43</f>
        <v>0.1484206951205706</v>
      </c>
      <c r="Y40" s="166">
        <f t="shared" si="9"/>
        <v>0</v>
      </c>
    </row>
    <row r="41" spans="1:25" x14ac:dyDescent="0.2">
      <c r="A41" s="6" t="s">
        <v>341</v>
      </c>
      <c r="B41" s="5" t="s">
        <v>42</v>
      </c>
      <c r="C41" s="90"/>
      <c r="D41" s="107">
        <f>投入係数表!K41</f>
        <v>0</v>
      </c>
      <c r="E41" s="110">
        <f>$C$13*D41</f>
        <v>0</v>
      </c>
      <c r="F41" s="76">
        <f>分析係数表!C44</f>
        <v>0.3905721797921623</v>
      </c>
      <c r="G41" s="110">
        <f>E41*F41</f>
        <v>0</v>
      </c>
      <c r="H41" s="110">
        <v>9.9154916272821457E-4</v>
      </c>
      <c r="I41" s="110">
        <f>C41+H41</f>
        <v>9.9154916272821457E-4</v>
      </c>
      <c r="J41" s="107">
        <f>分析係数表!G44</f>
        <v>0.26539598666415049</v>
      </c>
      <c r="K41" s="111">
        <f>I41*J41</f>
        <v>2.6315316836826683E-4</v>
      </c>
      <c r="L41" s="79"/>
      <c r="M41" s="80"/>
      <c r="N41" s="81">
        <f>分析係数表!H44</f>
        <v>0.10659692871231333</v>
      </c>
      <c r="O41" s="82">
        <f t="shared" si="4"/>
        <v>0.28837535629060873</v>
      </c>
      <c r="P41" s="76">
        <f>分析係数表!C44</f>
        <v>0.3905721797921623</v>
      </c>
      <c r="Q41" s="82">
        <f>O41*P41</f>
        <v>0.11263139150476449</v>
      </c>
      <c r="R41" s="83">
        <v>0.11440110274695699</v>
      </c>
      <c r="S41" s="84">
        <f>I41+R41</f>
        <v>0.1153926519096852</v>
      </c>
      <c r="T41" s="85">
        <f>分析係数表!F44</f>
        <v>0.53714537334088197</v>
      </c>
      <c r="U41" s="86">
        <f t="shared" si="7"/>
        <v>6.1982629090822292E-2</v>
      </c>
      <c r="V41" s="87">
        <f>分析係数表!D44</f>
        <v>0.12719381015285902</v>
      </c>
      <c r="W41" s="167">
        <f t="shared" si="8"/>
        <v>0</v>
      </c>
      <c r="X41" s="76">
        <f>分析係数表!E44</f>
        <v>9.7670419995386976E-2</v>
      </c>
      <c r="Y41" s="166">
        <f t="shared" si="9"/>
        <v>0</v>
      </c>
    </row>
    <row r="42" spans="1:25" x14ac:dyDescent="0.2">
      <c r="A42" s="6" t="s">
        <v>342</v>
      </c>
      <c r="B42" s="5" t="s">
        <v>279</v>
      </c>
      <c r="C42" s="90"/>
      <c r="D42" s="107">
        <f>投入係数表!K42</f>
        <v>0</v>
      </c>
      <c r="E42" s="110">
        <f>$C$13*D42</f>
        <v>0</v>
      </c>
      <c r="F42" s="76">
        <f>分析係数表!C45</f>
        <v>1</v>
      </c>
      <c r="G42" s="110">
        <f>E42*F42</f>
        <v>0</v>
      </c>
      <c r="H42" s="110">
        <v>2.8125865593558209E-3</v>
      </c>
      <c r="I42" s="110">
        <f>C42+H42</f>
        <v>2.8125865593558209E-3</v>
      </c>
      <c r="J42" s="107">
        <f>分析係数表!G45</f>
        <v>0</v>
      </c>
      <c r="K42" s="111">
        <f>I42*J42</f>
        <v>0</v>
      </c>
      <c r="L42" s="79"/>
      <c r="M42" s="80"/>
      <c r="N42" s="81">
        <f>分析係数表!H45</f>
        <v>0</v>
      </c>
      <c r="O42" s="82">
        <f t="shared" si="4"/>
        <v>0</v>
      </c>
      <c r="P42" s="76">
        <f>分析係数表!C45</f>
        <v>1</v>
      </c>
      <c r="Q42" s="82">
        <f>O42*P42</f>
        <v>0</v>
      </c>
      <c r="R42" s="83">
        <v>9.9249308829277229E-4</v>
      </c>
      <c r="S42" s="84">
        <f>I42+R42</f>
        <v>3.805079647648593E-3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0</v>
      </c>
      <c r="E43" s="110">
        <f>$C$13*D43</f>
        <v>0</v>
      </c>
      <c r="F43" s="76">
        <f>分析係数表!C46</f>
        <v>0.10446009389671362</v>
      </c>
      <c r="G43" s="110">
        <f>E43*F43</f>
        <v>0</v>
      </c>
      <c r="H43" s="110">
        <v>2.5137734981091008E-3</v>
      </c>
      <c r="I43" s="110">
        <f>C43+H43</f>
        <v>2.5137734981091008E-3</v>
      </c>
      <c r="J43" s="107">
        <f>分析係数表!G46</f>
        <v>9.482758620689655E-3</v>
      </c>
      <c r="K43" s="111">
        <f>I43*J43</f>
        <v>2.3837507309655265E-5</v>
      </c>
      <c r="L43" s="79"/>
      <c r="M43" s="80"/>
      <c r="N43" s="81">
        <f>分析係数表!H46</f>
        <v>2.1406935555287204E-2</v>
      </c>
      <c r="O43" s="82">
        <f t="shared" si="4"/>
        <v>5.7911918686761932E-2</v>
      </c>
      <c r="P43" s="76">
        <f>分析係数表!C46</f>
        <v>0.10446009389671362</v>
      </c>
      <c r="Q43" s="82">
        <f>O43*P43</f>
        <v>6.0494844637579955E-3</v>
      </c>
      <c r="R43" s="83">
        <v>6.7322870184168158E-3</v>
      </c>
      <c r="S43" s="84">
        <f>I43+R43</f>
        <v>9.2460605165259162E-3</v>
      </c>
      <c r="T43" s="85">
        <f>分析係数表!F46</f>
        <v>0.31293103448275861</v>
      </c>
      <c r="U43" s="86">
        <f t="shared" si="7"/>
        <v>2.8933792823266444E-3</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108">
        <f>投入係数表!K44</f>
        <v>0.7142857142857143</v>
      </c>
      <c r="E44" s="91">
        <f>SUM(E5:E43)</f>
        <v>71.428571428571445</v>
      </c>
      <c r="F44" s="92">
        <f>分析係数表!C47</f>
        <v>0.44570757479943235</v>
      </c>
      <c r="G44" s="91">
        <f>SUM(G5:G43)</f>
        <v>2.7147704994625044</v>
      </c>
      <c r="H44" s="91">
        <f>SUM(H5:H43)</f>
        <v>2.9684642934783416</v>
      </c>
      <c r="I44" s="91">
        <f>SUM(I5:I43)</f>
        <v>102.96846429347836</v>
      </c>
      <c r="J44" s="108">
        <f>分析係数表!G47</f>
        <v>0.27097428005742652</v>
      </c>
      <c r="K44" s="93">
        <f>SUM(K5:K43)</f>
        <v>4.3123607825190078</v>
      </c>
      <c r="L44" s="94">
        <f>最終需要_まとめ!$L$33</f>
        <v>0.62733333333333341</v>
      </c>
      <c r="M44" s="91">
        <f>K44*L44</f>
        <v>2.705287664233591</v>
      </c>
      <c r="N44" s="95">
        <f>分析係数表!H47</f>
        <v>1</v>
      </c>
      <c r="O44" s="96">
        <f>SUM(O5:O43)</f>
        <v>2.7052876642335915</v>
      </c>
      <c r="P44" s="92">
        <f>分析係数表!C47</f>
        <v>0.44570757479943235</v>
      </c>
      <c r="Q44" s="96">
        <f>SUM(Q5:Q43)</f>
        <v>1.1852813159839992</v>
      </c>
      <c r="R44" s="91">
        <f>SUM(R5:R43)</f>
        <v>1.3044489661996754</v>
      </c>
      <c r="S44" s="97">
        <f>SUM(S5:S43)</f>
        <v>104.27291325967799</v>
      </c>
      <c r="T44" s="98">
        <f>分析係数表!F47</f>
        <v>0.61157350498728547</v>
      </c>
      <c r="U44" s="99">
        <f>SUM(U5:U43)</f>
        <v>30.709820074761428</v>
      </c>
      <c r="V44" s="100">
        <f>分析係数表!D47</f>
        <v>9.9802009927653867E-2</v>
      </c>
      <c r="W44" s="164">
        <f>SUM(W5:W43)</f>
        <v>0</v>
      </c>
      <c r="X44" s="92">
        <f>分析係数表!E47</f>
        <v>7.9310975781403947E-2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1.17096018735363E-3</v>
      </c>
      <c r="E5" s="77">
        <f t="shared" ref="E5:E38" si="0">$C$14*D5</f>
        <v>0.117096018735363</v>
      </c>
      <c r="F5" s="76">
        <f>分析係数表!C8</f>
        <v>4.3219724437998597E-2</v>
      </c>
      <c r="G5" s="77">
        <f t="shared" ref="G5:G38" si="1">E5*F5</f>
        <v>5.0608576625291099E-3</v>
      </c>
      <c r="H5" s="77">
        <f t="array" ref="H5:H43">MMULT(逆行列係数!C5:AO43,'10'!G5:G43)</f>
        <v>5.2407018991252139E-3</v>
      </c>
      <c r="I5" s="77">
        <f t="shared" ref="I5:I38" si="2">C5+H5</f>
        <v>5.2407018991252139E-3</v>
      </c>
      <c r="J5" s="76">
        <f>分析係数表!G8</f>
        <v>0.12096774193548387</v>
      </c>
      <c r="K5" s="78">
        <f t="shared" ref="K5:K38" si="3">I5*J5</f>
        <v>6.3395587489417909E-4</v>
      </c>
      <c r="L5" s="79" t="s">
        <v>183</v>
      </c>
      <c r="M5" s="80" t="s">
        <v>183</v>
      </c>
      <c r="N5" s="81">
        <f>分析係数表!H8</f>
        <v>1.0951274000724549E-2</v>
      </c>
      <c r="O5" s="82">
        <f t="shared" ref="O5:O43" si="4">$M$44*N5</f>
        <v>0.16171238872118418</v>
      </c>
      <c r="P5" s="76">
        <f>分析係数表!C8</f>
        <v>4.3219724437998597E-2</v>
      </c>
      <c r="Q5" s="82">
        <f t="shared" ref="Q5:Q38" si="5">O5*P5</f>
        <v>6.9891648787400928E-3</v>
      </c>
      <c r="R5" s="83">
        <f t="array" ref="R5:R43">MMULT(逆行列係数!C5:AO43,'10'!Q5:Q43)</f>
        <v>7.8791818813435145E-3</v>
      </c>
      <c r="S5" s="84">
        <f t="shared" ref="S5:S38" si="6">I5+R5</f>
        <v>1.3119883780468728E-2</v>
      </c>
      <c r="T5" s="85">
        <f>分析係数表!F8</f>
        <v>0.45483870967741935</v>
      </c>
      <c r="U5" s="86">
        <f t="shared" ref="U5:U43" si="7">S5*T5</f>
        <v>5.9674310098260987E-3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投入係数表!L6</f>
        <v>0</v>
      </c>
      <c r="E6" s="77">
        <f t="shared" si="0"/>
        <v>0</v>
      </c>
      <c r="F6" s="76">
        <f>分析係数表!C9</f>
        <v>0.23148148148148151</v>
      </c>
      <c r="G6" s="77">
        <f t="shared" si="1"/>
        <v>0</v>
      </c>
      <c r="H6" s="77">
        <v>1.970229005937465E-5</v>
      </c>
      <c r="I6" s="77">
        <f t="shared" si="2"/>
        <v>1.970229005937465E-5</v>
      </c>
      <c r="J6" s="76">
        <f>分析係数表!G9</f>
        <v>0.24691358024691357</v>
      </c>
      <c r="K6" s="78">
        <f t="shared" si="3"/>
        <v>4.8647629776233699E-6</v>
      </c>
      <c r="L6" s="79"/>
      <c r="M6" s="80"/>
      <c r="N6" s="81">
        <f>分析係数表!H9</f>
        <v>5.7611802117296619E-4</v>
      </c>
      <c r="O6" s="82">
        <f t="shared" si="4"/>
        <v>8.5072678651852002E-3</v>
      </c>
      <c r="P6" s="76">
        <f>分析係数表!C9</f>
        <v>0.23148148148148151</v>
      </c>
      <c r="Q6" s="82">
        <f t="shared" si="5"/>
        <v>1.9692749687928706E-3</v>
      </c>
      <c r="R6" s="83">
        <v>2.1892550278484238E-3</v>
      </c>
      <c r="S6" s="84">
        <f t="shared" si="6"/>
        <v>2.2089573179077983E-3</v>
      </c>
      <c r="T6" s="85">
        <f>分析係数表!F9</f>
        <v>0.67901234567901236</v>
      </c>
      <c r="U6" s="86">
        <f t="shared" si="7"/>
        <v>1.499909289937394E-3</v>
      </c>
      <c r="V6" s="87">
        <f>分析係数表!D9</f>
        <v>0</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5.5493895671475668E-3</v>
      </c>
      <c r="G7" s="77">
        <f t="shared" si="1"/>
        <v>0</v>
      </c>
      <c r="H7" s="77">
        <v>3.858100826103267E-7</v>
      </c>
      <c r="I7" s="77">
        <f t="shared" si="2"/>
        <v>3.858100826103267E-7</v>
      </c>
      <c r="J7" s="76">
        <f>分析係数表!G10</f>
        <v>0.2857142857142857</v>
      </c>
      <c r="K7" s="78">
        <f t="shared" si="3"/>
        <v>1.1023145217437904E-7</v>
      </c>
      <c r="L7" s="79"/>
      <c r="M7" s="80"/>
      <c r="N7" s="81">
        <f>分析係数表!H10</f>
        <v>1.1094674556213018E-3</v>
      </c>
      <c r="O7" s="82">
        <f t="shared" si="4"/>
        <v>1.6382991827714733E-2</v>
      </c>
      <c r="P7" s="76">
        <f>分析係数表!C10</f>
        <v>5.5493895671475668E-3</v>
      </c>
      <c r="Q7" s="82">
        <f t="shared" si="5"/>
        <v>9.0915603927383993E-5</v>
      </c>
      <c r="R7" s="83">
        <v>1.1170509655920261E-4</v>
      </c>
      <c r="S7" s="84">
        <f t="shared" si="6"/>
        <v>1.1209090664181294E-4</v>
      </c>
      <c r="T7" s="85">
        <f>分析係数表!F10</f>
        <v>0.5714285714285714</v>
      </c>
      <c r="U7" s="86">
        <f t="shared" si="7"/>
        <v>6.4051946652464534E-5</v>
      </c>
      <c r="V7" s="87">
        <f>分析係数表!D10</f>
        <v>0.14285714285714285</v>
      </c>
      <c r="W7" s="167">
        <f t="shared" si="8"/>
        <v>0</v>
      </c>
      <c r="X7" s="76">
        <f>分析係数表!E10</f>
        <v>0</v>
      </c>
      <c r="Y7" s="166">
        <f t="shared" si="9"/>
        <v>0</v>
      </c>
    </row>
    <row r="8" spans="1:25" x14ac:dyDescent="0.2">
      <c r="A8" s="6" t="s">
        <v>222</v>
      </c>
      <c r="B8" s="5" t="s">
        <v>27</v>
      </c>
      <c r="C8" s="90"/>
      <c r="D8" s="76">
        <f>投入係数表!L8</f>
        <v>0</v>
      </c>
      <c r="E8" s="77">
        <f t="shared" si="0"/>
        <v>0</v>
      </c>
      <c r="F8" s="76">
        <f>分析係数表!C11</f>
        <v>8.2342177493137658E-3</v>
      </c>
      <c r="G8" s="77">
        <f t="shared" si="1"/>
        <v>0</v>
      </c>
      <c r="H8" s="77">
        <v>2.9745358669430814E-4</v>
      </c>
      <c r="I8" s="77">
        <f t="shared" si="2"/>
        <v>2.9745358669430814E-4</v>
      </c>
      <c r="J8" s="76">
        <f>分析係数表!G11</f>
        <v>0.47058823529411764</v>
      </c>
      <c r="K8" s="78">
        <f t="shared" si="3"/>
        <v>1.399781584443803E-4</v>
      </c>
      <c r="L8" s="79"/>
      <c r="M8" s="80"/>
      <c r="N8" s="81">
        <f>分析係数表!H11</f>
        <v>-2.0126393752767377E-5</v>
      </c>
      <c r="O8" s="82">
        <f t="shared" si="4"/>
        <v>-2.9719713066149168E-4</v>
      </c>
      <c r="P8" s="76">
        <f>分析係数表!C11</f>
        <v>8.2342177493137658E-3</v>
      </c>
      <c r="Q8" s="82">
        <f t="shared" si="5"/>
        <v>-2.4471858883379773E-6</v>
      </c>
      <c r="R8" s="83">
        <v>3.0033839313746987E-5</v>
      </c>
      <c r="S8" s="84">
        <f t="shared" si="6"/>
        <v>3.2748742600805512E-4</v>
      </c>
      <c r="T8" s="85">
        <f>分析係数表!F11</f>
        <v>0.76470588235294112</v>
      </c>
      <c r="U8" s="86">
        <f t="shared" si="7"/>
        <v>2.5043156106498333E-4</v>
      </c>
      <c r="V8" s="87">
        <f>分析係数表!D11</f>
        <v>0</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2.3675231529837748E-2</v>
      </c>
      <c r="G9" s="77">
        <f t="shared" si="1"/>
        <v>0</v>
      </c>
      <c r="H9" s="77">
        <v>3.5102051613077158E-5</v>
      </c>
      <c r="I9" s="77">
        <f t="shared" si="2"/>
        <v>3.5102051613077158E-5</v>
      </c>
      <c r="J9" s="76">
        <f>分析係数表!G12</f>
        <v>0.14409566517189837</v>
      </c>
      <c r="K9" s="78">
        <f t="shared" si="3"/>
        <v>5.0580534760846611E-6</v>
      </c>
      <c r="L9" s="79"/>
      <c r="M9" s="80"/>
      <c r="N9" s="81">
        <f>分析係数表!H12</f>
        <v>8.7247916918246585E-2</v>
      </c>
      <c r="O9" s="82">
        <f t="shared" si="4"/>
        <v>1.2883495614175666</v>
      </c>
      <c r="P9" s="76">
        <f>分析係数表!C12</f>
        <v>2.3675231529837748E-2</v>
      </c>
      <c r="Q9" s="82">
        <f t="shared" si="5"/>
        <v>3.0501974157925809E-2</v>
      </c>
      <c r="R9" s="83">
        <v>3.2701423167518333E-2</v>
      </c>
      <c r="S9" s="84">
        <f t="shared" si="6"/>
        <v>3.273652521913141E-2</v>
      </c>
      <c r="T9" s="85">
        <f>分析係数表!F12</f>
        <v>0.28819133034379674</v>
      </c>
      <c r="U9" s="86">
        <f t="shared" si="7"/>
        <v>9.4343827537347325E-3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投入係数表!L10</f>
        <v>1.56128024980484E-3</v>
      </c>
      <c r="E10" s="77">
        <f t="shared" si="0"/>
        <v>0.156128024980484</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0.19849053364054378</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投入係数表!L11</f>
        <v>6.6354410616705703E-3</v>
      </c>
      <c r="E11" s="77">
        <f t="shared" si="0"/>
        <v>0.66354410616705706</v>
      </c>
      <c r="F11" s="76">
        <f>分析係数表!C14</f>
        <v>5.9722885809842308E-2</v>
      </c>
      <c r="G11" s="77">
        <f t="shared" si="1"/>
        <v>3.962876888240903E-2</v>
      </c>
      <c r="H11" s="77">
        <v>4.4232302658346656E-2</v>
      </c>
      <c r="I11" s="77">
        <f t="shared" si="2"/>
        <v>4.4232302658346656E-2</v>
      </c>
      <c r="J11" s="76">
        <f>分析係数表!G14</f>
        <v>0.15850144092219021</v>
      </c>
      <c r="K11" s="78">
        <f t="shared" si="3"/>
        <v>7.0108837066543694E-3</v>
      </c>
      <c r="L11" s="79"/>
      <c r="M11" s="80"/>
      <c r="N11" s="81">
        <f>分析係数表!H14</f>
        <v>1.1119832548403977E-3</v>
      </c>
      <c r="O11" s="82">
        <f t="shared" si="4"/>
        <v>1.6420141469047418E-2</v>
      </c>
      <c r="P11" s="76">
        <f>分析係数表!C14</f>
        <v>5.9722885809842308E-2</v>
      </c>
      <c r="Q11" s="82">
        <f t="shared" si="5"/>
        <v>9.8065823393737525E-4</v>
      </c>
      <c r="R11" s="83">
        <v>2.8662031870916862E-3</v>
      </c>
      <c r="S11" s="84">
        <f t="shared" si="6"/>
        <v>4.7098505845438343E-2</v>
      </c>
      <c r="T11" s="85">
        <f>分析係数表!F14</f>
        <v>0.29178674351585016</v>
      </c>
      <c r="U11" s="86">
        <f t="shared" si="7"/>
        <v>1.3742719645102687E-2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投入係数表!L12</f>
        <v>0.21077283372365341</v>
      </c>
      <c r="E12" s="77">
        <f t="shared" si="0"/>
        <v>21.07728337236534</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0.11850735585126981</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投入係数表!L13</f>
        <v>1.17096018735363E-3</v>
      </c>
      <c r="E13" s="77">
        <f t="shared" si="0"/>
        <v>0.117096018735363</v>
      </c>
      <c r="F13" s="76">
        <f>分析係数表!C16</f>
        <v>6.1289263434387564E-3</v>
      </c>
      <c r="G13" s="77">
        <f t="shared" si="1"/>
        <v>7.1767287393896453E-4</v>
      </c>
      <c r="H13" s="77">
        <v>1.0763487637181727E-3</v>
      </c>
      <c r="I13" s="77">
        <f t="shared" si="2"/>
        <v>1.0763487637181727E-3</v>
      </c>
      <c r="J13" s="76">
        <f>分析係数表!G16</f>
        <v>3.1746031746031744E-2</v>
      </c>
      <c r="K13" s="78">
        <f t="shared" si="3"/>
        <v>3.416980202279913E-5</v>
      </c>
      <c r="L13" s="79"/>
      <c r="M13" s="80"/>
      <c r="N13" s="81">
        <f>分析係数表!H16</f>
        <v>1.5884756269371653E-2</v>
      </c>
      <c r="O13" s="82">
        <f t="shared" si="4"/>
        <v>0.23456283537458233</v>
      </c>
      <c r="P13" s="76">
        <f>分析係数表!C16</f>
        <v>6.1289263434387564E-3</v>
      </c>
      <c r="Q13" s="82">
        <f t="shared" si="5"/>
        <v>1.4376183409189659E-3</v>
      </c>
      <c r="R13" s="83">
        <v>1.611110140523791E-3</v>
      </c>
      <c r="S13" s="84">
        <f t="shared" si="6"/>
        <v>2.6874589042419636E-3</v>
      </c>
      <c r="T13" s="85">
        <f>分析係数表!F16</f>
        <v>0.27777777777777779</v>
      </c>
      <c r="U13" s="86">
        <f t="shared" si="7"/>
        <v>7.4651636228943437E-4</v>
      </c>
      <c r="V13" s="87">
        <f>分析係数表!D16</f>
        <v>0</v>
      </c>
      <c r="W13" s="167">
        <f t="shared" si="8"/>
        <v>0</v>
      </c>
      <c r="X13" s="76">
        <f>分析係数表!E16</f>
        <v>0</v>
      </c>
      <c r="Y13" s="166">
        <f t="shared" si="9"/>
        <v>0</v>
      </c>
    </row>
    <row r="14" spans="1:25" x14ac:dyDescent="0.2">
      <c r="A14" s="6" t="s">
        <v>2</v>
      </c>
      <c r="B14" s="5" t="s">
        <v>365</v>
      </c>
      <c r="C14" s="75">
        <f>最終需要_まとめ!C15</f>
        <v>100</v>
      </c>
      <c r="D14" s="76">
        <f>投入係数表!L14</f>
        <v>0.25956284153005466</v>
      </c>
      <c r="E14" s="77">
        <f t="shared" si="0"/>
        <v>25.956284153005466</v>
      </c>
      <c r="F14" s="76">
        <f>分析係数表!C17</f>
        <v>8.7451698189953242E-2</v>
      </c>
      <c r="G14" s="77">
        <f t="shared" si="1"/>
        <v>2.2699211278813003</v>
      </c>
      <c r="H14" s="77">
        <v>2.3272530688678126</v>
      </c>
      <c r="I14" s="77">
        <f t="shared" si="2"/>
        <v>102.32725306886782</v>
      </c>
      <c r="J14" s="76">
        <f>分析係数表!G17</f>
        <v>0.21272443403590943</v>
      </c>
      <c r="K14" s="78">
        <f t="shared" si="3"/>
        <v>21.767506995524183</v>
      </c>
      <c r="L14" s="79"/>
      <c r="M14" s="80"/>
      <c r="N14" s="81">
        <f>分析係数表!H17</f>
        <v>2.8227267238256251E-3</v>
      </c>
      <c r="O14" s="82">
        <f t="shared" si="4"/>
        <v>4.168189757527422E-2</v>
      </c>
      <c r="P14" s="76">
        <f>分析係数表!C17</f>
        <v>8.7451698189953242E-2</v>
      </c>
      <c r="Q14" s="82">
        <f t="shared" si="5"/>
        <v>3.645152726737425E-3</v>
      </c>
      <c r="R14" s="83">
        <v>6.3698318730477195E-3</v>
      </c>
      <c r="S14" s="84">
        <f t="shared" si="6"/>
        <v>102.33362290074086</v>
      </c>
      <c r="T14" s="85">
        <f>分析係数表!F17</f>
        <v>0.32357533177205311</v>
      </c>
      <c r="U14" s="86">
        <f t="shared" si="7"/>
        <v>33.112635981543399</v>
      </c>
      <c r="V14" s="87">
        <f>分析係数表!D17</f>
        <v>1.873536299765808E-2</v>
      </c>
      <c r="W14" s="167">
        <f t="shared" si="8"/>
        <v>2</v>
      </c>
      <c r="X14" s="76">
        <f>分析係数表!E17</f>
        <v>1.288056206088993E-2</v>
      </c>
      <c r="Y14" s="166">
        <f t="shared" si="9"/>
        <v>1</v>
      </c>
    </row>
    <row r="15" spans="1:25" x14ac:dyDescent="0.2">
      <c r="A15" s="6" t="s">
        <v>3</v>
      </c>
      <c r="B15" s="5" t="s">
        <v>31</v>
      </c>
      <c r="C15" s="90"/>
      <c r="D15" s="76">
        <f>投入係数表!L15</f>
        <v>3.5128805620608899E-3</v>
      </c>
      <c r="E15" s="77">
        <f t="shared" si="0"/>
        <v>0.35128805620608899</v>
      </c>
      <c r="F15" s="76">
        <f>分析係数表!C18</f>
        <v>0.22643979057591623</v>
      </c>
      <c r="G15" s="77">
        <f t="shared" si="1"/>
        <v>7.9545593879127477E-2</v>
      </c>
      <c r="H15" s="77">
        <v>8.9039738905849888E-2</v>
      </c>
      <c r="I15" s="77">
        <f t="shared" si="2"/>
        <v>8.9039738905849888E-2</v>
      </c>
      <c r="J15" s="76">
        <f>分析係数表!G18</f>
        <v>0.21553645335880292</v>
      </c>
      <c r="K15" s="78">
        <f t="shared" si="3"/>
        <v>1.9191309531760705E-2</v>
      </c>
      <c r="L15" s="79"/>
      <c r="M15" s="80"/>
      <c r="N15" s="81">
        <f>分析係数表!H18</f>
        <v>4.2265426880811494E-4</v>
      </c>
      <c r="O15" s="82">
        <f t="shared" si="4"/>
        <v>6.2411397438913259E-3</v>
      </c>
      <c r="P15" s="76">
        <f>分析係数表!C18</f>
        <v>0.22643979057591623</v>
      </c>
      <c r="Q15" s="82">
        <f t="shared" si="5"/>
        <v>1.4132423765617793E-3</v>
      </c>
      <c r="R15" s="83">
        <v>3.0453216198050507E-3</v>
      </c>
      <c r="S15" s="84">
        <f t="shared" si="6"/>
        <v>9.2085060525654933E-2</v>
      </c>
      <c r="T15" s="85">
        <f>分析係数表!F18</f>
        <v>0.45877109200891436</v>
      </c>
      <c r="U15" s="86">
        <f t="shared" si="7"/>
        <v>4.2245963775061686E-2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投入係数表!L16</f>
        <v>1.56128024980484E-3</v>
      </c>
      <c r="E16" s="77">
        <f t="shared" si="0"/>
        <v>0.156128024980484</v>
      </c>
      <c r="F16" s="76">
        <f>分析係数表!C19</f>
        <v>0.10887949260042284</v>
      </c>
      <c r="G16" s="77">
        <f t="shared" si="1"/>
        <v>1.699914014058124E-2</v>
      </c>
      <c r="H16" s="77">
        <v>2.1498701060276224E-2</v>
      </c>
      <c r="I16" s="77">
        <f t="shared" si="2"/>
        <v>2.1498701060276224E-2</v>
      </c>
      <c r="J16" s="76">
        <f>分析係数表!G19</f>
        <v>5.7692307692307696E-2</v>
      </c>
      <c r="K16" s="78">
        <f t="shared" si="3"/>
        <v>1.2403096765543976E-3</v>
      </c>
      <c r="L16" s="79"/>
      <c r="M16" s="80"/>
      <c r="N16" s="81">
        <f>分析係数表!H19</f>
        <v>-1.0817936642112467E-4</v>
      </c>
      <c r="O16" s="82">
        <f t="shared" si="4"/>
        <v>-1.5974345773055181E-3</v>
      </c>
      <c r="P16" s="76">
        <f>分析係数表!C19</f>
        <v>0.10887949260042284</v>
      </c>
      <c r="Q16" s="82">
        <f t="shared" si="5"/>
        <v>-1.7392786623939574E-4</v>
      </c>
      <c r="R16" s="83">
        <v>4.6745822659248243E-4</v>
      </c>
      <c r="S16" s="84">
        <f t="shared" si="6"/>
        <v>2.1966159286868705E-2</v>
      </c>
      <c r="T16" s="85">
        <f>分析係数表!F19</f>
        <v>0.23994755244755245</v>
      </c>
      <c r="U16" s="86">
        <f t="shared" si="7"/>
        <v>5.2707261575572198E-3</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投入係数表!L17</f>
        <v>2.34192037470726E-3</v>
      </c>
      <c r="E17" s="77">
        <f t="shared" si="0"/>
        <v>0.23419203747072601</v>
      </c>
      <c r="F17" s="76">
        <f>分析係数表!C20</f>
        <v>0.17711503347534996</v>
      </c>
      <c r="G17" s="77">
        <f t="shared" si="1"/>
        <v>4.1478930556288048E-2</v>
      </c>
      <c r="H17" s="77">
        <v>4.7945198525916978E-2</v>
      </c>
      <c r="I17" s="77">
        <f t="shared" si="2"/>
        <v>4.7945198525916978E-2</v>
      </c>
      <c r="J17" s="76">
        <f>分析係数表!G20</f>
        <v>9.9964551577454805E-2</v>
      </c>
      <c r="K17" s="78">
        <f t="shared" si="3"/>
        <v>4.7928202709353381E-3</v>
      </c>
      <c r="L17" s="79"/>
      <c r="M17" s="80"/>
      <c r="N17" s="81">
        <f>分析係数表!H20</f>
        <v>5.2831783601014375E-4</v>
      </c>
      <c r="O17" s="82">
        <f t="shared" si="4"/>
        <v>7.8014246798641584E-3</v>
      </c>
      <c r="P17" s="76">
        <f>分析係数表!C20</f>
        <v>0.17711503347534996</v>
      </c>
      <c r="Q17" s="82">
        <f t="shared" si="5"/>
        <v>1.3817495933295617E-3</v>
      </c>
      <c r="R17" s="83">
        <v>2.6380900762136951E-3</v>
      </c>
      <c r="S17" s="84">
        <f t="shared" si="6"/>
        <v>5.0583288602130676E-2</v>
      </c>
      <c r="T17" s="85">
        <f>分析係数表!F20</f>
        <v>0.22332506203473945</v>
      </c>
      <c r="U17" s="86">
        <f t="shared" si="7"/>
        <v>1.1296516064991963E-2</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投入係数表!L18</f>
        <v>2.7322404371584699E-3</v>
      </c>
      <c r="E18" s="77">
        <f t="shared" si="0"/>
        <v>0.27322404371584702</v>
      </c>
      <c r="F18" s="76">
        <f>分析係数表!C21</f>
        <v>0.17957505140507202</v>
      </c>
      <c r="G18" s="77">
        <f t="shared" si="1"/>
        <v>4.9064221695374874E-2</v>
      </c>
      <c r="H18" s="77">
        <v>5.9778243758134862E-2</v>
      </c>
      <c r="I18" s="77">
        <f t="shared" si="2"/>
        <v>5.9778243758134862E-2</v>
      </c>
      <c r="J18" s="76">
        <f>分析係数表!G21</f>
        <v>0.28499913688934919</v>
      </c>
      <c r="K18" s="78">
        <f t="shared" si="3"/>
        <v>1.7036747875829563E-2</v>
      </c>
      <c r="L18" s="79"/>
      <c r="M18" s="80"/>
      <c r="N18" s="81">
        <f>分析係数表!H21</f>
        <v>8.7801392746447693E-4</v>
      </c>
      <c r="O18" s="82">
        <f t="shared" si="4"/>
        <v>1.2965224825107577E-2</v>
      </c>
      <c r="P18" s="76">
        <f>分析係数表!C21</f>
        <v>0.17957505140507202</v>
      </c>
      <c r="Q18" s="82">
        <f t="shared" si="5"/>
        <v>2.3282309144470091E-3</v>
      </c>
      <c r="R18" s="83">
        <v>4.5885099273875549E-3</v>
      </c>
      <c r="S18" s="84">
        <f t="shared" si="6"/>
        <v>6.4366753685522415E-2</v>
      </c>
      <c r="T18" s="85">
        <f>分析係数表!F21</f>
        <v>0.42551355083721731</v>
      </c>
      <c r="U18" s="86">
        <f t="shared" si="7"/>
        <v>2.7388925916591186E-2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投入係数表!L19</f>
        <v>3.9032006245120999E-4</v>
      </c>
      <c r="E19" s="77">
        <f t="shared" si="0"/>
        <v>3.9032006245121001E-2</v>
      </c>
      <c r="F19" s="76">
        <f>分析係数表!C22</f>
        <v>4.9691833590138623E-2</v>
      </c>
      <c r="G19" s="77">
        <f t="shared" si="1"/>
        <v>1.9395719590218042E-3</v>
      </c>
      <c r="H19" s="77">
        <v>3.3321963090506583E-3</v>
      </c>
      <c r="I19" s="77">
        <f t="shared" si="2"/>
        <v>3.3321963090506583E-3</v>
      </c>
      <c r="J19" s="76">
        <f>分析係数表!G22</f>
        <v>0.19477362503798237</v>
      </c>
      <c r="K19" s="78">
        <f t="shared" si="3"/>
        <v>6.4902395445198173E-4</v>
      </c>
      <c r="L19" s="79"/>
      <c r="M19" s="80"/>
      <c r="N19" s="81">
        <f>分析係数表!H22</f>
        <v>4.276858672463068E-5</v>
      </c>
      <c r="O19" s="82">
        <f t="shared" si="4"/>
        <v>6.3154390265566986E-4</v>
      </c>
      <c r="P19" s="76">
        <f>分析係数表!C22</f>
        <v>4.9691833590138623E-2</v>
      </c>
      <c r="Q19" s="82">
        <f t="shared" si="5"/>
        <v>3.1382574515632251E-5</v>
      </c>
      <c r="R19" s="83">
        <v>3.7699112827092429E-4</v>
      </c>
      <c r="S19" s="84">
        <f t="shared" si="6"/>
        <v>3.7091874373215827E-3</v>
      </c>
      <c r="T19" s="85">
        <f>分析係数表!F22</f>
        <v>0.41355211182011548</v>
      </c>
      <c r="U19" s="86">
        <f t="shared" si="7"/>
        <v>1.5339422978409827E-3</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投入係数表!L20</f>
        <v>3.1225604996096799E-3</v>
      </c>
      <c r="E20" s="77">
        <f t="shared" si="0"/>
        <v>0.31225604996096801</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3.7149641332686467E-4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投入係数表!L21</f>
        <v>0</v>
      </c>
      <c r="E21" s="77">
        <f t="shared" si="0"/>
        <v>0</v>
      </c>
      <c r="F21" s="76">
        <f>分析係数表!C24</f>
        <v>0.10964526531808849</v>
      </c>
      <c r="G21" s="77">
        <f t="shared" si="1"/>
        <v>0</v>
      </c>
      <c r="H21" s="77">
        <v>1.4518565271540694E-3</v>
      </c>
      <c r="I21" s="77">
        <f t="shared" si="2"/>
        <v>1.4518565271540694E-3</v>
      </c>
      <c r="J21" s="76">
        <f>分析係数表!G24</f>
        <v>0.20900321543408359</v>
      </c>
      <c r="K21" s="78">
        <f t="shared" si="3"/>
        <v>3.0344268252416242E-4</v>
      </c>
      <c r="L21" s="79"/>
      <c r="M21" s="80"/>
      <c r="N21" s="81">
        <f>分析係数表!H24</f>
        <v>3.3711709535885358E-4</v>
      </c>
      <c r="O21" s="82">
        <f t="shared" si="4"/>
        <v>4.9780519385799861E-3</v>
      </c>
      <c r="P21" s="76">
        <f>分析係数表!C24</f>
        <v>0.10964526531808849</v>
      </c>
      <c r="Q21" s="82">
        <f t="shared" si="5"/>
        <v>5.4581982557282735E-4</v>
      </c>
      <c r="R21" s="83">
        <v>2.1918805972850936E-3</v>
      </c>
      <c r="S21" s="84">
        <f t="shared" si="6"/>
        <v>3.6437371244391632E-3</v>
      </c>
      <c r="T21" s="85">
        <f>分析係数表!F24</f>
        <v>0.39389067524115756</v>
      </c>
      <c r="U21" s="86">
        <f t="shared" si="7"/>
        <v>1.4352340763466157E-3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投入係数表!L22</f>
        <v>0</v>
      </c>
      <c r="E22" s="77">
        <f t="shared" si="0"/>
        <v>0</v>
      </c>
      <c r="F22" s="76">
        <f>分析係数表!C25</f>
        <v>4.6305418719211788E-2</v>
      </c>
      <c r="G22" s="77">
        <f t="shared" si="1"/>
        <v>0</v>
      </c>
      <c r="H22" s="77">
        <v>1.6264134810394792E-3</v>
      </c>
      <c r="I22" s="77">
        <f t="shared" si="2"/>
        <v>1.6264134810394792E-3</v>
      </c>
      <c r="J22" s="76">
        <f>分析係数表!G25</f>
        <v>0.19667590027700832</v>
      </c>
      <c r="K22" s="78">
        <f t="shared" si="3"/>
        <v>3.1987633560610256E-4</v>
      </c>
      <c r="L22" s="79"/>
      <c r="M22" s="80"/>
      <c r="N22" s="81">
        <f>分析係数表!H25</f>
        <v>4.9058084772370483E-4</v>
      </c>
      <c r="O22" s="82">
        <f t="shared" si="4"/>
        <v>7.2441800598738604E-3</v>
      </c>
      <c r="P22" s="76">
        <f>分析係数表!C25</f>
        <v>4.6305418719211788E-2</v>
      </c>
      <c r="Q22" s="82">
        <f t="shared" si="5"/>
        <v>3.3544479094982382E-4</v>
      </c>
      <c r="R22" s="83">
        <v>1.1290215167506976E-3</v>
      </c>
      <c r="S22" s="84">
        <f t="shared" si="6"/>
        <v>2.7554349977901771E-3</v>
      </c>
      <c r="T22" s="85">
        <f>分析係数表!F25</f>
        <v>0.35013850415512465</v>
      </c>
      <c r="U22" s="86">
        <f t="shared" si="7"/>
        <v>9.6478388842293177E-4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投入係数表!L23</f>
        <v>0</v>
      </c>
      <c r="E23" s="77">
        <f t="shared" si="0"/>
        <v>0</v>
      </c>
      <c r="F23" s="76">
        <f>分析係数表!C26</f>
        <v>0.16673079389508783</v>
      </c>
      <c r="G23" s="77">
        <f t="shared" si="1"/>
        <v>0</v>
      </c>
      <c r="H23" s="77">
        <v>3.9177153710972549E-3</v>
      </c>
      <c r="I23" s="77">
        <f t="shared" si="2"/>
        <v>3.9177153710972549E-3</v>
      </c>
      <c r="J23" s="76">
        <f>分析係数表!G26</f>
        <v>0.1962424574876577</v>
      </c>
      <c r="K23" s="78">
        <f t="shared" si="3"/>
        <v>7.6882209216129612E-4</v>
      </c>
      <c r="L23" s="79"/>
      <c r="M23" s="80"/>
      <c r="N23" s="81">
        <f>分析係数表!H26</f>
        <v>1.0251881817815884E-2</v>
      </c>
      <c r="O23" s="82">
        <f t="shared" si="4"/>
        <v>0.15138478843069733</v>
      </c>
      <c r="P23" s="76">
        <f>分析係数表!C26</f>
        <v>0.16673079389508783</v>
      </c>
      <c r="Q23" s="82">
        <f t="shared" si="5"/>
        <v>2.5240505958690072E-2</v>
      </c>
      <c r="R23" s="83">
        <v>2.6833978642362744E-2</v>
      </c>
      <c r="S23" s="84">
        <f t="shared" si="6"/>
        <v>3.075169401346E-2</v>
      </c>
      <c r="T23" s="85">
        <f>分析係数表!F26</f>
        <v>0.33461327482172243</v>
      </c>
      <c r="U23" s="86">
        <f t="shared" si="7"/>
        <v>1.0289925040159407E-2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投入係数表!L24</f>
        <v>0</v>
      </c>
      <c r="E24" s="77">
        <f t="shared" si="0"/>
        <v>0</v>
      </c>
      <c r="F24" s="76">
        <f>分析係数表!C27</f>
        <v>7.547169811320753E-2</v>
      </c>
      <c r="G24" s="77">
        <f t="shared" si="1"/>
        <v>0</v>
      </c>
      <c r="H24" s="77">
        <v>2.8907989486906337E-4</v>
      </c>
      <c r="I24" s="77">
        <f t="shared" si="2"/>
        <v>2.8907989486906337E-4</v>
      </c>
      <c r="J24" s="76">
        <f>分析係数表!G27</f>
        <v>0.16957431960921143</v>
      </c>
      <c r="K24" s="78">
        <f t="shared" si="3"/>
        <v>4.9020526485123789E-5</v>
      </c>
      <c r="L24" s="79"/>
      <c r="M24" s="80"/>
      <c r="N24" s="81">
        <f>分析係数表!H27</f>
        <v>1.0395282373304351E-2</v>
      </c>
      <c r="O24" s="82">
        <f t="shared" si="4"/>
        <v>0.15350231798666047</v>
      </c>
      <c r="P24" s="76">
        <f>分析係数表!C27</f>
        <v>7.547169811320753E-2</v>
      </c>
      <c r="Q24" s="82">
        <f t="shared" si="5"/>
        <v>1.1585080602766825E-2</v>
      </c>
      <c r="R24" s="83">
        <v>1.1723530802695325E-2</v>
      </c>
      <c r="S24" s="84">
        <f t="shared" si="6"/>
        <v>1.2012610697564388E-2</v>
      </c>
      <c r="T24" s="85">
        <f>分析係数表!F27</f>
        <v>0.31960921144452198</v>
      </c>
      <c r="U24" s="86">
        <f t="shared" si="7"/>
        <v>3.8393410324385831E-3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投入係数表!L25</f>
        <v>0</v>
      </c>
      <c r="E25" s="77">
        <f t="shared" si="0"/>
        <v>0</v>
      </c>
      <c r="F25" s="76">
        <f>分析係数表!C28</f>
        <v>9.6472970692467741E-2</v>
      </c>
      <c r="G25" s="77">
        <f t="shared" si="1"/>
        <v>0</v>
      </c>
      <c r="H25" s="77">
        <v>1.0117587225681223E-2</v>
      </c>
      <c r="I25" s="77">
        <f t="shared" si="2"/>
        <v>1.0117587225681223E-2</v>
      </c>
      <c r="J25" s="76">
        <f>分析係数表!G28</f>
        <v>0.12489408574817827</v>
      </c>
      <c r="K25" s="78">
        <f t="shared" si="3"/>
        <v>1.2636268065289037E-3</v>
      </c>
      <c r="L25" s="79"/>
      <c r="M25" s="80"/>
      <c r="N25" s="81">
        <f>分析係数表!H28</f>
        <v>1.9077305478404378E-2</v>
      </c>
      <c r="O25" s="82">
        <f t="shared" si="4"/>
        <v>0.28170573022576145</v>
      </c>
      <c r="P25" s="76">
        <f>分析係数表!C28</f>
        <v>9.6472970692467741E-2</v>
      </c>
      <c r="Q25" s="82">
        <f t="shared" si="5"/>
        <v>2.7176988655970107E-2</v>
      </c>
      <c r="R25" s="83">
        <v>3.1002599913513337E-2</v>
      </c>
      <c r="S25" s="84">
        <f t="shared" si="6"/>
        <v>4.1120187139194561E-2</v>
      </c>
      <c r="T25" s="85">
        <f>分析係数表!F28</f>
        <v>0.21360786307405524</v>
      </c>
      <c r="U25" s="86">
        <f t="shared" si="7"/>
        <v>8.7835953040085995E-3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投入係数表!L26</f>
        <v>1.95160031225605E-3</v>
      </c>
      <c r="E26" s="77">
        <f t="shared" si="0"/>
        <v>0.19516003122560499</v>
      </c>
      <c r="F26" s="76">
        <f>分析係数表!C29</f>
        <v>3.4111818825194651E-2</v>
      </c>
      <c r="G26" s="77">
        <f t="shared" si="1"/>
        <v>6.6572636270871679E-3</v>
      </c>
      <c r="H26" s="77">
        <v>7.91417694403318E-3</v>
      </c>
      <c r="I26" s="77">
        <f t="shared" si="2"/>
        <v>7.91417694403318E-3</v>
      </c>
      <c r="J26" s="76">
        <f>分析係数表!G29</f>
        <v>0.26295336787564766</v>
      </c>
      <c r="K26" s="78">
        <f t="shared" si="3"/>
        <v>2.0810594813973258E-3</v>
      </c>
      <c r="L26" s="79"/>
      <c r="M26" s="80"/>
      <c r="N26" s="81">
        <f>分析係数表!H29</f>
        <v>9.4946262528680103E-3</v>
      </c>
      <c r="O26" s="82">
        <f t="shared" si="4"/>
        <v>0.14020274638955871</v>
      </c>
      <c r="P26" s="76">
        <f>分析係数表!C29</f>
        <v>3.4111818825194651E-2</v>
      </c>
      <c r="Q26" s="82">
        <f t="shared" si="5"/>
        <v>4.7825706836353401E-3</v>
      </c>
      <c r="R26" s="83">
        <v>6.100756996894087E-3</v>
      </c>
      <c r="S26" s="84">
        <f t="shared" si="6"/>
        <v>1.4014933940927267E-2</v>
      </c>
      <c r="T26" s="85">
        <f>分析係数表!F29</f>
        <v>0.41450777202072536</v>
      </c>
      <c r="U26" s="86">
        <f t="shared" si="7"/>
        <v>5.8092990428714056E-3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投入係数表!L27</f>
        <v>3.5128805620608899E-3</v>
      </c>
      <c r="E27" s="77">
        <f t="shared" si="0"/>
        <v>0.35128805620608899</v>
      </c>
      <c r="F27" s="76">
        <f>分析係数表!C30</f>
        <v>1</v>
      </c>
      <c r="G27" s="77">
        <f t="shared" si="1"/>
        <v>0.35128805620608899</v>
      </c>
      <c r="H27" s="77">
        <v>0.38027018374569233</v>
      </c>
      <c r="I27" s="77">
        <f t="shared" si="2"/>
        <v>0.38027018374569233</v>
      </c>
      <c r="J27" s="76">
        <f>分析係数表!G30</f>
        <v>0.34440567162860553</v>
      </c>
      <c r="K27" s="78">
        <f t="shared" si="3"/>
        <v>0.13096720803326839</v>
      </c>
      <c r="L27" s="79"/>
      <c r="M27" s="80"/>
      <c r="N27" s="81">
        <f>分析係数表!H30</f>
        <v>0</v>
      </c>
      <c r="O27" s="82">
        <f t="shared" si="4"/>
        <v>0</v>
      </c>
      <c r="P27" s="76">
        <f>分析係数表!C30</f>
        <v>1</v>
      </c>
      <c r="Q27" s="82">
        <f t="shared" si="5"/>
        <v>0</v>
      </c>
      <c r="R27" s="83">
        <v>4.3914063090380963E-2</v>
      </c>
      <c r="S27" s="84">
        <f t="shared" si="6"/>
        <v>0.42418424683607331</v>
      </c>
      <c r="T27" s="85">
        <f>分析係数表!F30</f>
        <v>0.44043464817350592</v>
      </c>
      <c r="U27" s="86">
        <f t="shared" si="7"/>
        <v>0.18682543951598954</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投入係数表!L28</f>
        <v>3.4738485558157686E-2</v>
      </c>
      <c r="E28" s="77">
        <f t="shared" si="0"/>
        <v>3.4738485558157688</v>
      </c>
      <c r="F28" s="76">
        <f>分析係数表!C31</f>
        <v>1.6826763829082436E-2</v>
      </c>
      <c r="G28" s="77">
        <f t="shared" si="1"/>
        <v>5.8453629226711039E-2</v>
      </c>
      <c r="H28" s="77">
        <v>6.1408944661911824E-2</v>
      </c>
      <c r="I28" s="77">
        <f t="shared" si="2"/>
        <v>6.1408944661911824E-2</v>
      </c>
      <c r="J28" s="76">
        <f>分析係数表!G31</f>
        <v>7.0588235294117646E-2</v>
      </c>
      <c r="K28" s="78">
        <f t="shared" si="3"/>
        <v>4.334749034958482E-3</v>
      </c>
      <c r="L28" s="79"/>
      <c r="M28" s="80"/>
      <c r="N28" s="81">
        <f>分析係数表!H31</f>
        <v>2.1628325886567646E-2</v>
      </c>
      <c r="O28" s="82">
        <f t="shared" si="4"/>
        <v>0.31937546653710558</v>
      </c>
      <c r="P28" s="76">
        <f>分析係数表!C31</f>
        <v>1.6826763829082436E-2</v>
      </c>
      <c r="Q28" s="82">
        <f t="shared" si="5"/>
        <v>5.3740555482228959E-3</v>
      </c>
      <c r="R28" s="83">
        <v>6.7621934421909155E-3</v>
      </c>
      <c r="S28" s="84">
        <f t="shared" si="6"/>
        <v>6.8171138104102746E-2</v>
      </c>
      <c r="T28" s="85">
        <f>分析係数表!F31</f>
        <v>0.34509803921568627</v>
      </c>
      <c r="U28" s="86">
        <f t="shared" si="7"/>
        <v>2.3525726090827613E-2</v>
      </c>
      <c r="V28" s="87">
        <f>分析係数表!D31</f>
        <v>0</v>
      </c>
      <c r="W28" s="167">
        <f t="shared" si="8"/>
        <v>0</v>
      </c>
      <c r="X28" s="76">
        <f>分析係数表!E31</f>
        <v>0</v>
      </c>
      <c r="Y28" s="166">
        <f t="shared" si="9"/>
        <v>0</v>
      </c>
    </row>
    <row r="29" spans="1:25" x14ac:dyDescent="0.2">
      <c r="A29" s="6" t="s">
        <v>17</v>
      </c>
      <c r="B29" s="5" t="s">
        <v>273</v>
      </c>
      <c r="C29" s="90"/>
      <c r="D29" s="76">
        <f>投入係数表!L29</f>
        <v>1.17096018735363E-3</v>
      </c>
      <c r="E29" s="77">
        <f t="shared" si="0"/>
        <v>0.117096018735363</v>
      </c>
      <c r="F29" s="76">
        <f>分析係数表!C32</f>
        <v>1</v>
      </c>
      <c r="G29" s="77">
        <f t="shared" si="1"/>
        <v>0.117096018735363</v>
      </c>
      <c r="H29" s="77">
        <v>0.14184969333565872</v>
      </c>
      <c r="I29" s="77">
        <f t="shared" si="2"/>
        <v>0.14184969333565872</v>
      </c>
      <c r="J29" s="76">
        <f>分析係数表!G32</f>
        <v>0.14034315882094148</v>
      </c>
      <c r="K29" s="78">
        <f t="shared" si="3"/>
        <v>1.9907634040508194E-2</v>
      </c>
      <c r="L29" s="79"/>
      <c r="M29" s="80"/>
      <c r="N29" s="81">
        <f>分析係数表!H32</f>
        <v>6.181318681318681E-3</v>
      </c>
      <c r="O29" s="82">
        <f t="shared" si="4"/>
        <v>9.1276668754410636E-2</v>
      </c>
      <c r="P29" s="76">
        <f>分析係数表!C32</f>
        <v>1</v>
      </c>
      <c r="Q29" s="82">
        <f t="shared" si="5"/>
        <v>9.1276668754410636E-2</v>
      </c>
      <c r="R29" s="83">
        <v>0.11879300634591583</v>
      </c>
      <c r="S29" s="84">
        <f t="shared" si="6"/>
        <v>0.26064269968157455</v>
      </c>
      <c r="T29" s="85">
        <f>分析係数表!F32</f>
        <v>0.48284205895292565</v>
      </c>
      <c r="U29" s="86">
        <f t="shared" si="7"/>
        <v>0.12584925776530051</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投入係数表!L30</f>
        <v>0</v>
      </c>
      <c r="E30" s="77">
        <f t="shared" si="0"/>
        <v>0</v>
      </c>
      <c r="F30" s="76">
        <f>分析係数表!C33</f>
        <v>0.61354309165526677</v>
      </c>
      <c r="G30" s="77">
        <f t="shared" si="1"/>
        <v>0</v>
      </c>
      <c r="H30" s="77">
        <v>1.0107164294485724E-2</v>
      </c>
      <c r="I30" s="77">
        <f t="shared" si="2"/>
        <v>1.0107164294485724E-2</v>
      </c>
      <c r="J30" s="76">
        <f>分析係数表!G33</f>
        <v>0.50806900389538123</v>
      </c>
      <c r="K30" s="78">
        <f t="shared" si="3"/>
        <v>5.1351368953063258E-3</v>
      </c>
      <c r="L30" s="79"/>
      <c r="M30" s="80"/>
      <c r="N30" s="81">
        <f>分析係数表!H33</f>
        <v>9.1575091575091575E-4</v>
      </c>
      <c r="O30" s="82">
        <f t="shared" si="4"/>
        <v>1.3522469445097874E-2</v>
      </c>
      <c r="P30" s="76">
        <f>分析係数表!C33</f>
        <v>0.61354309165526677</v>
      </c>
      <c r="Q30" s="82">
        <f t="shared" si="5"/>
        <v>8.2966177101592292E-3</v>
      </c>
      <c r="R30" s="83">
        <v>2.2696297596222242E-2</v>
      </c>
      <c r="S30" s="84">
        <f t="shared" si="6"/>
        <v>3.2803461890707965E-2</v>
      </c>
      <c r="T30" s="85">
        <f>分析係数表!F33</f>
        <v>0.64607679465776291</v>
      </c>
      <c r="U30" s="86">
        <f t="shared" si="7"/>
        <v>2.1193555512026681E-2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投入係数表!L31</f>
        <v>6.0499609679937547E-2</v>
      </c>
      <c r="E31" s="77">
        <f t="shared" si="0"/>
        <v>6.0499609679937549</v>
      </c>
      <c r="F31" s="76">
        <f>分析係数表!C34</f>
        <v>0.22857033424405693</v>
      </c>
      <c r="G31" s="77">
        <f t="shared" si="1"/>
        <v>1.3828416006178308</v>
      </c>
      <c r="H31" s="77">
        <v>1.4409168722343206</v>
      </c>
      <c r="I31" s="77">
        <f t="shared" si="2"/>
        <v>1.4409168722343206</v>
      </c>
      <c r="J31" s="76">
        <f>分析係数表!G34</f>
        <v>0.42483593457785029</v>
      </c>
      <c r="K31" s="78">
        <f t="shared" si="3"/>
        <v>0.61215326606466047</v>
      </c>
      <c r="L31" s="79"/>
      <c r="M31" s="80"/>
      <c r="N31" s="81">
        <f>分析係数表!H34</f>
        <v>0.15290524493821198</v>
      </c>
      <c r="O31" s="82">
        <f t="shared" si="4"/>
        <v>2.2578809009180181</v>
      </c>
      <c r="P31" s="76">
        <f>分析係数表!C34</f>
        <v>0.22857033424405693</v>
      </c>
      <c r="Q31" s="82">
        <f t="shared" si="5"/>
        <v>0.51608459220610381</v>
      </c>
      <c r="R31" s="83">
        <v>0.54979383260421288</v>
      </c>
      <c r="S31" s="84">
        <f t="shared" si="6"/>
        <v>1.9907107048385335</v>
      </c>
      <c r="T31" s="85">
        <f>分析係数表!F34</f>
        <v>0.69964976707810533</v>
      </c>
      <c r="U31" s="86">
        <f t="shared" si="7"/>
        <v>1.3928002809601709</v>
      </c>
      <c r="V31" s="87">
        <f>分析係数表!D34</f>
        <v>0.31293141555306198</v>
      </c>
      <c r="W31" s="167">
        <f t="shared" si="8"/>
        <v>1</v>
      </c>
      <c r="X31" s="76">
        <f>分析係数表!E34</f>
        <v>0.23428202251011596</v>
      </c>
      <c r="Y31" s="166">
        <f t="shared" si="9"/>
        <v>0</v>
      </c>
    </row>
    <row r="32" spans="1:25" x14ac:dyDescent="0.2">
      <c r="A32" s="6" t="s">
        <v>20</v>
      </c>
      <c r="B32" s="5" t="s">
        <v>37</v>
      </c>
      <c r="C32" s="90"/>
      <c r="D32" s="76">
        <f>投入係数表!L32</f>
        <v>2.7322404371584699E-3</v>
      </c>
      <c r="E32" s="77">
        <f t="shared" si="0"/>
        <v>0.27322404371584702</v>
      </c>
      <c r="F32" s="76">
        <f>分析係数表!C35</f>
        <v>0.59405620126526415</v>
      </c>
      <c r="G32" s="77">
        <f t="shared" si="1"/>
        <v>0.16231043750417054</v>
      </c>
      <c r="H32" s="77">
        <v>0.22137528172000856</v>
      </c>
      <c r="I32" s="77">
        <f t="shared" si="2"/>
        <v>0.22137528172000856</v>
      </c>
      <c r="J32" s="76">
        <f>分析係数表!G35</f>
        <v>0.31381472022289297</v>
      </c>
      <c r="K32" s="78">
        <f t="shared" si="3"/>
        <v>6.9470822097228602E-2</v>
      </c>
      <c r="L32" s="79"/>
      <c r="M32" s="80"/>
      <c r="N32" s="81">
        <f>分析係数表!H35</f>
        <v>5.730990621100511E-2</v>
      </c>
      <c r="O32" s="82">
        <f t="shared" si="4"/>
        <v>0.84626882955859761</v>
      </c>
      <c r="P32" s="76">
        <f>分析係数表!C35</f>
        <v>0.59405620126526415</v>
      </c>
      <c r="Q32" s="82">
        <f t="shared" si="5"/>
        <v>0.50273124613678177</v>
      </c>
      <c r="R32" s="83">
        <v>0.68332513358228608</v>
      </c>
      <c r="S32" s="84">
        <f t="shared" si="6"/>
        <v>0.90470041530229461</v>
      </c>
      <c r="T32" s="85">
        <f>分析係数表!F35</f>
        <v>0.64397492454144412</v>
      </c>
      <c r="U32" s="86">
        <f t="shared" si="7"/>
        <v>0.58260438167690831</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投入係数表!L33</f>
        <v>3.9032006245120999E-4</v>
      </c>
      <c r="E33" s="77">
        <f t="shared" si="0"/>
        <v>3.9032006245121001E-2</v>
      </c>
      <c r="F33" s="76">
        <f>分析係数表!C36</f>
        <v>0.92201141892342209</v>
      </c>
      <c r="G33" s="77">
        <f t="shared" si="1"/>
        <v>3.5987955461491888E-2</v>
      </c>
      <c r="H33" s="77">
        <v>9.5540254444045528E-2</v>
      </c>
      <c r="I33" s="77">
        <f t="shared" si="2"/>
        <v>9.5540254444045528E-2</v>
      </c>
      <c r="J33" s="76">
        <f>分析係数表!G36</f>
        <v>3.5073050022033647E-2</v>
      </c>
      <c r="K33" s="78">
        <f t="shared" si="3"/>
        <v>3.3508881232338313E-3</v>
      </c>
      <c r="L33" s="79"/>
      <c r="M33" s="80"/>
      <c r="N33" s="81">
        <f>分析係数表!H36</f>
        <v>0.21210954796119633</v>
      </c>
      <c r="O33" s="82">
        <f t="shared" si="4"/>
        <v>3.1321234104001285</v>
      </c>
      <c r="P33" s="76">
        <f>分析係数表!C36</f>
        <v>0.92201141892342209</v>
      </c>
      <c r="Q33" s="82">
        <f t="shared" si="5"/>
        <v>2.8878535498662905</v>
      </c>
      <c r="R33" s="83">
        <v>2.9940099938100735</v>
      </c>
      <c r="S33" s="84">
        <f t="shared" si="6"/>
        <v>3.0895502482541191</v>
      </c>
      <c r="T33" s="85">
        <f>分析係数表!F36</f>
        <v>0.86466819583959498</v>
      </c>
      <c r="U33" s="86">
        <f t="shared" si="7"/>
        <v>2.6714358391136619</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投入係数表!L34</f>
        <v>1.7564402810304448E-2</v>
      </c>
      <c r="E34" s="77">
        <f t="shared" si="0"/>
        <v>1.7564402810304449</v>
      </c>
      <c r="F34" s="76">
        <f>分析係数表!C37</f>
        <v>0.53071646341463419</v>
      </c>
      <c r="G34" s="77">
        <f t="shared" si="1"/>
        <v>0.93217177414748387</v>
      </c>
      <c r="H34" s="77">
        <v>1.0241493868035774</v>
      </c>
      <c r="I34" s="77">
        <f t="shared" si="2"/>
        <v>1.0241493868035774</v>
      </c>
      <c r="J34" s="76">
        <f>分析係数表!G37</f>
        <v>0.41098529342667856</v>
      </c>
      <c r="K34" s="78">
        <f t="shared" si="3"/>
        <v>0.42091033624822116</v>
      </c>
      <c r="L34" s="79"/>
      <c r="M34" s="80"/>
      <c r="N34" s="81">
        <f>分析係数表!H37</f>
        <v>4.5651692629714608E-2</v>
      </c>
      <c r="O34" s="82">
        <f t="shared" si="4"/>
        <v>0.67411739162292861</v>
      </c>
      <c r="P34" s="76">
        <f>分析係数表!C37</f>
        <v>0.53071646341463419</v>
      </c>
      <c r="Q34" s="82">
        <f t="shared" si="5"/>
        <v>0.35776519800841861</v>
      </c>
      <c r="R34" s="83">
        <v>0.4106180474421891</v>
      </c>
      <c r="S34" s="84">
        <f t="shared" si="6"/>
        <v>1.4347674342457664</v>
      </c>
      <c r="T34" s="85">
        <f>分析係数表!F37</f>
        <v>0.70065310341587184</v>
      </c>
      <c r="U34" s="86">
        <f t="shared" si="7"/>
        <v>1.0052742554843241</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投入係数表!L35</f>
        <v>3.5128805620608899E-3</v>
      </c>
      <c r="E35" s="77">
        <f t="shared" si="0"/>
        <v>0.35128805620608899</v>
      </c>
      <c r="F35" s="76">
        <f>分析係数表!C38</f>
        <v>6.0218331324874197E-2</v>
      </c>
      <c r="G35" s="77">
        <f t="shared" si="1"/>
        <v>2.1153980559089295E-2</v>
      </c>
      <c r="H35" s="77">
        <v>3.0184631342541419E-2</v>
      </c>
      <c r="I35" s="77">
        <f t="shared" si="2"/>
        <v>3.0184631342541419E-2</v>
      </c>
      <c r="J35" s="76">
        <f>分析係数表!G38</f>
        <v>0.21161417322834647</v>
      </c>
      <c r="K35" s="78">
        <f t="shared" si="3"/>
        <v>6.3874958057543356E-3</v>
      </c>
      <c r="L35" s="79"/>
      <c r="M35" s="80"/>
      <c r="N35" s="81">
        <f>分析係数表!H38</f>
        <v>4.0957211286881616E-2</v>
      </c>
      <c r="O35" s="82">
        <f t="shared" si="4"/>
        <v>0.60479616089613564</v>
      </c>
      <c r="P35" s="76">
        <f>分析係数表!C38</f>
        <v>6.0218331324874197E-2</v>
      </c>
      <c r="Q35" s="82">
        <f t="shared" si="5"/>
        <v>3.6419815600855422E-2</v>
      </c>
      <c r="R35" s="83">
        <v>4.4607008042493207E-2</v>
      </c>
      <c r="S35" s="84">
        <f t="shared" si="6"/>
        <v>7.4791639385034622E-2</v>
      </c>
      <c r="T35" s="85">
        <f>分析係数表!F38</f>
        <v>0.48868110236220474</v>
      </c>
      <c r="U35" s="86">
        <f t="shared" si="7"/>
        <v>3.6549260782155209E-2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投入係数表!L36</f>
        <v>0</v>
      </c>
      <c r="E36" s="77">
        <f t="shared" si="0"/>
        <v>0</v>
      </c>
      <c r="F36" s="76">
        <f>分析係数表!C39</f>
        <v>1</v>
      </c>
      <c r="G36" s="77">
        <f t="shared" si="1"/>
        <v>0</v>
      </c>
      <c r="H36" s="77">
        <v>4.8204398429722694E-3</v>
      </c>
      <c r="I36" s="77">
        <f t="shared" si="2"/>
        <v>4.8204398429722694E-3</v>
      </c>
      <c r="J36" s="76">
        <f>分析係数表!G39</f>
        <v>0.35446398937935614</v>
      </c>
      <c r="K36" s="78">
        <f t="shared" si="3"/>
        <v>1.7086723373031477E-3</v>
      </c>
      <c r="L36" s="79"/>
      <c r="M36" s="80"/>
      <c r="N36" s="81">
        <f>分析係数表!H39</f>
        <v>3.6479088676890873E-3</v>
      </c>
      <c r="O36" s="82">
        <f t="shared" si="4"/>
        <v>5.3866979932395372E-2</v>
      </c>
      <c r="P36" s="76">
        <f>分析係数表!C39</f>
        <v>1</v>
      </c>
      <c r="Q36" s="82">
        <f t="shared" si="5"/>
        <v>5.3866979932395372E-2</v>
      </c>
      <c r="R36" s="83">
        <v>6.0836333692426019E-2</v>
      </c>
      <c r="S36" s="84">
        <f t="shared" si="6"/>
        <v>6.5656773535398283E-2</v>
      </c>
      <c r="T36" s="85">
        <f>分析係数表!F39</f>
        <v>0.70522971883741881</v>
      </c>
      <c r="U36" s="86">
        <f t="shared" si="7"/>
        <v>4.630310794014101E-2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投入係数表!L37</f>
        <v>0</v>
      </c>
      <c r="E37" s="77">
        <f t="shared" si="0"/>
        <v>0</v>
      </c>
      <c r="F37" s="76">
        <f>分析係数表!C40</f>
        <v>0.65100470158416435</v>
      </c>
      <c r="G37" s="77">
        <f t="shared" si="1"/>
        <v>0</v>
      </c>
      <c r="H37" s="77">
        <v>2.2035544590618783E-3</v>
      </c>
      <c r="I37" s="77">
        <f t="shared" si="2"/>
        <v>2.2035544590618783E-3</v>
      </c>
      <c r="J37" s="76">
        <f>分析係数表!G40</f>
        <v>0.47733083654434799</v>
      </c>
      <c r="K37" s="78">
        <f t="shared" si="3"/>
        <v>1.0518244933150347E-3</v>
      </c>
      <c r="L37" s="79"/>
      <c r="M37" s="80"/>
      <c r="N37" s="81">
        <f>分析係数表!H40</f>
        <v>3.0717908465161214E-2</v>
      </c>
      <c r="O37" s="82">
        <f t="shared" si="4"/>
        <v>0.45359712067210173</v>
      </c>
      <c r="P37" s="76">
        <f>分析係数表!C40</f>
        <v>0.65100470158416435</v>
      </c>
      <c r="Q37" s="82">
        <f t="shared" si="5"/>
        <v>0.29529385818257775</v>
      </c>
      <c r="R37" s="83">
        <v>0.29644267130461233</v>
      </c>
      <c r="S37" s="84">
        <f t="shared" si="6"/>
        <v>0.29864622576367422</v>
      </c>
      <c r="T37" s="85">
        <f>分析係数表!F40</f>
        <v>0.67377291224026792</v>
      </c>
      <c r="U37" s="86">
        <f t="shared" si="7"/>
        <v>0.20121973726235531</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投入係数表!L38</f>
        <v>0</v>
      </c>
      <c r="E38" s="77">
        <f t="shared" si="0"/>
        <v>0</v>
      </c>
      <c r="F38" s="76">
        <f>分析係数表!C41</f>
        <v>0.8265321556052998</v>
      </c>
      <c r="G38" s="77">
        <f t="shared" si="1"/>
        <v>0</v>
      </c>
      <c r="H38" s="77">
        <v>3.1514673471503505E-4</v>
      </c>
      <c r="I38" s="77">
        <f t="shared" si="2"/>
        <v>3.1514673471503505E-4</v>
      </c>
      <c r="J38" s="76">
        <f>分析係数表!G41</f>
        <v>0.44479524052850572</v>
      </c>
      <c r="K38" s="78">
        <f t="shared" si="3"/>
        <v>1.401757676693472E-4</v>
      </c>
      <c r="L38" s="79"/>
      <c r="M38" s="80"/>
      <c r="N38" s="81">
        <f>分析係数表!H41</f>
        <v>6.0640824377088114E-2</v>
      </c>
      <c r="O38" s="82">
        <f t="shared" si="4"/>
        <v>0.89545495468307457</v>
      </c>
      <c r="P38" s="76">
        <f>分析係数表!C41</f>
        <v>0.8265321556052998</v>
      </c>
      <c r="Q38" s="82">
        <f t="shared" si="5"/>
        <v>0.74012231394164762</v>
      </c>
      <c r="R38" s="83">
        <v>0.75339798170837657</v>
      </c>
      <c r="S38" s="84">
        <f t="shared" si="6"/>
        <v>0.75371312844309157</v>
      </c>
      <c r="T38" s="85">
        <f>分析係数表!F41</f>
        <v>0.54945616468355352</v>
      </c>
      <c r="U38" s="86">
        <f t="shared" si="7"/>
        <v>0.41413232482598367</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投入係数表!L39</f>
        <v>3.9032006245120999E-4</v>
      </c>
      <c r="E39" s="77">
        <f>$C$14*D39</f>
        <v>3.9032006245121001E-2</v>
      </c>
      <c r="F39" s="76">
        <f>分析係数表!C42</f>
        <v>0.24572260647979616</v>
      </c>
      <c r="G39" s="77">
        <f>E39*F39</f>
        <v>9.5910463106868137E-3</v>
      </c>
      <c r="H39" s="77">
        <v>1.1410363656060395E-2</v>
      </c>
      <c r="I39" s="77">
        <f>C39+H39</f>
        <v>1.1410363656060395E-2</v>
      </c>
      <c r="J39" s="76">
        <f>分析係数表!G42</f>
        <v>0.48602941176470588</v>
      </c>
      <c r="K39" s="78">
        <f>I39*J39</f>
        <v>5.5457723357764128E-3</v>
      </c>
      <c r="L39" s="79"/>
      <c r="M39" s="80"/>
      <c r="N39" s="81">
        <f>分析係数表!H42</f>
        <v>1.240792174858109E-2</v>
      </c>
      <c r="O39" s="82">
        <f t="shared" si="4"/>
        <v>0.18322203105280965</v>
      </c>
      <c r="P39" s="76">
        <f>分析係数表!C42</f>
        <v>0.24572260647979616</v>
      </c>
      <c r="Q39" s="82">
        <f>O39*P39</f>
        <v>4.502179503481854E-2</v>
      </c>
      <c r="R39" s="83">
        <v>4.7180817398606301E-2</v>
      </c>
      <c r="S39" s="84">
        <f>I39+R39</f>
        <v>5.8591181054666694E-2</v>
      </c>
      <c r="T39" s="85">
        <f>分析係数表!F42</f>
        <v>0.55735294117647061</v>
      </c>
      <c r="U39" s="86">
        <f t="shared" si="7"/>
        <v>3.2655967087821584E-2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投入係数表!L40</f>
        <v>3.5909445745511318E-2</v>
      </c>
      <c r="E40" s="77">
        <f>$C$14*D40</f>
        <v>3.5909445745511319</v>
      </c>
      <c r="F40" s="76">
        <f>分析係数表!C43</f>
        <v>0.32241039779440728</v>
      </c>
      <c r="G40" s="77">
        <f>E40*F40</f>
        <v>1.1577578687386991</v>
      </c>
      <c r="H40" s="77">
        <v>1.3272896808201029</v>
      </c>
      <c r="I40" s="77">
        <f>C40+H40</f>
        <v>1.3272896808201029</v>
      </c>
      <c r="J40" s="76">
        <f>分析係数表!G43</f>
        <v>0.32678591644967736</v>
      </c>
      <c r="K40" s="78">
        <f>I40*J40</f>
        <v>0.43373957474099706</v>
      </c>
      <c r="L40" s="79"/>
      <c r="M40" s="80"/>
      <c r="N40" s="81">
        <f>分析係数表!H43</f>
        <v>3.3935615666384894E-2</v>
      </c>
      <c r="O40" s="82">
        <f t="shared" si="4"/>
        <v>0.50111151193660763</v>
      </c>
      <c r="P40" s="76">
        <f>分析係数表!C43</f>
        <v>0.32241039779440728</v>
      </c>
      <c r="Q40" s="82">
        <f>O40*P40</f>
        <v>0.16156356190283855</v>
      </c>
      <c r="R40" s="83">
        <v>0.27735562778289902</v>
      </c>
      <c r="S40" s="84">
        <f>I40+R40</f>
        <v>1.6046453086030019</v>
      </c>
      <c r="T40" s="85">
        <f>分析係数表!F43</f>
        <v>0.56402128382203098</v>
      </c>
      <c r="U40" s="86">
        <f t="shared" si="7"/>
        <v>0.90505410703726419</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投入係数表!L41</f>
        <v>0</v>
      </c>
      <c r="E41" s="77">
        <f>$C$14*D41</f>
        <v>0</v>
      </c>
      <c r="F41" s="76">
        <f>分析係数表!C44</f>
        <v>0.3905721797921623</v>
      </c>
      <c r="G41" s="77">
        <f>E41*F41</f>
        <v>0</v>
      </c>
      <c r="H41" s="77">
        <v>1.9012764405570226E-3</v>
      </c>
      <c r="I41" s="77">
        <f>C41+H41</f>
        <v>1.9012764405570226E-3</v>
      </c>
      <c r="J41" s="76">
        <f>分析係数表!G44</f>
        <v>0.26539598666415049</v>
      </c>
      <c r="K41" s="78">
        <f>I41*J41</f>
        <v>5.0459113686293514E-4</v>
      </c>
      <c r="L41" s="79"/>
      <c r="M41" s="80"/>
      <c r="N41" s="81">
        <f>分析係数表!H44</f>
        <v>0.10659692871231333</v>
      </c>
      <c r="O41" s="82">
        <f t="shared" si="4"/>
        <v>1.5740674529072582</v>
      </c>
      <c r="P41" s="76">
        <f>分析係数表!C44</f>
        <v>0.3905721797921623</v>
      </c>
      <c r="Q41" s="82">
        <f>O41*P41</f>
        <v>0.61478695622188462</v>
      </c>
      <c r="R41" s="83">
        <v>0.62444674443406478</v>
      </c>
      <c r="S41" s="84">
        <f>I41+R41</f>
        <v>0.62634802087462182</v>
      </c>
      <c r="T41" s="85">
        <f>分析係数表!F44</f>
        <v>0.53714537334088197</v>
      </c>
      <c r="U41" s="86">
        <f t="shared" si="7"/>
        <v>0.33643994151402129</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投入係数表!L42</f>
        <v>0</v>
      </c>
      <c r="E42" s="77">
        <f>$C$14*D42</f>
        <v>0</v>
      </c>
      <c r="F42" s="76">
        <f>分析係数表!C45</f>
        <v>1</v>
      </c>
      <c r="G42" s="77">
        <f>E42*F42</f>
        <v>0</v>
      </c>
      <c r="H42" s="77">
        <v>4.6239469040438097E-3</v>
      </c>
      <c r="I42" s="77">
        <f>C42+H42</f>
        <v>4.6239469040438097E-3</v>
      </c>
      <c r="J42" s="76">
        <f>分析係数表!G45</f>
        <v>0</v>
      </c>
      <c r="K42" s="78">
        <f>I42*J42</f>
        <v>0</v>
      </c>
      <c r="L42" s="79"/>
      <c r="M42" s="80"/>
      <c r="N42" s="81">
        <f>分析係数表!H45</f>
        <v>0</v>
      </c>
      <c r="O42" s="82">
        <f t="shared" si="4"/>
        <v>0</v>
      </c>
      <c r="P42" s="76">
        <f>分析係数表!C45</f>
        <v>1</v>
      </c>
      <c r="Q42" s="82">
        <f>O42*P42</f>
        <v>0</v>
      </c>
      <c r="R42" s="83">
        <v>5.4174222361175412E-3</v>
      </c>
      <c r="S42" s="84">
        <f>I42+R42</f>
        <v>1.0041369140161351E-2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1.95160031225605E-3</v>
      </c>
      <c r="E43" s="77">
        <f>$C$14*D43</f>
        <v>0.19516003122560499</v>
      </c>
      <c r="F43" s="76">
        <f>分析係数表!C46</f>
        <v>0.10446009389671362</v>
      </c>
      <c r="G43" s="77">
        <f>E43*F43</f>
        <v>2.0386435186712262E-2</v>
      </c>
      <c r="H43" s="77">
        <v>2.5416864626581062E-2</v>
      </c>
      <c r="I43" s="77">
        <f>C43+H43</f>
        <v>2.5416864626581062E-2</v>
      </c>
      <c r="J43" s="76">
        <f>分析係数表!G46</f>
        <v>9.482758620689655E-3</v>
      </c>
      <c r="K43" s="78">
        <f>I43*J43</f>
        <v>2.4102199214861352E-4</v>
      </c>
      <c r="L43" s="79"/>
      <c r="M43" s="80"/>
      <c r="N43" s="81">
        <f>分析係数表!H46</f>
        <v>2.1406935555287204E-2</v>
      </c>
      <c r="O43" s="82">
        <f t="shared" si="4"/>
        <v>0.31610629809982915</v>
      </c>
      <c r="P43" s="76">
        <f>分析係数表!C46</f>
        <v>0.10446009389671362</v>
      </c>
      <c r="Q43" s="82">
        <f>O43*P43</f>
        <v>3.3020493580850699E-2</v>
      </c>
      <c r="R43" s="83">
        <v>3.674750164379792E-2</v>
      </c>
      <c r="S43" s="84">
        <f>I43+R43</f>
        <v>6.2164366270378982E-2</v>
      </c>
      <c r="T43" s="85">
        <f>分析係数表!F46</f>
        <v>0.31293103448275861</v>
      </c>
      <c r="U43" s="86">
        <f t="shared" si="7"/>
        <v>1.94531594449548E-2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投入係数表!L44</f>
        <v>0.65886026541764242</v>
      </c>
      <c r="E44" s="91">
        <f>SUM(E5:E43)</f>
        <v>65.886026541764252</v>
      </c>
      <c r="F44" s="92">
        <f>分析係数表!C47</f>
        <v>0.44570757479943235</v>
      </c>
      <c r="G44" s="91">
        <f>SUM(G5:G43)</f>
        <v>6.7600519518519855</v>
      </c>
      <c r="H44" s="91">
        <f>SUM(H5:H43)</f>
        <v>7.4088496599968892</v>
      </c>
      <c r="I44" s="91">
        <f>SUM(I5:I43)</f>
        <v>107.40884965999689</v>
      </c>
      <c r="J44" s="92">
        <f>分析係数表!G47</f>
        <v>0.27097428005742652</v>
      </c>
      <c r="K44" s="93">
        <f>SUM(K5:K43)</f>
        <v>23.53858124449555</v>
      </c>
      <c r="L44" s="94">
        <f>最終需要_まとめ!$L$33</f>
        <v>0.62733333333333341</v>
      </c>
      <c r="M44" s="91">
        <f>K44*L44</f>
        <v>14.766536634046878</v>
      </c>
      <c r="N44" s="95">
        <f>分析係数表!H47</f>
        <v>1</v>
      </c>
      <c r="O44" s="96">
        <f>SUM(O5:O43)</f>
        <v>14.766536634046876</v>
      </c>
      <c r="P44" s="92">
        <f>分析係数表!C47</f>
        <v>0.44570757479943235</v>
      </c>
      <c r="Q44" s="96">
        <f>SUM(Q5:Q43)</f>
        <v>6.4697371024635455</v>
      </c>
      <c r="R44" s="91">
        <f>SUM(R5:R43)</f>
        <v>7.1202015598178825</v>
      </c>
      <c r="S44" s="97">
        <f>SUM(S5:S43)</f>
        <v>114.52905121981479</v>
      </c>
      <c r="T44" s="98">
        <f>分析係数表!F47</f>
        <v>0.61157350498728547</v>
      </c>
      <c r="U44" s="99">
        <f>SUM(U5:U43)</f>
        <v>41.264516018722212</v>
      </c>
      <c r="V44" s="100">
        <f>分析係数表!D47</f>
        <v>9.9802009927653867E-2</v>
      </c>
      <c r="W44" s="164">
        <f>SUM(W5:W43)</f>
        <v>3</v>
      </c>
      <c r="X44" s="92">
        <f>分析係数表!E47</f>
        <v>7.9310975781403947E-2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3.1836994587710921E-4</v>
      </c>
      <c r="E5" s="77">
        <f t="shared" ref="E5:E38" si="0">$C$15*D5</f>
        <v>3.1836994587710922E-2</v>
      </c>
      <c r="F5" s="76">
        <f>分析係数表!C8</f>
        <v>4.3219724437998597E-2</v>
      </c>
      <c r="G5" s="77">
        <f t="shared" ref="G5:G38" si="1">E5*F5</f>
        <v>1.3759861330149188E-3</v>
      </c>
      <c r="H5" s="77">
        <f t="array" ref="H5:H43">MMULT(逆行列係数!C5:AO43,'11'!G5:G43)</f>
        <v>1.4780875566199E-3</v>
      </c>
      <c r="I5" s="77">
        <f t="shared" ref="I5:I38" si="2">C5+H5</f>
        <v>1.4780875566199E-3</v>
      </c>
      <c r="J5" s="76">
        <f>分析係数表!G8</f>
        <v>0.12096774193548387</v>
      </c>
      <c r="K5" s="78">
        <f t="shared" ref="K5:K38" si="3">I5*J5</f>
        <v>1.7880091410724599E-4</v>
      </c>
      <c r="L5" s="79" t="s">
        <v>183</v>
      </c>
      <c r="M5" s="80" t="s">
        <v>183</v>
      </c>
      <c r="N5" s="81">
        <f>分析係数表!H8</f>
        <v>1.0951274000724549E-2</v>
      </c>
      <c r="O5" s="82">
        <f t="shared" ref="O5:O43" si="4">$M$44*N5</f>
        <v>0.17108213653092016</v>
      </c>
      <c r="P5" s="76">
        <f>分析係数表!C8</f>
        <v>4.3219724437998597E-2</v>
      </c>
      <c r="Q5" s="82">
        <f t="shared" ref="Q5:Q38" si="5">O5*P5</f>
        <v>7.3941227971304228E-3</v>
      </c>
      <c r="R5" s="83">
        <f t="array" ref="R5:R43">MMULT(逆行列係数!C5:AO43,'11'!Q5:Q43)</f>
        <v>8.3357081113933171E-3</v>
      </c>
      <c r="S5" s="84">
        <f t="shared" ref="S5:S38" si="6">I5+R5</f>
        <v>9.8137956680132178E-3</v>
      </c>
      <c r="T5" s="85">
        <f>分析係数表!F8</f>
        <v>0.45483870967741935</v>
      </c>
      <c r="U5" s="86">
        <f t="shared" ref="U5:U43" si="7">S5*T5</f>
        <v>4.4636941586769794E-3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投入係数表!M6</f>
        <v>0</v>
      </c>
      <c r="E6" s="77">
        <f t="shared" si="0"/>
        <v>0</v>
      </c>
      <c r="F6" s="76">
        <f>分析係数表!C9</f>
        <v>0.23148148148148151</v>
      </c>
      <c r="G6" s="77">
        <f t="shared" si="1"/>
        <v>0</v>
      </c>
      <c r="H6" s="77">
        <v>5.4122340200493394E-5</v>
      </c>
      <c r="I6" s="77">
        <f t="shared" si="2"/>
        <v>5.4122340200493394E-5</v>
      </c>
      <c r="J6" s="76">
        <f>分析係数表!G9</f>
        <v>0.24691358024691357</v>
      </c>
      <c r="K6" s="78">
        <f t="shared" si="3"/>
        <v>1.3363540790245281E-5</v>
      </c>
      <c r="L6" s="79"/>
      <c r="M6" s="80"/>
      <c r="N6" s="81">
        <f>分析係数表!H9</f>
        <v>5.7611802117296619E-4</v>
      </c>
      <c r="O6" s="82">
        <f t="shared" si="4"/>
        <v>9.0001859098508431E-3</v>
      </c>
      <c r="P6" s="76">
        <f>分析係数表!C9</f>
        <v>0.23148148148148151</v>
      </c>
      <c r="Q6" s="82">
        <f t="shared" si="5"/>
        <v>2.0833763680210286E-3</v>
      </c>
      <c r="R6" s="83">
        <v>2.3161022512698994E-3</v>
      </c>
      <c r="S6" s="84">
        <f t="shared" si="6"/>
        <v>2.3702245914703928E-3</v>
      </c>
      <c r="T6" s="85">
        <f>分析係数表!F9</f>
        <v>0.67901234567901236</v>
      </c>
      <c r="U6" s="86">
        <f t="shared" si="7"/>
        <v>1.6094117596403901E-3</v>
      </c>
      <c r="V6" s="87">
        <f>分析係数表!D9</f>
        <v>0</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5.5493895671475668E-3</v>
      </c>
      <c r="G7" s="77">
        <f t="shared" si="1"/>
        <v>0</v>
      </c>
      <c r="H7" s="77">
        <v>2.0850909515732936E-6</v>
      </c>
      <c r="I7" s="77">
        <f t="shared" si="2"/>
        <v>2.0850909515732936E-6</v>
      </c>
      <c r="J7" s="76">
        <f>分析係数表!G10</f>
        <v>0.2857142857142857</v>
      </c>
      <c r="K7" s="78">
        <f t="shared" si="3"/>
        <v>5.9574027187808384E-7</v>
      </c>
      <c r="L7" s="79"/>
      <c r="M7" s="80"/>
      <c r="N7" s="81">
        <f>分析係数表!H10</f>
        <v>1.1094674556213018E-3</v>
      </c>
      <c r="O7" s="82">
        <f t="shared" si="4"/>
        <v>1.7332235747791365E-2</v>
      </c>
      <c r="P7" s="76">
        <f>分析係数表!C10</f>
        <v>5.5493895671475668E-3</v>
      </c>
      <c r="Q7" s="82">
        <f t="shared" si="5"/>
        <v>9.6183328234135507E-5</v>
      </c>
      <c r="R7" s="83">
        <v>1.181773810396855E-4</v>
      </c>
      <c r="S7" s="84">
        <f t="shared" si="6"/>
        <v>1.2026247199125879E-4</v>
      </c>
      <c r="T7" s="85">
        <f>分析係数表!F10</f>
        <v>0.5714285714285714</v>
      </c>
      <c r="U7" s="86">
        <f t="shared" si="7"/>
        <v>6.8721412566433594E-5</v>
      </c>
      <c r="V7" s="87">
        <f>分析係数表!D10</f>
        <v>0.14285714285714285</v>
      </c>
      <c r="W7" s="167">
        <f t="shared" si="8"/>
        <v>0</v>
      </c>
      <c r="X7" s="76">
        <f>分析係数表!E10</f>
        <v>0</v>
      </c>
      <c r="Y7" s="166">
        <f t="shared" si="9"/>
        <v>0</v>
      </c>
    </row>
    <row r="8" spans="1:25" x14ac:dyDescent="0.2">
      <c r="A8" s="6" t="s">
        <v>222</v>
      </c>
      <c r="B8" s="5" t="s">
        <v>27</v>
      </c>
      <c r="C8" s="90"/>
      <c r="D8" s="76">
        <f>投入係数表!M8</f>
        <v>6.8767908309455589E-2</v>
      </c>
      <c r="E8" s="77">
        <f t="shared" si="0"/>
        <v>6.8767908309455592</v>
      </c>
      <c r="F8" s="76">
        <f>分析係数表!C11</f>
        <v>8.2342177493137658E-3</v>
      </c>
      <c r="G8" s="77">
        <f t="shared" si="1"/>
        <v>5.6624993118490084E-2</v>
      </c>
      <c r="H8" s="77">
        <v>5.8429193229680647E-2</v>
      </c>
      <c r="I8" s="77">
        <f t="shared" si="2"/>
        <v>5.8429193229680647E-2</v>
      </c>
      <c r="J8" s="76">
        <f>分析係数表!G11</f>
        <v>0.47058823529411764</v>
      </c>
      <c r="K8" s="78">
        <f t="shared" si="3"/>
        <v>2.7496090931614422E-2</v>
      </c>
      <c r="L8" s="79"/>
      <c r="M8" s="80"/>
      <c r="N8" s="81">
        <f>分析係数表!H11</f>
        <v>-2.0126393752767377E-5</v>
      </c>
      <c r="O8" s="82">
        <f t="shared" si="4"/>
        <v>-3.1441697501662335E-4</v>
      </c>
      <c r="P8" s="76">
        <f>分析係数表!C11</f>
        <v>8.2342177493137658E-3</v>
      </c>
      <c r="Q8" s="82">
        <f t="shared" si="5"/>
        <v>-2.5889778363674227E-6</v>
      </c>
      <c r="R8" s="83">
        <v>3.1774024480469963E-5</v>
      </c>
      <c r="S8" s="84">
        <f t="shared" si="6"/>
        <v>5.8460967254161118E-2</v>
      </c>
      <c r="T8" s="85">
        <f>分析係数表!F11</f>
        <v>0.76470588235294112</v>
      </c>
      <c r="U8" s="86">
        <f t="shared" si="7"/>
        <v>4.4705445547299674E-2</v>
      </c>
      <c r="V8" s="87">
        <f>分析係数表!D11</f>
        <v>0</v>
      </c>
      <c r="W8" s="167">
        <f t="shared" si="8"/>
        <v>0</v>
      </c>
      <c r="X8" s="76">
        <f>分析係数表!E11</f>
        <v>0</v>
      </c>
      <c r="Y8" s="166">
        <f t="shared" si="9"/>
        <v>0</v>
      </c>
    </row>
    <row r="9" spans="1:25" x14ac:dyDescent="0.2">
      <c r="A9" s="6" t="s">
        <v>223</v>
      </c>
      <c r="B9" s="5" t="s">
        <v>191</v>
      </c>
      <c r="C9" s="90"/>
      <c r="D9" s="76">
        <f>投入係数表!M9</f>
        <v>6.3673989175421842E-4</v>
      </c>
      <c r="E9" s="77">
        <f t="shared" si="0"/>
        <v>6.3673989175421844E-2</v>
      </c>
      <c r="F9" s="76">
        <f>分析係数表!C12</f>
        <v>2.3675231529837748E-2</v>
      </c>
      <c r="G9" s="77">
        <f t="shared" si="1"/>
        <v>1.5074964361564947E-3</v>
      </c>
      <c r="H9" s="77">
        <v>1.5856760862060905E-3</v>
      </c>
      <c r="I9" s="77">
        <f t="shared" si="2"/>
        <v>1.5856760862060905E-3</v>
      </c>
      <c r="J9" s="76">
        <f>分析係数表!G12</f>
        <v>0.14409566517189837</v>
      </c>
      <c r="K9" s="78">
        <f t="shared" si="3"/>
        <v>2.2848905038903907E-4</v>
      </c>
      <c r="L9" s="79"/>
      <c r="M9" s="80"/>
      <c r="N9" s="81">
        <f>分析係数表!H12</f>
        <v>8.7247916918246585E-2</v>
      </c>
      <c r="O9" s="82">
        <f t="shared" si="4"/>
        <v>1.3629975866970623</v>
      </c>
      <c r="P9" s="76">
        <f>分析係数表!C12</f>
        <v>2.3675231529837748E-2</v>
      </c>
      <c r="Q9" s="82">
        <f t="shared" si="5"/>
        <v>3.2269283439663052E-2</v>
      </c>
      <c r="R9" s="83">
        <v>3.4596170320300747E-2</v>
      </c>
      <c r="S9" s="84">
        <f t="shared" si="6"/>
        <v>3.6181846406506839E-2</v>
      </c>
      <c r="T9" s="85">
        <f>分析係数表!F12</f>
        <v>0.28819133034379674</v>
      </c>
      <c r="U9" s="86">
        <f t="shared" si="7"/>
        <v>1.0427294450186126E-2</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投入係数表!M10</f>
        <v>3.1836994587710922E-3</v>
      </c>
      <c r="E10" s="77">
        <f t="shared" si="0"/>
        <v>0.31836994587710921</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0.20999123718922733</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投入係数表!M11</f>
        <v>2.0694046482012098E-2</v>
      </c>
      <c r="E11" s="77">
        <f t="shared" si="0"/>
        <v>2.0694046482012096</v>
      </c>
      <c r="F11" s="76">
        <f>分析係数表!C14</f>
        <v>5.9722885809842308E-2</v>
      </c>
      <c r="G11" s="77">
        <f t="shared" si="1"/>
        <v>0.12359081749887774</v>
      </c>
      <c r="H11" s="77">
        <v>0.13467682105383799</v>
      </c>
      <c r="I11" s="77">
        <f t="shared" si="2"/>
        <v>0.13467682105383799</v>
      </c>
      <c r="J11" s="76">
        <f>分析係数表!G14</f>
        <v>0.15850144092219021</v>
      </c>
      <c r="K11" s="78">
        <f t="shared" si="3"/>
        <v>2.1346470195853284E-2</v>
      </c>
      <c r="L11" s="79"/>
      <c r="M11" s="80"/>
      <c r="N11" s="81">
        <f>分析係数表!H14</f>
        <v>1.1119832548403977E-3</v>
      </c>
      <c r="O11" s="82">
        <f t="shared" si="4"/>
        <v>1.7371537869668441E-2</v>
      </c>
      <c r="P11" s="76">
        <f>分析係数表!C14</f>
        <v>5.9722885809842308E-2</v>
      </c>
      <c r="Q11" s="82">
        <f t="shared" si="5"/>
        <v>1.0374783725315595E-3</v>
      </c>
      <c r="R11" s="83">
        <v>3.0322733394583905E-3</v>
      </c>
      <c r="S11" s="84">
        <f t="shared" si="6"/>
        <v>0.13770909439329637</v>
      </c>
      <c r="T11" s="85">
        <f>分析係数表!F14</f>
        <v>0.29178674351585016</v>
      </c>
      <c r="U11" s="86">
        <f t="shared" si="7"/>
        <v>4.0181688205536768E-2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投入係数表!M12</f>
        <v>3.5020694046482011E-2</v>
      </c>
      <c r="E12" s="77">
        <f t="shared" si="0"/>
        <v>3.5020694046482013</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0.12537376878787856</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投入係数表!M13</f>
        <v>2.2922636103151862E-2</v>
      </c>
      <c r="E13" s="77">
        <f t="shared" si="0"/>
        <v>2.2922636103151861</v>
      </c>
      <c r="F13" s="76">
        <f>分析係数表!C16</f>
        <v>6.1289263434387564E-3</v>
      </c>
      <c r="G13" s="77">
        <f t="shared" si="1"/>
        <v>1.4049114827366775E-2</v>
      </c>
      <c r="H13" s="77">
        <v>1.5117230156570126E-2</v>
      </c>
      <c r="I13" s="77">
        <f t="shared" si="2"/>
        <v>1.5117230156570126E-2</v>
      </c>
      <c r="J13" s="76">
        <f>分析係数表!G16</f>
        <v>3.1746031746031744E-2</v>
      </c>
      <c r="K13" s="78">
        <f t="shared" si="3"/>
        <v>4.7991206846254367E-4</v>
      </c>
      <c r="L13" s="79"/>
      <c r="M13" s="80"/>
      <c r="N13" s="81">
        <f>分析係数表!H16</f>
        <v>1.5884756269371653E-2</v>
      </c>
      <c r="O13" s="82">
        <f t="shared" si="4"/>
        <v>0.24815359753186997</v>
      </c>
      <c r="P13" s="76">
        <f>分析係数表!C16</f>
        <v>6.1289263434387564E-3</v>
      </c>
      <c r="Q13" s="82">
        <f t="shared" si="5"/>
        <v>1.5209151211321766E-3</v>
      </c>
      <c r="R13" s="83">
        <v>1.7044591772289715E-3</v>
      </c>
      <c r="S13" s="84">
        <f t="shared" si="6"/>
        <v>1.6821689333799097E-2</v>
      </c>
      <c r="T13" s="85">
        <f>分析係数表!F16</f>
        <v>0.27777777777777779</v>
      </c>
      <c r="U13" s="86">
        <f t="shared" si="7"/>
        <v>4.6726914816108602E-3</v>
      </c>
      <c r="V13" s="87">
        <f>分析係数表!D16</f>
        <v>0</v>
      </c>
      <c r="W13" s="167">
        <f t="shared" si="8"/>
        <v>0</v>
      </c>
      <c r="X13" s="76">
        <f>分析係数表!E16</f>
        <v>0</v>
      </c>
      <c r="Y13" s="166">
        <f t="shared" si="9"/>
        <v>0</v>
      </c>
    </row>
    <row r="14" spans="1:25" x14ac:dyDescent="0.2">
      <c r="A14" s="6" t="s">
        <v>2</v>
      </c>
      <c r="B14" s="5" t="s">
        <v>365</v>
      </c>
      <c r="C14" s="90"/>
      <c r="D14" s="76">
        <f>投入係数表!M14</f>
        <v>7.9592486469277305E-3</v>
      </c>
      <c r="E14" s="77">
        <f t="shared" si="0"/>
        <v>0.79592486469277302</v>
      </c>
      <c r="F14" s="76">
        <f>分析係数表!C17</f>
        <v>8.7451698189953242E-2</v>
      </c>
      <c r="G14" s="77">
        <f t="shared" si="1"/>
        <v>6.9604981048991751E-2</v>
      </c>
      <c r="H14" s="77">
        <v>7.9919074529108763E-2</v>
      </c>
      <c r="I14" s="77">
        <f t="shared" si="2"/>
        <v>7.9919074529108763E-2</v>
      </c>
      <c r="J14" s="76">
        <f>分析係数表!G17</f>
        <v>0.21272443403590943</v>
      </c>
      <c r="K14" s="78">
        <f t="shared" si="3"/>
        <v>1.7000739897878328E-2</v>
      </c>
      <c r="L14" s="79"/>
      <c r="M14" s="80"/>
      <c r="N14" s="81">
        <f>分析係数表!H17</f>
        <v>2.8227267238256251E-3</v>
      </c>
      <c r="O14" s="82">
        <f t="shared" si="4"/>
        <v>4.4096980746081427E-2</v>
      </c>
      <c r="P14" s="76">
        <f>分析係数表!C17</f>
        <v>8.7451698189953242E-2</v>
      </c>
      <c r="Q14" s="82">
        <f t="shared" si="5"/>
        <v>3.856355851294492E-3</v>
      </c>
      <c r="R14" s="83">
        <v>6.738905131521312E-3</v>
      </c>
      <c r="S14" s="84">
        <f t="shared" si="6"/>
        <v>8.6657979660630075E-2</v>
      </c>
      <c r="T14" s="85">
        <f>分析係数表!F17</f>
        <v>0.32357533177205311</v>
      </c>
      <c r="U14" s="86">
        <f t="shared" si="7"/>
        <v>2.8040384519384207E-2</v>
      </c>
      <c r="V14" s="87">
        <f>分析係数表!D17</f>
        <v>1.873536299765808E-2</v>
      </c>
      <c r="W14" s="167">
        <f t="shared" si="8"/>
        <v>0</v>
      </c>
      <c r="X14" s="76">
        <f>分析係数表!E17</f>
        <v>1.288056206088993E-2</v>
      </c>
      <c r="Y14" s="166">
        <f t="shared" si="9"/>
        <v>0</v>
      </c>
    </row>
    <row r="15" spans="1:25" x14ac:dyDescent="0.2">
      <c r="A15" s="6" t="s">
        <v>3</v>
      </c>
      <c r="B15" s="5" t="s">
        <v>31</v>
      </c>
      <c r="C15" s="75">
        <f>最終需要_まとめ!C16</f>
        <v>100</v>
      </c>
      <c r="D15" s="76">
        <f>投入係数表!M15</f>
        <v>8.6914995224450814E-2</v>
      </c>
      <c r="E15" s="77">
        <f t="shared" si="0"/>
        <v>8.6914995224450813</v>
      </c>
      <c r="F15" s="76">
        <f>分析係数表!C18</f>
        <v>0.22643979057591623</v>
      </c>
      <c r="G15" s="77">
        <f t="shared" si="1"/>
        <v>1.9681013316531402</v>
      </c>
      <c r="H15" s="77">
        <v>2.0180826876760003</v>
      </c>
      <c r="I15" s="77">
        <f t="shared" si="2"/>
        <v>102.018082687676</v>
      </c>
      <c r="J15" s="76">
        <f>分析係数表!G18</f>
        <v>0.21553645335880292</v>
      </c>
      <c r="K15" s="78">
        <f t="shared" si="3"/>
        <v>21.988615720966777</v>
      </c>
      <c r="L15" s="79"/>
      <c r="M15" s="80"/>
      <c r="N15" s="81">
        <f>分析係数表!H18</f>
        <v>4.2265426880811494E-4</v>
      </c>
      <c r="O15" s="82">
        <f t="shared" si="4"/>
        <v>6.6027564753490904E-3</v>
      </c>
      <c r="P15" s="76">
        <f>分析係数表!C18</f>
        <v>0.22643979057591623</v>
      </c>
      <c r="Q15" s="82">
        <f t="shared" si="5"/>
        <v>1.4951267935018229E-3</v>
      </c>
      <c r="R15" s="83">
        <v>3.2217700403791012E-3</v>
      </c>
      <c r="S15" s="84">
        <f t="shared" si="6"/>
        <v>102.02130445771638</v>
      </c>
      <c r="T15" s="85">
        <f>分析係数表!F18</f>
        <v>0.45877109200891436</v>
      </c>
      <c r="U15" s="86">
        <f t="shared" si="7"/>
        <v>46.804425254240471</v>
      </c>
      <c r="V15" s="87">
        <f>分析係数表!D18</f>
        <v>2.9608404966571154E-2</v>
      </c>
      <c r="W15" s="167">
        <f t="shared" si="8"/>
        <v>3</v>
      </c>
      <c r="X15" s="76">
        <f>分析係数表!E18</f>
        <v>1.5918497293855461E-2</v>
      </c>
      <c r="Y15" s="166">
        <f t="shared" si="9"/>
        <v>2</v>
      </c>
    </row>
    <row r="16" spans="1:25" x14ac:dyDescent="0.2">
      <c r="A16" s="6" t="s">
        <v>4</v>
      </c>
      <c r="B16" s="5" t="s">
        <v>32</v>
      </c>
      <c r="C16" s="90"/>
      <c r="D16" s="76">
        <f>投入係数表!M16</f>
        <v>8.5959885386819486E-3</v>
      </c>
      <c r="E16" s="77">
        <f t="shared" si="0"/>
        <v>0.8595988538681949</v>
      </c>
      <c r="F16" s="76">
        <f>分析係数表!C19</f>
        <v>0.10887949260042284</v>
      </c>
      <c r="G16" s="77">
        <f t="shared" si="1"/>
        <v>9.3592687049074086E-2</v>
      </c>
      <c r="H16" s="77">
        <v>0.10960228794663963</v>
      </c>
      <c r="I16" s="77">
        <f t="shared" si="2"/>
        <v>0.10960228794663963</v>
      </c>
      <c r="J16" s="76">
        <f>分析係数表!G19</f>
        <v>5.7692307692307696E-2</v>
      </c>
      <c r="K16" s="78">
        <f t="shared" si="3"/>
        <v>6.3232089199984406E-3</v>
      </c>
      <c r="L16" s="79"/>
      <c r="M16" s="80"/>
      <c r="N16" s="81">
        <f>分析係数表!H19</f>
        <v>-1.0817936642112467E-4</v>
      </c>
      <c r="O16" s="82">
        <f t="shared" si="4"/>
        <v>-1.6899912407143506E-3</v>
      </c>
      <c r="P16" s="76">
        <f>分析係数表!C19</f>
        <v>0.10887949260042284</v>
      </c>
      <c r="Q16" s="82">
        <f t="shared" si="5"/>
        <v>-1.8400538878813756E-4</v>
      </c>
      <c r="R16" s="83">
        <v>4.9454313783147026E-4</v>
      </c>
      <c r="S16" s="84">
        <f t="shared" si="6"/>
        <v>0.1100968310844711</v>
      </c>
      <c r="T16" s="85">
        <f>分析係数表!F19</f>
        <v>0.23994755244755245</v>
      </c>
      <c r="U16" s="86">
        <f t="shared" si="7"/>
        <v>2.6417465150950451E-2</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投入係数表!M17</f>
        <v>1.0187838268067495E-2</v>
      </c>
      <c r="E17" s="77">
        <f t="shared" si="0"/>
        <v>1.0187838268067495</v>
      </c>
      <c r="F17" s="76">
        <f>分析係数表!C20</f>
        <v>0.17711503347534996</v>
      </c>
      <c r="G17" s="77">
        <f t="shared" si="1"/>
        <v>0.18044193158902258</v>
      </c>
      <c r="H17" s="77">
        <v>0.20386769033474764</v>
      </c>
      <c r="I17" s="77">
        <f t="shared" si="2"/>
        <v>0.20386769033474764</v>
      </c>
      <c r="J17" s="76">
        <f>分析係数表!G20</f>
        <v>9.9964551577454805E-2</v>
      </c>
      <c r="K17" s="78">
        <f t="shared" si="3"/>
        <v>2.0379542245444464E-2</v>
      </c>
      <c r="L17" s="79"/>
      <c r="M17" s="80"/>
      <c r="N17" s="81">
        <f>分析係数表!H20</f>
        <v>5.2831783601014375E-4</v>
      </c>
      <c r="O17" s="82">
        <f t="shared" si="4"/>
        <v>8.2534455941863649E-3</v>
      </c>
      <c r="P17" s="76">
        <f>分析係数表!C20</f>
        <v>0.17711503347534996</v>
      </c>
      <c r="Q17" s="82">
        <f t="shared" si="5"/>
        <v>1.4618092927012976E-3</v>
      </c>
      <c r="R17" s="83">
        <v>2.7909431687254101E-3</v>
      </c>
      <c r="S17" s="84">
        <f t="shared" si="6"/>
        <v>0.20665863350347305</v>
      </c>
      <c r="T17" s="85">
        <f>分析係数表!F20</f>
        <v>0.22332506203473945</v>
      </c>
      <c r="U17" s="86">
        <f t="shared" si="7"/>
        <v>4.6152052147177602E-2</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投入係数表!M18</f>
        <v>1.0824578159821713E-2</v>
      </c>
      <c r="E18" s="77">
        <f t="shared" si="0"/>
        <v>1.0824578159821714</v>
      </c>
      <c r="F18" s="76">
        <f>分析係数表!C21</f>
        <v>0.17957505140507202</v>
      </c>
      <c r="G18" s="77">
        <f t="shared" si="1"/>
        <v>0.19438241794882041</v>
      </c>
      <c r="H18" s="77">
        <v>0.21484126609705029</v>
      </c>
      <c r="I18" s="77">
        <f t="shared" si="2"/>
        <v>0.21484126609705029</v>
      </c>
      <c r="J18" s="76">
        <f>分析係数表!G21</f>
        <v>0.28499913688934919</v>
      </c>
      <c r="K18" s="78">
        <f t="shared" si="3"/>
        <v>6.1229575405874329E-2</v>
      </c>
      <c r="L18" s="79"/>
      <c r="M18" s="80"/>
      <c r="N18" s="81">
        <f>分析係数表!H21</f>
        <v>8.7801392746447693E-4</v>
      </c>
      <c r="O18" s="82">
        <f t="shared" si="4"/>
        <v>1.3716440535100195E-2</v>
      </c>
      <c r="P18" s="76">
        <f>分析係数表!C21</f>
        <v>0.17957505140507202</v>
      </c>
      <c r="Q18" s="82">
        <f t="shared" si="5"/>
        <v>2.4631305141852309E-3</v>
      </c>
      <c r="R18" s="83">
        <v>4.8543719382209867E-3</v>
      </c>
      <c r="S18" s="84">
        <f t="shared" si="6"/>
        <v>0.21969563803527128</v>
      </c>
      <c r="T18" s="85">
        <f>分析係数表!F21</f>
        <v>0.42551355083721731</v>
      </c>
      <c r="U18" s="86">
        <f t="shared" si="7"/>
        <v>9.3483471043836308E-2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投入係数表!M19</f>
        <v>2.2285896211397642E-3</v>
      </c>
      <c r="E19" s="77">
        <f t="shared" si="0"/>
        <v>0.22285896211397643</v>
      </c>
      <c r="F19" s="76">
        <f>分析係数表!C22</f>
        <v>4.9691833590138623E-2</v>
      </c>
      <c r="G19" s="77">
        <f t="shared" si="1"/>
        <v>1.1074270459438726E-2</v>
      </c>
      <c r="H19" s="77">
        <v>1.3359183799491277E-2</v>
      </c>
      <c r="I19" s="77">
        <f t="shared" si="2"/>
        <v>1.3359183799491277E-2</v>
      </c>
      <c r="J19" s="76">
        <f>分析係数表!G22</f>
        <v>0.19477362503798237</v>
      </c>
      <c r="K19" s="78">
        <f t="shared" si="3"/>
        <v>2.6020166561756025E-3</v>
      </c>
      <c r="L19" s="79"/>
      <c r="M19" s="80"/>
      <c r="N19" s="81">
        <f>分析係数表!H22</f>
        <v>4.276858672463068E-5</v>
      </c>
      <c r="O19" s="82">
        <f t="shared" si="4"/>
        <v>6.6813607191032465E-4</v>
      </c>
      <c r="P19" s="76">
        <f>分析係数表!C22</f>
        <v>4.9691833590138623E-2</v>
      </c>
      <c r="Q19" s="82">
        <f t="shared" si="5"/>
        <v>3.3200906500936748E-5</v>
      </c>
      <c r="R19" s="83">
        <v>3.9883430198408128E-4</v>
      </c>
      <c r="S19" s="84">
        <f t="shared" si="6"/>
        <v>1.3758018101475358E-2</v>
      </c>
      <c r="T19" s="85">
        <f>分析係数表!F22</f>
        <v>0.41355211182011548</v>
      </c>
      <c r="U19" s="86">
        <f t="shared" si="7"/>
        <v>5.6896574403245102E-3</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投入係数表!M20</f>
        <v>1.5918497293855461E-3</v>
      </c>
      <c r="E20" s="77">
        <f t="shared" si="0"/>
        <v>0.1591849729385546</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3.9302121877077923E-4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投入係数表!M21</f>
        <v>0</v>
      </c>
      <c r="E21" s="77">
        <f t="shared" si="0"/>
        <v>0</v>
      </c>
      <c r="F21" s="76">
        <f>分析係数表!C24</f>
        <v>0.10964526531808849</v>
      </c>
      <c r="G21" s="77">
        <f t="shared" si="1"/>
        <v>0</v>
      </c>
      <c r="H21" s="77">
        <v>2.137381754542643E-3</v>
      </c>
      <c r="I21" s="77">
        <f t="shared" si="2"/>
        <v>2.137381754542643E-3</v>
      </c>
      <c r="J21" s="76">
        <f>分析係数表!G24</f>
        <v>0.20900321543408359</v>
      </c>
      <c r="K21" s="78">
        <f t="shared" si="3"/>
        <v>4.4671965930955562E-4</v>
      </c>
      <c r="L21" s="79"/>
      <c r="M21" s="80"/>
      <c r="N21" s="81">
        <f>分析係数表!H24</f>
        <v>3.3711709535885358E-4</v>
      </c>
      <c r="O21" s="82">
        <f t="shared" si="4"/>
        <v>5.2664843315284411E-3</v>
      </c>
      <c r="P21" s="76">
        <f>分析係数表!C24</f>
        <v>0.10964526531808849</v>
      </c>
      <c r="Q21" s="82">
        <f t="shared" si="5"/>
        <v>5.7744507182399185E-4</v>
      </c>
      <c r="R21" s="83">
        <v>2.3188799483430042E-3</v>
      </c>
      <c r="S21" s="84">
        <f t="shared" si="6"/>
        <v>4.4562617028856468E-3</v>
      </c>
      <c r="T21" s="85">
        <f>分析係数表!F24</f>
        <v>0.39389067524115756</v>
      </c>
      <c r="U21" s="86">
        <f t="shared" si="7"/>
        <v>1.755279931200938E-3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投入係数表!M22</f>
        <v>0</v>
      </c>
      <c r="E22" s="77">
        <f t="shared" si="0"/>
        <v>0</v>
      </c>
      <c r="F22" s="76">
        <f>分析係数表!C25</f>
        <v>4.6305418719211788E-2</v>
      </c>
      <c r="G22" s="77">
        <f t="shared" si="1"/>
        <v>0</v>
      </c>
      <c r="H22" s="77">
        <v>2.5798575280945014E-3</v>
      </c>
      <c r="I22" s="77">
        <f t="shared" si="2"/>
        <v>2.5798575280945014E-3</v>
      </c>
      <c r="J22" s="76">
        <f>分析係数表!G25</f>
        <v>0.19667590027700832</v>
      </c>
      <c r="K22" s="78">
        <f t="shared" si="3"/>
        <v>5.073958019244033E-4</v>
      </c>
      <c r="L22" s="79"/>
      <c r="M22" s="80"/>
      <c r="N22" s="81">
        <f>分析係数表!H25</f>
        <v>4.9058084772370483E-4</v>
      </c>
      <c r="O22" s="82">
        <f t="shared" si="4"/>
        <v>7.6639137660301938E-3</v>
      </c>
      <c r="P22" s="76">
        <f>分析係数表!C25</f>
        <v>4.6305418719211788E-2</v>
      </c>
      <c r="Q22" s="82">
        <f t="shared" si="5"/>
        <v>3.5488073596395944E-4</v>
      </c>
      <c r="R22" s="83">
        <v>1.1944379450613248E-3</v>
      </c>
      <c r="S22" s="84">
        <f t="shared" si="6"/>
        <v>3.7742954731558261E-3</v>
      </c>
      <c r="T22" s="85">
        <f>分析係数表!F25</f>
        <v>0.35013850415512465</v>
      </c>
      <c r="U22" s="86">
        <f t="shared" si="7"/>
        <v>1.3215261712102393E-3</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投入係数表!M23</f>
        <v>0</v>
      </c>
      <c r="E23" s="77">
        <f t="shared" si="0"/>
        <v>0</v>
      </c>
      <c r="F23" s="76">
        <f>分析係数表!C26</f>
        <v>0.16673079389508783</v>
      </c>
      <c r="G23" s="77">
        <f t="shared" si="1"/>
        <v>0</v>
      </c>
      <c r="H23" s="77">
        <v>5.9757644662868327E-3</v>
      </c>
      <c r="I23" s="77">
        <f t="shared" si="2"/>
        <v>5.9757644662868327E-3</v>
      </c>
      <c r="J23" s="76">
        <f>分析係数表!G26</f>
        <v>0.1962424574876577</v>
      </c>
      <c r="K23" s="78">
        <f t="shared" si="3"/>
        <v>1.1726987042315492E-3</v>
      </c>
      <c r="L23" s="79"/>
      <c r="M23" s="80"/>
      <c r="N23" s="81">
        <f>分析係数表!H26</f>
        <v>1.0251881817815884E-2</v>
      </c>
      <c r="O23" s="82">
        <f t="shared" si="4"/>
        <v>0.16015614664909253</v>
      </c>
      <c r="P23" s="76">
        <f>分析係数表!C26</f>
        <v>0.16673079389508783</v>
      </c>
      <c r="Q23" s="82">
        <f t="shared" si="5"/>
        <v>2.6702961477981308E-2</v>
      </c>
      <c r="R23" s="83">
        <v>2.8388761269711595E-2</v>
      </c>
      <c r="S23" s="84">
        <f t="shared" si="6"/>
        <v>3.4364525735998429E-2</v>
      </c>
      <c r="T23" s="85">
        <f>分析係数表!F26</f>
        <v>0.33461327482172243</v>
      </c>
      <c r="U23" s="86">
        <f t="shared" si="7"/>
        <v>1.1498826494217795E-2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投入係数表!M24</f>
        <v>0</v>
      </c>
      <c r="E24" s="77">
        <f t="shared" si="0"/>
        <v>0</v>
      </c>
      <c r="F24" s="76">
        <f>分析係数表!C27</f>
        <v>7.547169811320753E-2</v>
      </c>
      <c r="G24" s="77">
        <f t="shared" si="1"/>
        <v>0</v>
      </c>
      <c r="H24" s="77">
        <v>4.336408278508237E-4</v>
      </c>
      <c r="I24" s="77">
        <f t="shared" si="2"/>
        <v>4.336408278508237E-4</v>
      </c>
      <c r="J24" s="76">
        <f>分析係数表!G27</f>
        <v>0.16957431960921143</v>
      </c>
      <c r="K24" s="78">
        <f t="shared" si="3"/>
        <v>7.3534348337578608E-5</v>
      </c>
      <c r="L24" s="79"/>
      <c r="M24" s="80"/>
      <c r="N24" s="81">
        <f>分析係数表!H27</f>
        <v>1.0395282373304351E-2</v>
      </c>
      <c r="O24" s="82">
        <f t="shared" si="4"/>
        <v>0.16239636759608597</v>
      </c>
      <c r="P24" s="76">
        <f>分析係数表!C27</f>
        <v>7.547169811320753E-2</v>
      </c>
      <c r="Q24" s="82">
        <f t="shared" si="5"/>
        <v>1.2256329629893278E-2</v>
      </c>
      <c r="R24" s="83">
        <v>1.2402801747423739E-2</v>
      </c>
      <c r="S24" s="84">
        <f t="shared" si="6"/>
        <v>1.2836442575274562E-2</v>
      </c>
      <c r="T24" s="85">
        <f>分析係数表!F27</f>
        <v>0.31960921144452198</v>
      </c>
      <c r="U24" s="86">
        <f t="shared" si="7"/>
        <v>4.102645289236392E-3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投入係数表!M25</f>
        <v>0</v>
      </c>
      <c r="E25" s="77">
        <f t="shared" si="0"/>
        <v>0</v>
      </c>
      <c r="F25" s="76">
        <f>分析係数表!C28</f>
        <v>9.6472970692467741E-2</v>
      </c>
      <c r="G25" s="77">
        <f t="shared" si="1"/>
        <v>0</v>
      </c>
      <c r="H25" s="77">
        <v>1.722937244138174E-2</v>
      </c>
      <c r="I25" s="77">
        <f t="shared" si="2"/>
        <v>1.722937244138174E-2</v>
      </c>
      <c r="J25" s="76">
        <f>分析係数表!G28</f>
        <v>0.12489408574817827</v>
      </c>
      <c r="K25" s="78">
        <f t="shared" si="3"/>
        <v>2.1518467190812306E-3</v>
      </c>
      <c r="L25" s="79"/>
      <c r="M25" s="80"/>
      <c r="N25" s="81">
        <f>分析係数表!H28</f>
        <v>1.9077305478404378E-2</v>
      </c>
      <c r="O25" s="82">
        <f t="shared" si="4"/>
        <v>0.29802799019388182</v>
      </c>
      <c r="P25" s="76">
        <f>分析係数表!C28</f>
        <v>9.6472970692467741E-2</v>
      </c>
      <c r="Q25" s="82">
        <f t="shared" si="5"/>
        <v>2.8751645563509422E-2</v>
      </c>
      <c r="R25" s="83">
        <v>3.2798915860194483E-2</v>
      </c>
      <c r="S25" s="84">
        <f t="shared" si="6"/>
        <v>5.0028288301576226E-2</v>
      </c>
      <c r="T25" s="85">
        <f>分析係数表!F28</f>
        <v>0.21360786307405524</v>
      </c>
      <c r="U25" s="86">
        <f t="shared" si="7"/>
        <v>1.0686435757352454E-2</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投入係数表!M26</f>
        <v>1.0506208213944603E-2</v>
      </c>
      <c r="E26" s="77">
        <f t="shared" si="0"/>
        <v>1.0506208213944603</v>
      </c>
      <c r="F26" s="76">
        <f>分析係数表!C29</f>
        <v>3.4111818825194651E-2</v>
      </c>
      <c r="G26" s="77">
        <f t="shared" si="1"/>
        <v>3.5838587113385022E-2</v>
      </c>
      <c r="H26" s="77">
        <v>3.867008795144574E-2</v>
      </c>
      <c r="I26" s="77">
        <f t="shared" si="2"/>
        <v>3.867008795144574E-2</v>
      </c>
      <c r="J26" s="76">
        <f>分析係数表!G29</f>
        <v>0.26295336787564766</v>
      </c>
      <c r="K26" s="78">
        <f t="shared" si="3"/>
        <v>1.0168429862880163E-2</v>
      </c>
      <c r="L26" s="79"/>
      <c r="M26" s="80"/>
      <c r="N26" s="81">
        <f>分析係数表!H29</f>
        <v>9.4946262528680103E-3</v>
      </c>
      <c r="O26" s="82">
        <f t="shared" si="4"/>
        <v>0.14832620796409207</v>
      </c>
      <c r="P26" s="76">
        <f>分析係数表!C29</f>
        <v>3.4111818825194651E-2</v>
      </c>
      <c r="Q26" s="82">
        <f t="shared" si="5"/>
        <v>5.0596767330992522E-3</v>
      </c>
      <c r="R26" s="83">
        <v>6.4542398373951719E-3</v>
      </c>
      <c r="S26" s="84">
        <f t="shared" si="6"/>
        <v>4.5124327788840915E-2</v>
      </c>
      <c r="T26" s="85">
        <f>分析係数表!F29</f>
        <v>0.41450777202072536</v>
      </c>
      <c r="U26" s="86">
        <f t="shared" si="7"/>
        <v>1.8704384575685351E-2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投入係数表!M27</f>
        <v>5.7306590257879654E-3</v>
      </c>
      <c r="E27" s="77">
        <f t="shared" si="0"/>
        <v>0.57306590257879653</v>
      </c>
      <c r="F27" s="76">
        <f>分析係数表!C30</f>
        <v>1</v>
      </c>
      <c r="G27" s="77">
        <f t="shared" si="1"/>
        <v>0.57306590257879653</v>
      </c>
      <c r="H27" s="77">
        <v>0.62221826401146074</v>
      </c>
      <c r="I27" s="77">
        <f t="shared" si="2"/>
        <v>0.62221826401146074</v>
      </c>
      <c r="J27" s="76">
        <f>分析係数表!G30</f>
        <v>0.34440567162860553</v>
      </c>
      <c r="K27" s="78">
        <f t="shared" si="3"/>
        <v>0.21429549911645213</v>
      </c>
      <c r="L27" s="79"/>
      <c r="M27" s="80"/>
      <c r="N27" s="81">
        <f>分析係数表!H30</f>
        <v>0</v>
      </c>
      <c r="O27" s="82">
        <f t="shared" si="4"/>
        <v>0</v>
      </c>
      <c r="P27" s="76">
        <f>分析係数表!C30</f>
        <v>1</v>
      </c>
      <c r="Q27" s="82">
        <f t="shared" si="5"/>
        <v>0</v>
      </c>
      <c r="R27" s="83">
        <v>4.6458479753269603E-2</v>
      </c>
      <c r="S27" s="84">
        <f t="shared" si="6"/>
        <v>0.6686767437647303</v>
      </c>
      <c r="T27" s="85">
        <f>分析係数表!F30</f>
        <v>0.44043464817350592</v>
      </c>
      <c r="U27" s="86">
        <f t="shared" si="7"/>
        <v>0.29450840638182457</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投入係数表!M28</f>
        <v>5.7624960203756764E-2</v>
      </c>
      <c r="E28" s="77">
        <f t="shared" si="0"/>
        <v>5.7624960203756768</v>
      </c>
      <c r="F28" s="76">
        <f>分析係数表!C31</f>
        <v>1.6826763829082436E-2</v>
      </c>
      <c r="G28" s="77">
        <f t="shared" si="1"/>
        <v>9.6964159600888916E-2</v>
      </c>
      <c r="H28" s="77">
        <v>0.10175058807465583</v>
      </c>
      <c r="I28" s="77">
        <f t="shared" si="2"/>
        <v>0.10175058807465583</v>
      </c>
      <c r="J28" s="76">
        <f>分析係数表!G31</f>
        <v>7.0588235294117646E-2</v>
      </c>
      <c r="K28" s="78">
        <f t="shared" si="3"/>
        <v>7.1823944523286467E-3</v>
      </c>
      <c r="L28" s="79"/>
      <c r="M28" s="80"/>
      <c r="N28" s="81">
        <f>分析係数表!H31</f>
        <v>2.1628325886567646E-2</v>
      </c>
      <c r="O28" s="82">
        <f t="shared" si="4"/>
        <v>0.33788034177723891</v>
      </c>
      <c r="P28" s="76">
        <f>分析係数表!C31</f>
        <v>1.6826763829082436E-2</v>
      </c>
      <c r="Q28" s="82">
        <f t="shared" si="5"/>
        <v>5.6854327135752551E-3</v>
      </c>
      <c r="R28" s="83">
        <v>7.1540004502688263E-3</v>
      </c>
      <c r="S28" s="84">
        <f t="shared" si="6"/>
        <v>0.10890458852492466</v>
      </c>
      <c r="T28" s="85">
        <f>分析係数表!F31</f>
        <v>0.34509803921568627</v>
      </c>
      <c r="U28" s="86">
        <f t="shared" si="7"/>
        <v>3.7582759961542624E-2</v>
      </c>
      <c r="V28" s="87">
        <f>分析係数表!D31</f>
        <v>0</v>
      </c>
      <c r="W28" s="167">
        <f t="shared" si="8"/>
        <v>0</v>
      </c>
      <c r="X28" s="76">
        <f>分析係数表!E31</f>
        <v>0</v>
      </c>
      <c r="Y28" s="166">
        <f t="shared" si="9"/>
        <v>0</v>
      </c>
    </row>
    <row r="29" spans="1:25" x14ac:dyDescent="0.2">
      <c r="A29" s="6" t="s">
        <v>17</v>
      </c>
      <c r="B29" s="5" t="s">
        <v>273</v>
      </c>
      <c r="C29" s="90"/>
      <c r="D29" s="76">
        <f>投入係数表!M29</f>
        <v>1.2734797835084368E-3</v>
      </c>
      <c r="E29" s="77">
        <f t="shared" si="0"/>
        <v>0.12734797835084369</v>
      </c>
      <c r="F29" s="76">
        <f>分析係数表!C32</f>
        <v>1</v>
      </c>
      <c r="G29" s="77">
        <f t="shared" si="1"/>
        <v>0.12734797835084369</v>
      </c>
      <c r="H29" s="77">
        <v>0.16160158645276618</v>
      </c>
      <c r="I29" s="77">
        <f t="shared" si="2"/>
        <v>0.16160158645276618</v>
      </c>
      <c r="J29" s="76">
        <f>分析係数表!G32</f>
        <v>0.14034315882094148</v>
      </c>
      <c r="K29" s="78">
        <f t="shared" si="3"/>
        <v>2.2679677113256667E-2</v>
      </c>
      <c r="L29" s="79"/>
      <c r="M29" s="80"/>
      <c r="N29" s="81">
        <f>分析係数表!H32</f>
        <v>6.181318681318681E-3</v>
      </c>
      <c r="O29" s="82">
        <f t="shared" si="4"/>
        <v>9.6565313451980453E-2</v>
      </c>
      <c r="P29" s="76">
        <f>分析係数表!C32</f>
        <v>1</v>
      </c>
      <c r="Q29" s="82">
        <f t="shared" si="5"/>
        <v>9.6565313451980453E-2</v>
      </c>
      <c r="R29" s="83">
        <v>0.12567597010536335</v>
      </c>
      <c r="S29" s="84">
        <f t="shared" si="6"/>
        <v>0.28727755655812953</v>
      </c>
      <c r="T29" s="85">
        <f>分析係数表!F32</f>
        <v>0.48284205895292565</v>
      </c>
      <c r="U29" s="86">
        <f t="shared" si="7"/>
        <v>0.13870968689949281</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投入係数表!M30</f>
        <v>2.2285896211397642E-3</v>
      </c>
      <c r="E30" s="77">
        <f t="shared" si="0"/>
        <v>0.22285896211397643</v>
      </c>
      <c r="F30" s="76">
        <f>分析係数表!C33</f>
        <v>0.61354309165526677</v>
      </c>
      <c r="G30" s="77">
        <f t="shared" si="1"/>
        <v>0.13673357661849306</v>
      </c>
      <c r="H30" s="77">
        <v>0.16214619927101132</v>
      </c>
      <c r="I30" s="77">
        <f t="shared" si="2"/>
        <v>0.16214619927101132</v>
      </c>
      <c r="J30" s="76">
        <f>分析係数表!G33</f>
        <v>0.50806900389538123</v>
      </c>
      <c r="K30" s="78">
        <f t="shared" si="3"/>
        <v>8.2381457949044709E-2</v>
      </c>
      <c r="L30" s="79"/>
      <c r="M30" s="80"/>
      <c r="N30" s="81">
        <f>分析係数表!H33</f>
        <v>9.1575091575091575E-4</v>
      </c>
      <c r="O30" s="82">
        <f t="shared" si="4"/>
        <v>1.4305972363256363E-2</v>
      </c>
      <c r="P30" s="76">
        <f>分析係数表!C33</f>
        <v>0.61354309165526677</v>
      </c>
      <c r="Q30" s="82">
        <f t="shared" si="5"/>
        <v>8.7773305128871111E-3</v>
      </c>
      <c r="R30" s="83">
        <v>2.4011339606132661E-2</v>
      </c>
      <c r="S30" s="84">
        <f t="shared" si="6"/>
        <v>0.18615753887714398</v>
      </c>
      <c r="T30" s="85">
        <f>分析係数表!F33</f>
        <v>0.64607679465776291</v>
      </c>
      <c r="U30" s="86">
        <f t="shared" si="7"/>
        <v>0.12027206601912306</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投入係数表!M31</f>
        <v>3.8522763451130211E-2</v>
      </c>
      <c r="E31" s="77">
        <f t="shared" si="0"/>
        <v>3.8522763451130211</v>
      </c>
      <c r="F31" s="76">
        <f>分析係数表!C34</f>
        <v>0.22857033424405693</v>
      </c>
      <c r="G31" s="77">
        <f t="shared" si="1"/>
        <v>0.8805160918029572</v>
      </c>
      <c r="H31" s="77">
        <v>0.9483692063657333</v>
      </c>
      <c r="I31" s="77">
        <f t="shared" si="2"/>
        <v>0.9483692063657333</v>
      </c>
      <c r="J31" s="76">
        <f>分析係数表!G34</f>
        <v>0.42483593457785029</v>
      </c>
      <c r="K31" s="78">
        <f t="shared" si="3"/>
        <v>0.40290131811124047</v>
      </c>
      <c r="L31" s="79"/>
      <c r="M31" s="80"/>
      <c r="N31" s="81">
        <f>分析係数表!H34</f>
        <v>0.15290524493821198</v>
      </c>
      <c r="O31" s="82">
        <f t="shared" si="4"/>
        <v>2.3887043634450418</v>
      </c>
      <c r="P31" s="76">
        <f>分析係数表!C34</f>
        <v>0.22857033424405693</v>
      </c>
      <c r="Q31" s="82">
        <f t="shared" si="5"/>
        <v>0.5459869547628704</v>
      </c>
      <c r="R31" s="83">
        <v>0.58164933606679237</v>
      </c>
      <c r="S31" s="84">
        <f t="shared" si="6"/>
        <v>1.5300185424325257</v>
      </c>
      <c r="T31" s="85">
        <f>分析係数表!F34</f>
        <v>0.69964976707810533</v>
      </c>
      <c r="U31" s="86">
        <f t="shared" si="7"/>
        <v>1.0704771168380989</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投入係数表!M32</f>
        <v>1.0824578159821713E-2</v>
      </c>
      <c r="E32" s="77">
        <f t="shared" si="0"/>
        <v>1.0824578159821714</v>
      </c>
      <c r="F32" s="76">
        <f>分析係数表!C35</f>
        <v>0.59405620126526415</v>
      </c>
      <c r="G32" s="77">
        <f t="shared" si="1"/>
        <v>0.64304077819226302</v>
      </c>
      <c r="H32" s="77">
        <v>0.76823335788817071</v>
      </c>
      <c r="I32" s="77">
        <f t="shared" si="2"/>
        <v>0.76823335788817071</v>
      </c>
      <c r="J32" s="76">
        <f>分析係数表!G35</f>
        <v>0.31381472022289297</v>
      </c>
      <c r="K32" s="78">
        <f t="shared" si="3"/>
        <v>0.2410829362715699</v>
      </c>
      <c r="L32" s="79"/>
      <c r="M32" s="80"/>
      <c r="N32" s="81">
        <f>分析係数表!H35</f>
        <v>5.730990621100511E-2</v>
      </c>
      <c r="O32" s="82">
        <f t="shared" si="4"/>
        <v>0.89530233635983503</v>
      </c>
      <c r="P32" s="76">
        <f>分析係数表!C35</f>
        <v>0.59405620126526415</v>
      </c>
      <c r="Q32" s="82">
        <f t="shared" si="5"/>
        <v>0.53185990492183943</v>
      </c>
      <c r="R32" s="83">
        <v>0.72291754962629851</v>
      </c>
      <c r="S32" s="84">
        <f t="shared" si="6"/>
        <v>1.4911509075144691</v>
      </c>
      <c r="T32" s="85">
        <f>分析係数表!F35</f>
        <v>0.64397492454144412</v>
      </c>
      <c r="U32" s="86">
        <f t="shared" si="7"/>
        <v>0.9602637931465362</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投入係数表!M33</f>
        <v>2.5469595670168737E-3</v>
      </c>
      <c r="E33" s="77">
        <f t="shared" si="0"/>
        <v>0.25469595670168738</v>
      </c>
      <c r="F33" s="76">
        <f>分析係数表!C36</f>
        <v>0.92201141892342209</v>
      </c>
      <c r="G33" s="77">
        <f t="shared" si="1"/>
        <v>0.23483258043258126</v>
      </c>
      <c r="H33" s="77">
        <v>0.31779279078374645</v>
      </c>
      <c r="I33" s="77">
        <f t="shared" si="2"/>
        <v>0.31779279078374645</v>
      </c>
      <c r="J33" s="76">
        <f>分析係数表!G36</f>
        <v>3.5073050022033647E-2</v>
      </c>
      <c r="K33" s="78">
        <f t="shared" si="3"/>
        <v>1.1145962447800013E-2</v>
      </c>
      <c r="L33" s="79"/>
      <c r="M33" s="80"/>
      <c r="N33" s="81">
        <f>分析係数表!H36</f>
        <v>0.21210954796119633</v>
      </c>
      <c r="O33" s="82">
        <f t="shared" si="4"/>
        <v>3.3136011975783166</v>
      </c>
      <c r="P33" s="76">
        <f>分析係数表!C36</f>
        <v>0.92201141892342209</v>
      </c>
      <c r="Q33" s="82">
        <f t="shared" si="5"/>
        <v>3.0551781419255346</v>
      </c>
      <c r="R33" s="83">
        <v>3.167485376887849</v>
      </c>
      <c r="S33" s="84">
        <f t="shared" si="6"/>
        <v>3.4852781676715954</v>
      </c>
      <c r="T33" s="85">
        <f>分析係数表!F36</f>
        <v>0.86466819583959498</v>
      </c>
      <c r="U33" s="86">
        <f t="shared" si="7"/>
        <v>3.0136091852397278</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投入係数表!M34</f>
        <v>4.5845272206303724E-2</v>
      </c>
      <c r="E34" s="77">
        <f t="shared" si="0"/>
        <v>4.5845272206303722</v>
      </c>
      <c r="F34" s="76">
        <f>分析係数表!C37</f>
        <v>0.53071646341463419</v>
      </c>
      <c r="G34" s="77">
        <f t="shared" si="1"/>
        <v>2.4330840729610737</v>
      </c>
      <c r="H34" s="77">
        <v>2.630015341366478</v>
      </c>
      <c r="I34" s="77">
        <f t="shared" si="2"/>
        <v>2.630015341366478</v>
      </c>
      <c r="J34" s="76">
        <f>分析係数表!G37</f>
        <v>0.41098529342667856</v>
      </c>
      <c r="K34" s="78">
        <f t="shared" si="3"/>
        <v>1.080897626788168</v>
      </c>
      <c r="L34" s="79"/>
      <c r="M34" s="80"/>
      <c r="N34" s="81">
        <f>分析係数表!H37</f>
        <v>4.5651692629714608E-2</v>
      </c>
      <c r="O34" s="82">
        <f t="shared" si="4"/>
        <v>0.71317630358145589</v>
      </c>
      <c r="P34" s="76">
        <f>分析係数表!C37</f>
        <v>0.53071646341463419</v>
      </c>
      <c r="Q34" s="82">
        <f t="shared" si="5"/>
        <v>0.37849440562787179</v>
      </c>
      <c r="R34" s="83">
        <v>0.43440959230207604</v>
      </c>
      <c r="S34" s="84">
        <f t="shared" si="6"/>
        <v>3.0644249336685538</v>
      </c>
      <c r="T34" s="85">
        <f>分析係数表!F37</f>
        <v>0.70065310341587184</v>
      </c>
      <c r="U34" s="86">
        <f t="shared" si="7"/>
        <v>2.1470988399598494</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投入係数表!M35</f>
        <v>4.7755491881566383E-3</v>
      </c>
      <c r="E35" s="77">
        <f t="shared" si="0"/>
        <v>0.47755491881566381</v>
      </c>
      <c r="F35" s="76">
        <f>分析係数表!C38</f>
        <v>6.0218331324874197E-2</v>
      </c>
      <c r="G35" s="77">
        <f t="shared" si="1"/>
        <v>2.8757560327065043E-2</v>
      </c>
      <c r="H35" s="77">
        <v>4.1766200693168415E-2</v>
      </c>
      <c r="I35" s="77">
        <f t="shared" si="2"/>
        <v>4.1766200693168415E-2</v>
      </c>
      <c r="J35" s="76">
        <f>分析係数表!G38</f>
        <v>0.21161417322834647</v>
      </c>
      <c r="K35" s="78">
        <f t="shared" si="3"/>
        <v>8.8383200285740253E-3</v>
      </c>
      <c r="L35" s="79"/>
      <c r="M35" s="80"/>
      <c r="N35" s="81">
        <f>分析係数表!H38</f>
        <v>4.0957211286881616E-2</v>
      </c>
      <c r="O35" s="82">
        <f t="shared" si="4"/>
        <v>0.63983854415882857</v>
      </c>
      <c r="P35" s="76">
        <f>分析係数表!C38</f>
        <v>6.0218331324874197E-2</v>
      </c>
      <c r="Q35" s="82">
        <f t="shared" si="5"/>
        <v>3.8530009446581491E-2</v>
      </c>
      <c r="R35" s="83">
        <v>4.7191574501564221E-2</v>
      </c>
      <c r="S35" s="84">
        <f t="shared" si="6"/>
        <v>8.8957775194732636E-2</v>
      </c>
      <c r="T35" s="85">
        <f>分析係数表!F38</f>
        <v>0.48868110236220474</v>
      </c>
      <c r="U35" s="86">
        <f t="shared" si="7"/>
        <v>4.3471983645851135E-2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投入係数表!M36</f>
        <v>0</v>
      </c>
      <c r="E36" s="77">
        <f t="shared" si="0"/>
        <v>0</v>
      </c>
      <c r="F36" s="76">
        <f>分析係数表!C39</f>
        <v>1</v>
      </c>
      <c r="G36" s="77">
        <f t="shared" si="1"/>
        <v>0</v>
      </c>
      <c r="H36" s="77">
        <v>2.0811848747893383E-2</v>
      </c>
      <c r="I36" s="77">
        <f t="shared" si="2"/>
        <v>2.0811848747893383E-2</v>
      </c>
      <c r="J36" s="76">
        <f>分析係数表!G39</f>
        <v>0.35446398937935614</v>
      </c>
      <c r="K36" s="78">
        <f t="shared" si="3"/>
        <v>7.3770509335380468E-3</v>
      </c>
      <c r="L36" s="79"/>
      <c r="M36" s="80"/>
      <c r="N36" s="81">
        <f>分析係数表!H39</f>
        <v>3.6479088676890873E-3</v>
      </c>
      <c r="O36" s="82">
        <f t="shared" si="4"/>
        <v>5.6988076721762981E-2</v>
      </c>
      <c r="P36" s="76">
        <f>分析係数表!C39</f>
        <v>1</v>
      </c>
      <c r="Q36" s="82">
        <f t="shared" si="5"/>
        <v>5.6988076721762981E-2</v>
      </c>
      <c r="R36" s="83">
        <v>6.4361240527793948E-2</v>
      </c>
      <c r="S36" s="84">
        <f t="shared" si="6"/>
        <v>8.5173089275687328E-2</v>
      </c>
      <c r="T36" s="85">
        <f>分析係数表!F39</f>
        <v>0.70522971883741881</v>
      </c>
      <c r="U36" s="86">
        <f t="shared" si="7"/>
        <v>6.0066593802407343E-2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投入係数表!M37</f>
        <v>3.1836994587710921E-4</v>
      </c>
      <c r="E37" s="77">
        <f t="shared" si="0"/>
        <v>3.1836994587710922E-2</v>
      </c>
      <c r="F37" s="76">
        <f>分析係数表!C40</f>
        <v>0.65100470158416435</v>
      </c>
      <c r="G37" s="77">
        <f t="shared" si="1"/>
        <v>2.0726033160909405E-2</v>
      </c>
      <c r="H37" s="77">
        <v>2.6471557556784948E-2</v>
      </c>
      <c r="I37" s="77">
        <f t="shared" si="2"/>
        <v>2.6471557556784948E-2</v>
      </c>
      <c r="J37" s="76">
        <f>分析係数表!G40</f>
        <v>0.47733083654434799</v>
      </c>
      <c r="K37" s="78">
        <f t="shared" si="3"/>
        <v>1.2635690713212015E-2</v>
      </c>
      <c r="L37" s="79"/>
      <c r="M37" s="80"/>
      <c r="N37" s="81">
        <f>分析係数表!H40</f>
        <v>3.0717908465161214E-2</v>
      </c>
      <c r="O37" s="82">
        <f t="shared" si="4"/>
        <v>0.47987890811912143</v>
      </c>
      <c r="P37" s="76">
        <f>分析係数表!C40</f>
        <v>0.65100470158416435</v>
      </c>
      <c r="Q37" s="82">
        <f t="shared" si="5"/>
        <v>0.31240342537662324</v>
      </c>
      <c r="R37" s="83">
        <v>0.31361880166873463</v>
      </c>
      <c r="S37" s="84">
        <f t="shared" si="6"/>
        <v>0.34009035922551956</v>
      </c>
      <c r="T37" s="85">
        <f>分析係数表!F40</f>
        <v>0.67377291224026792</v>
      </c>
      <c r="U37" s="86">
        <f t="shared" si="7"/>
        <v>0.22914367176021719</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投入係数表!M38</f>
        <v>0</v>
      </c>
      <c r="E38" s="77">
        <f t="shared" si="0"/>
        <v>0</v>
      </c>
      <c r="F38" s="76">
        <f>分析係数表!C41</f>
        <v>0.8265321556052998</v>
      </c>
      <c r="G38" s="77">
        <f t="shared" si="1"/>
        <v>0</v>
      </c>
      <c r="H38" s="77">
        <v>7.1263885387230124E-4</v>
      </c>
      <c r="I38" s="77">
        <f t="shared" si="2"/>
        <v>7.1263885387230124E-4</v>
      </c>
      <c r="J38" s="76">
        <f>分析係数表!G41</f>
        <v>0.44479524052850572</v>
      </c>
      <c r="K38" s="78">
        <f t="shared" si="3"/>
        <v>3.1697837041808887E-4</v>
      </c>
      <c r="L38" s="79"/>
      <c r="M38" s="80"/>
      <c r="N38" s="81">
        <f>分析係数表!H41</f>
        <v>6.0640824377088114E-2</v>
      </c>
      <c r="O38" s="82">
        <f t="shared" si="4"/>
        <v>0.94733834572508624</v>
      </c>
      <c r="P38" s="76">
        <f>分析係数表!C41</f>
        <v>0.8265321556052998</v>
      </c>
      <c r="Q38" s="82">
        <f t="shared" si="5"/>
        <v>0.78300560497971428</v>
      </c>
      <c r="R38" s="83">
        <v>0.79705047577389054</v>
      </c>
      <c r="S38" s="84">
        <f t="shared" si="6"/>
        <v>0.79776311462776284</v>
      </c>
      <c r="T38" s="85">
        <f>分析係数表!F41</f>
        <v>0.54945616468355352</v>
      </c>
      <c r="U38" s="86">
        <f t="shared" si="7"/>
        <v>0.43833586128937663</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投入係数表!M39</f>
        <v>3.1836994587710921E-4</v>
      </c>
      <c r="E39" s="77">
        <f>$C$15*D39</f>
        <v>3.1836994587710922E-2</v>
      </c>
      <c r="F39" s="76">
        <f>分析係数表!C42</f>
        <v>0.24572260647979616</v>
      </c>
      <c r="G39" s="77">
        <f>E39*F39</f>
        <v>7.8230692925754918E-3</v>
      </c>
      <c r="H39" s="77">
        <v>1.0983101168164325E-2</v>
      </c>
      <c r="I39" s="77">
        <f>C39+H39</f>
        <v>1.0983101168164325E-2</v>
      </c>
      <c r="J39" s="76">
        <f>分析係数表!G42</f>
        <v>0.48602941176470588</v>
      </c>
      <c r="K39" s="78">
        <f>I39*J39</f>
        <v>5.3381102001151606E-3</v>
      </c>
      <c r="L39" s="79"/>
      <c r="M39" s="80"/>
      <c r="N39" s="81">
        <f>分析係数表!H42</f>
        <v>1.240792174858109E-2</v>
      </c>
      <c r="O39" s="82">
        <f t="shared" si="4"/>
        <v>0.19383806509774831</v>
      </c>
      <c r="P39" s="76">
        <f>分析係数表!C42</f>
        <v>0.24572260647979616</v>
      </c>
      <c r="Q39" s="82">
        <f>O39*P39</f>
        <v>4.7630394590819122E-2</v>
      </c>
      <c r="R39" s="83">
        <v>4.9914512472793479E-2</v>
      </c>
      <c r="S39" s="84">
        <f>I39+R39</f>
        <v>6.0897613640957804E-2</v>
      </c>
      <c r="T39" s="85">
        <f>分析係数表!F42</f>
        <v>0.55735294117647061</v>
      </c>
      <c r="U39" s="86">
        <f t="shared" si="7"/>
        <v>3.3941464073416187E-2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投入係数表!M40</f>
        <v>5.3167780961477236E-2</v>
      </c>
      <c r="E40" s="77">
        <f>$C$15*D40</f>
        <v>5.3167780961477238</v>
      </c>
      <c r="F40" s="76">
        <f>分析係数表!C43</f>
        <v>0.32241039779440728</v>
      </c>
      <c r="G40" s="77">
        <f>E40*F40</f>
        <v>1.714184540963579</v>
      </c>
      <c r="H40" s="77">
        <v>1.9678224453259361</v>
      </c>
      <c r="I40" s="77">
        <f>C40+H40</f>
        <v>1.9678224453259361</v>
      </c>
      <c r="J40" s="76">
        <f>分析係数表!G43</f>
        <v>0.32678591644967736</v>
      </c>
      <c r="K40" s="78">
        <f>I40*J40</f>
        <v>0.64305666120608118</v>
      </c>
      <c r="L40" s="79"/>
      <c r="M40" s="80"/>
      <c r="N40" s="81">
        <f>分析係数表!H43</f>
        <v>3.3935615666384894E-2</v>
      </c>
      <c r="O40" s="82">
        <f t="shared" si="4"/>
        <v>0.53014632199990397</v>
      </c>
      <c r="P40" s="76">
        <f>分析係数表!C43</f>
        <v>0.32241039779440728</v>
      </c>
      <c r="Q40" s="82">
        <f>O40*P40</f>
        <v>0.17092468656523097</v>
      </c>
      <c r="R40" s="83">
        <v>0.29342583926445348</v>
      </c>
      <c r="S40" s="84">
        <f>I40+R40</f>
        <v>2.2612482845903896</v>
      </c>
      <c r="T40" s="85">
        <f>分析係数表!F43</f>
        <v>0.56402128382203098</v>
      </c>
      <c r="U40" s="86">
        <f t="shared" si="7"/>
        <v>1.2753921605150369</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投入係数表!M41</f>
        <v>0</v>
      </c>
      <c r="E41" s="77">
        <f>$C$15*D41</f>
        <v>0</v>
      </c>
      <c r="F41" s="76">
        <f>分析係数表!C44</f>
        <v>0.3905721797921623</v>
      </c>
      <c r="G41" s="77">
        <f>E41*F41</f>
        <v>0</v>
      </c>
      <c r="H41" s="77">
        <v>3.1666974032515611E-3</v>
      </c>
      <c r="I41" s="77">
        <f>C41+H41</f>
        <v>3.1666974032515611E-3</v>
      </c>
      <c r="J41" s="76">
        <f>分析係数表!G44</f>
        <v>0.26539598666415049</v>
      </c>
      <c r="K41" s="78">
        <f>I41*J41</f>
        <v>8.4042878180275128E-4</v>
      </c>
      <c r="L41" s="79"/>
      <c r="M41" s="80"/>
      <c r="N41" s="81">
        <f>分析係数表!H44</f>
        <v>0.10659692871231333</v>
      </c>
      <c r="O41" s="82">
        <f t="shared" si="4"/>
        <v>1.6652702060536686</v>
      </c>
      <c r="P41" s="76">
        <f>分析係数表!C44</f>
        <v>0.3905721797921623</v>
      </c>
      <c r="Q41" s="82">
        <f>O41*P41</f>
        <v>0.65040821432132456</v>
      </c>
      <c r="R41" s="83">
        <v>0.66062769854788761</v>
      </c>
      <c r="S41" s="84">
        <f>I41+R41</f>
        <v>0.6637943959511392</v>
      </c>
      <c r="T41" s="85">
        <f>分析係数表!F44</f>
        <v>0.53714537334088197</v>
      </c>
      <c r="U41" s="86">
        <f t="shared" si="7"/>
        <v>0.3565540886347599</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投入係数表!M42</f>
        <v>6.3673989175421842E-4</v>
      </c>
      <c r="E42" s="77">
        <f>$C$15*D42</f>
        <v>6.3673989175421844E-2</v>
      </c>
      <c r="F42" s="76">
        <f>分析係数表!C45</f>
        <v>1</v>
      </c>
      <c r="G42" s="77">
        <f>E42*F42</f>
        <v>6.3673989175421844E-2</v>
      </c>
      <c r="H42" s="77">
        <v>7.2820331943043187E-2</v>
      </c>
      <c r="I42" s="77">
        <f>C42+H42</f>
        <v>7.2820331943043187E-2</v>
      </c>
      <c r="J42" s="76">
        <f>分析係数表!G45</f>
        <v>0</v>
      </c>
      <c r="K42" s="78">
        <f>I42*J42</f>
        <v>0</v>
      </c>
      <c r="L42" s="79"/>
      <c r="M42" s="80"/>
      <c r="N42" s="81">
        <f>分析係数表!H45</f>
        <v>0</v>
      </c>
      <c r="O42" s="82">
        <f t="shared" si="4"/>
        <v>0</v>
      </c>
      <c r="P42" s="76">
        <f>分析係数表!C45</f>
        <v>1</v>
      </c>
      <c r="Q42" s="82">
        <f>O42*P42</f>
        <v>0</v>
      </c>
      <c r="R42" s="83">
        <v>5.73131210276712E-3</v>
      </c>
      <c r="S42" s="84">
        <f>I42+R42</f>
        <v>7.8551644045810304E-2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9.5510983763132766E-3</v>
      </c>
      <c r="E43" s="77">
        <f>$C$15*D43</f>
        <v>0.95510983763132762</v>
      </c>
      <c r="F43" s="76">
        <f>分析係数表!C46</f>
        <v>0.10446009389671362</v>
      </c>
      <c r="G43" s="77">
        <f>E43*F43</f>
        <v>9.9770863320643388E-2</v>
      </c>
      <c r="H43" s="77">
        <v>0.10973520248889237</v>
      </c>
      <c r="I43" s="77">
        <f>C43+H43</f>
        <v>0.10973520248889237</v>
      </c>
      <c r="J43" s="76">
        <f>分析係数表!G46</f>
        <v>9.482758620689655E-3</v>
      </c>
      <c r="K43" s="78">
        <f>I43*J43</f>
        <v>1.040592437394669E-3</v>
      </c>
      <c r="L43" s="79"/>
      <c r="M43" s="80"/>
      <c r="N43" s="81">
        <f>分析係数表!H46</f>
        <v>2.1406935555287204E-2</v>
      </c>
      <c r="O43" s="82">
        <f t="shared" si="4"/>
        <v>0.33442175505205601</v>
      </c>
      <c r="P43" s="76">
        <f>分析係数表!C46</f>
        <v>0.10446009389671362</v>
      </c>
      <c r="Q43" s="82">
        <f>O43*P43</f>
        <v>3.4933727933841537E-2</v>
      </c>
      <c r="R43" s="83">
        <v>3.8876681886345049E-2</v>
      </c>
      <c r="S43" s="84">
        <f>I43+R43</f>
        <v>0.14861188437523742</v>
      </c>
      <c r="T43" s="85">
        <f>分析係数表!F46</f>
        <v>0.31293103448275861</v>
      </c>
      <c r="U43" s="86">
        <f t="shared" si="7"/>
        <v>4.6505270713975158E-2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投入係数表!M44</f>
        <v>0.52371856096784464</v>
      </c>
      <c r="E44" s="91">
        <f>SUM(E5:E43)</f>
        <v>52.371856096784462</v>
      </c>
      <c r="F44" s="92">
        <f>分析係数表!C47</f>
        <v>0.44570757479943235</v>
      </c>
      <c r="G44" s="91">
        <f>SUM(G5:G43)</f>
        <v>9.8107058116538681</v>
      </c>
      <c r="H44" s="91">
        <f>SUM(H5:H43)</f>
        <v>10.884458869261739</v>
      </c>
      <c r="I44" s="91">
        <f>SUM(I5:I43)</f>
        <v>110.88445886926172</v>
      </c>
      <c r="J44" s="92">
        <f>分析係数表!G47</f>
        <v>0.27097428005742652</v>
      </c>
      <c r="K44" s="93">
        <f>SUM(K5:K43)</f>
        <v>24.902425856550394</v>
      </c>
      <c r="L44" s="94">
        <f>最終需要_まとめ!$L$33</f>
        <v>0.62733333333333341</v>
      </c>
      <c r="M44" s="91">
        <f>K44*L44</f>
        <v>15.622121820675948</v>
      </c>
      <c r="N44" s="95">
        <f>分析係数表!H47</f>
        <v>1</v>
      </c>
      <c r="O44" s="96">
        <f>SUM(O5:O43)</f>
        <v>15.622121820675948</v>
      </c>
      <c r="P44" s="92">
        <f>分析係数表!C47</f>
        <v>0.44570757479943235</v>
      </c>
      <c r="Q44" s="96">
        <f>SUM(Q5:Q43)</f>
        <v>6.8445989514830012</v>
      </c>
      <c r="R44" s="91">
        <f>SUM(R5:R43)</f>
        <v>7.5327518504762452</v>
      </c>
      <c r="S44" s="97">
        <f>SUM(S5:S43)</f>
        <v>118.41721071973798</v>
      </c>
      <c r="T44" s="98">
        <f>分析係数表!F47</f>
        <v>0.61157350498728547</v>
      </c>
      <c r="U44" s="99">
        <f>SUM(U5:U43)</f>
        <v>57.424339278657811</v>
      </c>
      <c r="V44" s="100">
        <f>分析係数表!D47</f>
        <v>9.9802009927653867E-2</v>
      </c>
      <c r="W44" s="164">
        <f>SUM(W5:W43)</f>
        <v>3</v>
      </c>
      <c r="X44" s="92">
        <f>分析係数表!E47</f>
        <v>7.9310975781403947E-2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4.3219724437998597E-2</v>
      </c>
      <c r="G5" s="77">
        <f t="shared" ref="G5:G38" si="1">E5*F5</f>
        <v>0</v>
      </c>
      <c r="H5" s="77">
        <f t="array" ref="H5:H43">MMULT(逆行列係数!C5:AO43,'12'!G5:G43)</f>
        <v>3.0768381405856497E-5</v>
      </c>
      <c r="I5" s="77">
        <f t="shared" ref="I5:I38" si="2">C5+H5</f>
        <v>3.0768381405856497E-5</v>
      </c>
      <c r="J5" s="76">
        <f>分析係数表!G8</f>
        <v>0.12096774193548387</v>
      </c>
      <c r="K5" s="78">
        <f t="shared" ref="K5:K38" si="3">I5*J5</f>
        <v>3.7219816216761892E-6</v>
      </c>
      <c r="L5" s="79" t="s">
        <v>183</v>
      </c>
      <c r="M5" s="80" t="s">
        <v>183</v>
      </c>
      <c r="N5" s="81">
        <f>分析係数表!H8</f>
        <v>1.0951274000724549E-2</v>
      </c>
      <c r="O5" s="82">
        <f t="shared" ref="O5:O43" si="4">$M$44*N5</f>
        <v>5.0226557668742899E-2</v>
      </c>
      <c r="P5" s="76">
        <f>分析係数表!C8</f>
        <v>4.3219724437998597E-2</v>
      </c>
      <c r="Q5" s="82">
        <f t="shared" ref="Q5:Q38" si="5">O5*P5</f>
        <v>2.1707779819123132E-3</v>
      </c>
      <c r="R5" s="83">
        <f t="array" ref="R5:R43">MMULT(逆行列係数!C5:AO43,'12'!Q5:Q43)</f>
        <v>2.4472100515943469E-3</v>
      </c>
      <c r="S5" s="84">
        <f t="shared" ref="S5:S38" si="6">I5+R5</f>
        <v>2.4779784330002034E-3</v>
      </c>
      <c r="T5" s="85">
        <f>分析係数表!F8</f>
        <v>0.45483870967741935</v>
      </c>
      <c r="U5" s="86">
        <f t="shared" ref="U5:U38" si="7">S5*T5</f>
        <v>1.1270805130742861E-3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投入係数表!N6</f>
        <v>0</v>
      </c>
      <c r="E6" s="77">
        <f t="shared" si="0"/>
        <v>0</v>
      </c>
      <c r="F6" s="76">
        <f>分析係数表!C9</f>
        <v>0.23148148148148151</v>
      </c>
      <c r="G6" s="77">
        <f t="shared" si="1"/>
        <v>0</v>
      </c>
      <c r="H6" s="77">
        <v>5.7831349210939992E-6</v>
      </c>
      <c r="I6" s="77">
        <f t="shared" si="2"/>
        <v>5.7831349210939992E-6</v>
      </c>
      <c r="J6" s="76">
        <f>分析係数表!G9</f>
        <v>0.24691358024691357</v>
      </c>
      <c r="K6" s="78">
        <f t="shared" si="3"/>
        <v>1.4279345484182713E-6</v>
      </c>
      <c r="L6" s="79"/>
      <c r="M6" s="80"/>
      <c r="N6" s="81">
        <f>分析係数表!H9</f>
        <v>5.7611802117296619E-4</v>
      </c>
      <c r="O6" s="82">
        <f t="shared" si="4"/>
        <v>2.6422884691344184E-3</v>
      </c>
      <c r="P6" s="76">
        <f>分析係数表!C9</f>
        <v>0.23148148148148151</v>
      </c>
      <c r="Q6" s="82">
        <f t="shared" si="5"/>
        <v>6.1164084933667097E-4</v>
      </c>
      <c r="R6" s="83">
        <v>6.7996487329983839E-4</v>
      </c>
      <c r="S6" s="84">
        <f t="shared" si="6"/>
        <v>6.8574800822093242E-4</v>
      </c>
      <c r="T6" s="85">
        <f>分析係数表!F9</f>
        <v>0.67901234567901236</v>
      </c>
      <c r="U6" s="86">
        <f t="shared" si="7"/>
        <v>4.65631363606806E-4</v>
      </c>
      <c r="V6" s="87">
        <f>分析係数表!D9</f>
        <v>0</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5.5493895671475668E-3</v>
      </c>
      <c r="G7" s="77">
        <f t="shared" si="1"/>
        <v>0</v>
      </c>
      <c r="H7" s="77">
        <v>1.2975392577359495E-6</v>
      </c>
      <c r="I7" s="77">
        <f t="shared" si="2"/>
        <v>1.2975392577359495E-6</v>
      </c>
      <c r="J7" s="76">
        <f>分析係数表!G10</f>
        <v>0.2857142857142857</v>
      </c>
      <c r="K7" s="78">
        <f t="shared" si="3"/>
        <v>3.7072550221027124E-7</v>
      </c>
      <c r="L7" s="79"/>
      <c r="M7" s="80"/>
      <c r="N7" s="81">
        <f>分析係数表!H10</f>
        <v>1.1094674556213018E-3</v>
      </c>
      <c r="O7" s="82">
        <f t="shared" si="4"/>
        <v>5.0884245191627894E-3</v>
      </c>
      <c r="P7" s="76">
        <f>分析係数表!C10</f>
        <v>5.5493895671475668E-3</v>
      </c>
      <c r="Q7" s="82">
        <f t="shared" si="5"/>
        <v>2.8237649939859857E-5</v>
      </c>
      <c r="R7" s="83">
        <v>3.4694697905283644E-5</v>
      </c>
      <c r="S7" s="84">
        <f t="shared" si="6"/>
        <v>3.5992237163019594E-5</v>
      </c>
      <c r="T7" s="85">
        <f>分析係数表!F10</f>
        <v>0.5714285714285714</v>
      </c>
      <c r="U7" s="86">
        <f t="shared" si="7"/>
        <v>2.0566992664582623E-5</v>
      </c>
      <c r="V7" s="87">
        <f>分析係数表!D10</f>
        <v>0.14285714285714285</v>
      </c>
      <c r="W7" s="167">
        <f t="shared" si="8"/>
        <v>0</v>
      </c>
      <c r="X7" s="76">
        <f>分析係数表!E10</f>
        <v>0</v>
      </c>
      <c r="Y7" s="166">
        <f t="shared" si="9"/>
        <v>0</v>
      </c>
    </row>
    <row r="8" spans="1:25" x14ac:dyDescent="0.2">
      <c r="A8" s="6" t="s">
        <v>222</v>
      </c>
      <c r="B8" s="5" t="s">
        <v>27</v>
      </c>
      <c r="C8" s="90"/>
      <c r="D8" s="76">
        <f>投入係数表!N8</f>
        <v>5.1573426573426576E-2</v>
      </c>
      <c r="E8" s="77">
        <f t="shared" si="0"/>
        <v>5.1573426573426575</v>
      </c>
      <c r="F8" s="76">
        <f>分析係数表!C11</f>
        <v>8.2342177493137658E-3</v>
      </c>
      <c r="G8" s="77">
        <f t="shared" si="1"/>
        <v>4.2466682448383933E-2</v>
      </c>
      <c r="H8" s="77">
        <v>4.569632076577719E-2</v>
      </c>
      <c r="I8" s="77">
        <f t="shared" si="2"/>
        <v>4.569632076577719E-2</v>
      </c>
      <c r="J8" s="76">
        <f>分析係数表!G11</f>
        <v>0.47058823529411764</v>
      </c>
      <c r="K8" s="78">
        <f t="shared" si="3"/>
        <v>2.1504150948601031E-2</v>
      </c>
      <c r="L8" s="79"/>
      <c r="M8" s="80"/>
      <c r="N8" s="81">
        <f>分析係数表!H11</f>
        <v>-2.0126393752767377E-5</v>
      </c>
      <c r="O8" s="82">
        <f t="shared" si="4"/>
        <v>-9.2307020755787547E-5</v>
      </c>
      <c r="P8" s="76">
        <f>分析係数表!C11</f>
        <v>8.2342177493137658E-3</v>
      </c>
      <c r="Q8" s="82">
        <f t="shared" si="5"/>
        <v>-7.6007610869357999E-7</v>
      </c>
      <c r="R8" s="83">
        <v>9.3282671428874836E-6</v>
      </c>
      <c r="S8" s="84">
        <f t="shared" si="6"/>
        <v>4.5705649032920077E-2</v>
      </c>
      <c r="T8" s="85">
        <f>分析係数表!F11</f>
        <v>0.76470588235294112</v>
      </c>
      <c r="U8" s="86">
        <f t="shared" si="7"/>
        <v>3.4951378672232997E-2</v>
      </c>
      <c r="V8" s="87">
        <f>分析係数表!D11</f>
        <v>0</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2.3675231529837748E-2</v>
      </c>
      <c r="G9" s="77">
        <f t="shared" si="1"/>
        <v>0</v>
      </c>
      <c r="H9" s="77">
        <v>1.4738119447663796E-5</v>
      </c>
      <c r="I9" s="77">
        <f t="shared" si="2"/>
        <v>1.4738119447663796E-5</v>
      </c>
      <c r="J9" s="76">
        <f>分析係数表!G12</f>
        <v>0.14409566517189837</v>
      </c>
      <c r="K9" s="78">
        <f t="shared" si="3"/>
        <v>2.1236991251940059E-6</v>
      </c>
      <c r="L9" s="79"/>
      <c r="M9" s="80"/>
      <c r="N9" s="81">
        <f>分析係数表!H12</f>
        <v>8.7247916918246585E-2</v>
      </c>
      <c r="O9" s="82">
        <f t="shared" si="4"/>
        <v>0.40015093497633902</v>
      </c>
      <c r="P9" s="76">
        <f>分析係数表!C12</f>
        <v>2.3675231529837748E-2</v>
      </c>
      <c r="Q9" s="82">
        <f t="shared" si="5"/>
        <v>9.4736660324458762E-3</v>
      </c>
      <c r="R9" s="83">
        <v>1.015679707387911E-2</v>
      </c>
      <c r="S9" s="84">
        <f t="shared" si="6"/>
        <v>1.0171535193326774E-2</v>
      </c>
      <c r="T9" s="85">
        <f>分析係数表!F12</f>
        <v>0.28819133034379674</v>
      </c>
      <c r="U9" s="86">
        <f t="shared" si="7"/>
        <v>2.9313482590035906E-3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投入係数表!N10</f>
        <v>4.3706293706293706E-4</v>
      </c>
      <c r="E10" s="77">
        <f t="shared" si="0"/>
        <v>4.3706293706293704E-2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6.1649551487271609E-2</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投入係数表!N11</f>
        <v>0</v>
      </c>
      <c r="E11" s="77">
        <f t="shared" si="0"/>
        <v>0</v>
      </c>
      <c r="F11" s="76">
        <f>分析係数表!C14</f>
        <v>5.9722885809842308E-2</v>
      </c>
      <c r="G11" s="77">
        <f t="shared" si="1"/>
        <v>0</v>
      </c>
      <c r="H11" s="77">
        <v>2.5911535345716167E-3</v>
      </c>
      <c r="I11" s="77">
        <f t="shared" si="2"/>
        <v>2.5911535345716167E-3</v>
      </c>
      <c r="J11" s="76">
        <f>分析係数表!G14</f>
        <v>0.15850144092219021</v>
      </c>
      <c r="K11" s="78">
        <f t="shared" si="3"/>
        <v>4.1070156888022745E-4</v>
      </c>
      <c r="L11" s="79"/>
      <c r="M11" s="80"/>
      <c r="N11" s="81">
        <f>分析係数表!H14</f>
        <v>1.1119832548403977E-3</v>
      </c>
      <c r="O11" s="82">
        <f t="shared" si="4"/>
        <v>5.0999628967572626E-3</v>
      </c>
      <c r="P11" s="76">
        <f>分析係数表!C14</f>
        <v>5.9722885809842308E-2</v>
      </c>
      <c r="Q11" s="82">
        <f t="shared" si="5"/>
        <v>3.0458450171746661E-4</v>
      </c>
      <c r="R11" s="83">
        <v>8.9021948661584932E-4</v>
      </c>
      <c r="S11" s="84">
        <f t="shared" si="6"/>
        <v>3.4813730211874661E-3</v>
      </c>
      <c r="T11" s="85">
        <f>分析係数表!F14</f>
        <v>0.29178674351585016</v>
      </c>
      <c r="U11" s="86">
        <f t="shared" si="7"/>
        <v>1.0158184968162276E-3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投入係数表!N12</f>
        <v>3.4965034965034965E-3</v>
      </c>
      <c r="E12" s="77">
        <f t="shared" si="0"/>
        <v>0.34965034965034963</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3.6807424526370286E-2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投入係数表!N13</f>
        <v>2.3164335664335664E-2</v>
      </c>
      <c r="E13" s="77">
        <f t="shared" si="0"/>
        <v>2.3164335664335662</v>
      </c>
      <c r="F13" s="76">
        <f>分析係数表!C16</f>
        <v>6.1289263434387564E-3</v>
      </c>
      <c r="G13" s="77">
        <f t="shared" si="1"/>
        <v>1.4197250708140475E-2</v>
      </c>
      <c r="H13" s="77">
        <v>1.5439547739502015E-2</v>
      </c>
      <c r="I13" s="77">
        <f t="shared" si="2"/>
        <v>1.5439547739502015E-2</v>
      </c>
      <c r="J13" s="76">
        <f>分析係数表!G16</f>
        <v>3.1746031746031744E-2</v>
      </c>
      <c r="K13" s="78">
        <f t="shared" si="3"/>
        <v>4.9014437268260361E-4</v>
      </c>
      <c r="L13" s="79"/>
      <c r="M13" s="80"/>
      <c r="N13" s="81">
        <f>分析係数表!H16</f>
        <v>1.5884756269371653E-2</v>
      </c>
      <c r="O13" s="82">
        <f t="shared" si="4"/>
        <v>7.2853316131505322E-2</v>
      </c>
      <c r="P13" s="76">
        <f>分析係数表!C16</f>
        <v>6.1289263434387564E-3</v>
      </c>
      <c r="Q13" s="82">
        <f t="shared" si="5"/>
        <v>4.4651260844525467E-4</v>
      </c>
      <c r="R13" s="83">
        <v>5.0039775569225853E-4</v>
      </c>
      <c r="S13" s="84">
        <f t="shared" si="6"/>
        <v>1.5939945495194275E-2</v>
      </c>
      <c r="T13" s="85">
        <f>分析係数表!F16</f>
        <v>0.27777777777777779</v>
      </c>
      <c r="U13" s="86">
        <f t="shared" si="7"/>
        <v>4.4277626375539654E-3</v>
      </c>
      <c r="V13" s="87">
        <f>分析係数表!D16</f>
        <v>0</v>
      </c>
      <c r="W13" s="167">
        <f t="shared" si="8"/>
        <v>0</v>
      </c>
      <c r="X13" s="76">
        <f>分析係数表!E16</f>
        <v>0</v>
      </c>
      <c r="Y13" s="166">
        <f t="shared" si="9"/>
        <v>0</v>
      </c>
    </row>
    <row r="14" spans="1:25" x14ac:dyDescent="0.2">
      <c r="A14" s="6" t="s">
        <v>2</v>
      </c>
      <c r="B14" s="5" t="s">
        <v>365</v>
      </c>
      <c r="C14" s="90"/>
      <c r="D14" s="76">
        <f>投入係数表!N14</f>
        <v>8.7412587412587413E-4</v>
      </c>
      <c r="E14" s="77">
        <f t="shared" si="0"/>
        <v>8.7412587412587409E-2</v>
      </c>
      <c r="F14" s="76">
        <f>分析係数表!C17</f>
        <v>8.7451698189953242E-2</v>
      </c>
      <c r="G14" s="77">
        <f t="shared" si="1"/>
        <v>7.6443792124084994E-3</v>
      </c>
      <c r="H14" s="77">
        <v>1.0977472386161655E-2</v>
      </c>
      <c r="I14" s="77">
        <f t="shared" si="2"/>
        <v>1.0977472386161655E-2</v>
      </c>
      <c r="J14" s="76">
        <f>分析係数表!G17</f>
        <v>0.21272443403590943</v>
      </c>
      <c r="K14" s="78">
        <f t="shared" si="3"/>
        <v>2.3351766004910623E-3</v>
      </c>
      <c r="L14" s="79"/>
      <c r="M14" s="80"/>
      <c r="N14" s="81">
        <f>分析係数表!H17</f>
        <v>2.8227267238256251E-3</v>
      </c>
      <c r="O14" s="82">
        <f t="shared" si="4"/>
        <v>1.2946059660999206E-2</v>
      </c>
      <c r="P14" s="76">
        <f>分析係数表!C17</f>
        <v>8.7451698189953242E-2</v>
      </c>
      <c r="Q14" s="82">
        <f t="shared" si="5"/>
        <v>1.132154902222831E-3</v>
      </c>
      <c r="R14" s="83">
        <v>1.9784181684647682E-3</v>
      </c>
      <c r="S14" s="84">
        <f t="shared" si="6"/>
        <v>1.2955890554626422E-2</v>
      </c>
      <c r="T14" s="85">
        <f>分析係数表!F17</f>
        <v>0.32357533177205311</v>
      </c>
      <c r="U14" s="86">
        <f t="shared" si="7"/>
        <v>4.192206584615654E-3</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投入係数表!N15</f>
        <v>4.807692307692308E-3</v>
      </c>
      <c r="E15" s="77">
        <f t="shared" si="0"/>
        <v>0.48076923076923078</v>
      </c>
      <c r="F15" s="76">
        <f>分析係数表!C18</f>
        <v>0.22643979057591623</v>
      </c>
      <c r="G15" s="77">
        <f t="shared" si="1"/>
        <v>0.10886528393072896</v>
      </c>
      <c r="H15" s="77">
        <v>0.12453806610729276</v>
      </c>
      <c r="I15" s="77">
        <f t="shared" si="2"/>
        <v>0.12453806610729276</v>
      </c>
      <c r="J15" s="76">
        <f>分析係数表!G18</f>
        <v>0.21553645335880292</v>
      </c>
      <c r="K15" s="78">
        <f t="shared" si="3"/>
        <v>2.684249307693002E-2</v>
      </c>
      <c r="L15" s="79"/>
      <c r="M15" s="80"/>
      <c r="N15" s="81">
        <f>分析係数表!H18</f>
        <v>4.2265426880811494E-4</v>
      </c>
      <c r="O15" s="82">
        <f t="shared" si="4"/>
        <v>1.9384474358715386E-3</v>
      </c>
      <c r="P15" s="76">
        <f>分析係数表!C18</f>
        <v>0.22643979057591623</v>
      </c>
      <c r="Q15" s="82">
        <f t="shared" si="5"/>
        <v>4.3894163142117298E-4</v>
      </c>
      <c r="R15" s="83">
        <v>9.4585222051679933E-4</v>
      </c>
      <c r="S15" s="84">
        <f t="shared" si="6"/>
        <v>0.12548391832780956</v>
      </c>
      <c r="T15" s="85">
        <f>分析係数表!F18</f>
        <v>0.45877109200891436</v>
      </c>
      <c r="U15" s="86">
        <f t="shared" si="7"/>
        <v>5.7568394240806613E-2</v>
      </c>
      <c r="V15" s="87">
        <f>分析係数表!D18</f>
        <v>2.9608404966571154E-2</v>
      </c>
      <c r="W15" s="167">
        <f t="shared" si="8"/>
        <v>0</v>
      </c>
      <c r="X15" s="76">
        <f>分析係数表!E18</f>
        <v>1.5918497293855461E-2</v>
      </c>
      <c r="Y15" s="166">
        <f t="shared" si="9"/>
        <v>0</v>
      </c>
    </row>
    <row r="16" spans="1:25" x14ac:dyDescent="0.2">
      <c r="A16" s="6" t="s">
        <v>4</v>
      </c>
      <c r="B16" s="5" t="s">
        <v>32</v>
      </c>
      <c r="C16" s="75">
        <f>最終需要_まとめ!C17</f>
        <v>100</v>
      </c>
      <c r="D16" s="76">
        <f>投入係数表!N16</f>
        <v>0.53802447552447552</v>
      </c>
      <c r="E16" s="77">
        <f t="shared" si="0"/>
        <v>53.802447552447553</v>
      </c>
      <c r="F16" s="76">
        <f>分析係数表!C19</f>
        <v>0.10887949260042284</v>
      </c>
      <c r="G16" s="77">
        <f t="shared" si="1"/>
        <v>5.8579831901713515</v>
      </c>
      <c r="H16" s="77">
        <v>6.2247093239508189</v>
      </c>
      <c r="I16" s="77">
        <f t="shared" si="2"/>
        <v>106.22470932395082</v>
      </c>
      <c r="J16" s="76">
        <f>分析係数表!G19</f>
        <v>5.7692307692307696E-2</v>
      </c>
      <c r="K16" s="78">
        <f t="shared" si="3"/>
        <v>6.1283486148433166</v>
      </c>
      <c r="L16" s="79"/>
      <c r="M16" s="80"/>
      <c r="N16" s="81">
        <f>分析係数表!H19</f>
        <v>-1.0817936642112467E-4</v>
      </c>
      <c r="O16" s="82">
        <f t="shared" si="4"/>
        <v>-4.9615023656235813E-4</v>
      </c>
      <c r="P16" s="76">
        <f>分析係数表!C19</f>
        <v>0.10887949260042284</v>
      </c>
      <c r="Q16" s="82">
        <f t="shared" si="5"/>
        <v>-5.4020586010489315E-5</v>
      </c>
      <c r="R16" s="83">
        <v>1.4518873761834372E-4</v>
      </c>
      <c r="S16" s="84">
        <f t="shared" si="6"/>
        <v>106.22485451268844</v>
      </c>
      <c r="T16" s="85">
        <f>分析係数表!F19</f>
        <v>0.23994755244755245</v>
      </c>
      <c r="U16" s="86">
        <f t="shared" si="7"/>
        <v>25.488393849416937</v>
      </c>
      <c r="V16" s="87">
        <f>分析係数表!D19</f>
        <v>6.8181818181818177E-2</v>
      </c>
      <c r="W16" s="167">
        <f t="shared" si="8"/>
        <v>7</v>
      </c>
      <c r="X16" s="76">
        <f>分析係数表!E19</f>
        <v>7.1241258741258737E-2</v>
      </c>
      <c r="Y16" s="166">
        <f t="shared" si="9"/>
        <v>8</v>
      </c>
    </row>
    <row r="17" spans="1:25" x14ac:dyDescent="0.2">
      <c r="A17" s="6" t="s">
        <v>5</v>
      </c>
      <c r="B17" s="5" t="s">
        <v>33</v>
      </c>
      <c r="C17" s="90"/>
      <c r="D17" s="76">
        <f>投入係数表!N17</f>
        <v>8.7412587412587419E-3</v>
      </c>
      <c r="E17" s="77">
        <f t="shared" si="0"/>
        <v>0.87412587412587417</v>
      </c>
      <c r="F17" s="76">
        <f>分析係数表!C20</f>
        <v>0.17711503347534996</v>
      </c>
      <c r="G17" s="77">
        <f t="shared" si="1"/>
        <v>0.15482083345747374</v>
      </c>
      <c r="H17" s="77">
        <v>0.17927118073317971</v>
      </c>
      <c r="I17" s="77">
        <f t="shared" si="2"/>
        <v>0.17927118073317971</v>
      </c>
      <c r="J17" s="76">
        <f>分析係数表!G20</f>
        <v>9.9964551577454805E-2</v>
      </c>
      <c r="K17" s="78">
        <f t="shared" si="3"/>
        <v>1.7920763192753167E-2</v>
      </c>
      <c r="L17" s="79"/>
      <c r="M17" s="80"/>
      <c r="N17" s="81">
        <f>分析係数表!H20</f>
        <v>5.2831783601014375E-4</v>
      </c>
      <c r="O17" s="82">
        <f t="shared" si="4"/>
        <v>2.4230592948394237E-3</v>
      </c>
      <c r="P17" s="76">
        <f>分析係数表!C20</f>
        <v>0.17711503347534996</v>
      </c>
      <c r="Q17" s="82">
        <f t="shared" si="5"/>
        <v>4.2916022811824239E-4</v>
      </c>
      <c r="R17" s="83">
        <v>8.1936940265435508E-4</v>
      </c>
      <c r="S17" s="84">
        <f t="shared" si="6"/>
        <v>0.18009055013583408</v>
      </c>
      <c r="T17" s="85">
        <f>分析係数表!F20</f>
        <v>0.22332506203473945</v>
      </c>
      <c r="U17" s="86">
        <f t="shared" si="7"/>
        <v>4.0218733280955501E-2</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投入係数表!N18</f>
        <v>8.7412587412587413E-4</v>
      </c>
      <c r="E18" s="77">
        <f t="shared" si="0"/>
        <v>8.7412587412587409E-2</v>
      </c>
      <c r="F18" s="76">
        <f>分析係数表!C21</f>
        <v>0.17957505140507202</v>
      </c>
      <c r="G18" s="77">
        <f t="shared" si="1"/>
        <v>1.5697119878065734E-2</v>
      </c>
      <c r="H18" s="77">
        <v>2.6121913439667993E-2</v>
      </c>
      <c r="I18" s="77">
        <f t="shared" si="2"/>
        <v>2.6121913439667993E-2</v>
      </c>
      <c r="J18" s="76">
        <f>分析係数表!G21</f>
        <v>0.28499913688934919</v>
      </c>
      <c r="K18" s="78">
        <f t="shared" si="3"/>
        <v>7.444722784203669E-3</v>
      </c>
      <c r="L18" s="79"/>
      <c r="M18" s="80"/>
      <c r="N18" s="81">
        <f>分析係数表!H21</f>
        <v>8.7801392746447693E-4</v>
      </c>
      <c r="O18" s="82">
        <f t="shared" si="4"/>
        <v>4.0268937804712321E-3</v>
      </c>
      <c r="P18" s="76">
        <f>分析係数表!C21</f>
        <v>0.17957505140507202</v>
      </c>
      <c r="Q18" s="82">
        <f t="shared" si="5"/>
        <v>7.2312965763088625E-4</v>
      </c>
      <c r="R18" s="83">
        <v>1.4251540052313849E-3</v>
      </c>
      <c r="S18" s="84">
        <f t="shared" si="6"/>
        <v>2.7547067444899379E-2</v>
      </c>
      <c r="T18" s="85">
        <f>分析係数表!F21</f>
        <v>0.42551355083721731</v>
      </c>
      <c r="U18" s="86">
        <f t="shared" si="7"/>
        <v>1.1721650483631446E-2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投入係数表!N19</f>
        <v>0</v>
      </c>
      <c r="E19" s="77">
        <f t="shared" si="0"/>
        <v>0</v>
      </c>
      <c r="F19" s="76">
        <f>分析係数表!C22</f>
        <v>4.9691833590138623E-2</v>
      </c>
      <c r="G19" s="77">
        <f t="shared" si="1"/>
        <v>0</v>
      </c>
      <c r="H19" s="77">
        <v>5.8801348634651706E-4</v>
      </c>
      <c r="I19" s="77">
        <f t="shared" si="2"/>
        <v>5.8801348634651706E-4</v>
      </c>
      <c r="J19" s="76">
        <f>分析係数表!G22</f>
        <v>0.19477362503798237</v>
      </c>
      <c r="K19" s="78">
        <f t="shared" si="3"/>
        <v>1.1452951830693329E-4</v>
      </c>
      <c r="L19" s="79"/>
      <c r="M19" s="80"/>
      <c r="N19" s="81">
        <f>分析係数表!H22</f>
        <v>4.276858672463068E-5</v>
      </c>
      <c r="O19" s="82">
        <f t="shared" si="4"/>
        <v>1.9615241910604856E-4</v>
      </c>
      <c r="P19" s="76">
        <f>分析係数表!C22</f>
        <v>4.9691833590138623E-2</v>
      </c>
      <c r="Q19" s="82">
        <f t="shared" si="5"/>
        <v>9.7471733685208926E-6</v>
      </c>
      <c r="R19" s="83">
        <v>1.1709038988565485E-4</v>
      </c>
      <c r="S19" s="84">
        <f t="shared" si="6"/>
        <v>7.0510387623217189E-4</v>
      </c>
      <c r="T19" s="85">
        <f>分析係数表!F22</f>
        <v>0.41355211182011548</v>
      </c>
      <c r="U19" s="86">
        <f t="shared" si="7"/>
        <v>2.9159719706836401E-4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投入係数表!N20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1.1538377594473445E-4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投入係数表!N21</f>
        <v>0</v>
      </c>
      <c r="E21" s="77">
        <f t="shared" si="0"/>
        <v>0</v>
      </c>
      <c r="F21" s="76">
        <f>分析係数表!C24</f>
        <v>0.10964526531808849</v>
      </c>
      <c r="G21" s="77">
        <f t="shared" si="1"/>
        <v>0</v>
      </c>
      <c r="H21" s="77">
        <v>5.205370258592716E-4</v>
      </c>
      <c r="I21" s="77">
        <f t="shared" si="2"/>
        <v>5.205370258592716E-4</v>
      </c>
      <c r="J21" s="76">
        <f>分析係数表!G24</f>
        <v>0.20900321543408359</v>
      </c>
      <c r="K21" s="78">
        <f t="shared" si="3"/>
        <v>1.0879391215708248E-4</v>
      </c>
      <c r="L21" s="79"/>
      <c r="M21" s="80"/>
      <c r="N21" s="81">
        <f>分析係数表!H24</f>
        <v>3.3711709535885358E-4</v>
      </c>
      <c r="O21" s="82">
        <f t="shared" si="4"/>
        <v>1.5461425976594414E-3</v>
      </c>
      <c r="P21" s="76">
        <f>分析係数表!C24</f>
        <v>0.10964526531808849</v>
      </c>
      <c r="Q21" s="82">
        <f t="shared" si="5"/>
        <v>1.6952721533996799E-4</v>
      </c>
      <c r="R21" s="83">
        <v>6.8078035389329843E-4</v>
      </c>
      <c r="S21" s="84">
        <f t="shared" si="6"/>
        <v>1.20131737975257E-3</v>
      </c>
      <c r="T21" s="85">
        <f>分析係数表!F24</f>
        <v>0.39389067524115756</v>
      </c>
      <c r="U21" s="86">
        <f t="shared" si="7"/>
        <v>4.7318771388967792E-4</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投入係数表!N22</f>
        <v>0</v>
      </c>
      <c r="E22" s="77">
        <f t="shared" si="0"/>
        <v>0</v>
      </c>
      <c r="F22" s="76">
        <f>分析係数表!C25</f>
        <v>4.6305418719211788E-2</v>
      </c>
      <c r="G22" s="77">
        <f t="shared" si="1"/>
        <v>0</v>
      </c>
      <c r="H22" s="77">
        <v>5.6999609693338268E-4</v>
      </c>
      <c r="I22" s="77">
        <f t="shared" si="2"/>
        <v>5.6999609693338268E-4</v>
      </c>
      <c r="J22" s="76">
        <f>分析係数表!G25</f>
        <v>0.19667590027700832</v>
      </c>
      <c r="K22" s="78">
        <f t="shared" si="3"/>
        <v>1.1210449551875394E-4</v>
      </c>
      <c r="L22" s="79"/>
      <c r="M22" s="80"/>
      <c r="N22" s="81">
        <f>分析係数表!H25</f>
        <v>4.9058084772370483E-4</v>
      </c>
      <c r="O22" s="82">
        <f t="shared" si="4"/>
        <v>2.2499836309223214E-3</v>
      </c>
      <c r="P22" s="76">
        <f>分析係数表!C25</f>
        <v>4.6305418719211788E-2</v>
      </c>
      <c r="Q22" s="82">
        <f t="shared" si="5"/>
        <v>1.0418643414123057E-4</v>
      </c>
      <c r="R22" s="83">
        <v>3.506649352518156E-4</v>
      </c>
      <c r="S22" s="84">
        <f t="shared" si="6"/>
        <v>9.2066103218519822E-4</v>
      </c>
      <c r="T22" s="85">
        <f>分析係数表!F25</f>
        <v>0.35013850415512465</v>
      </c>
      <c r="U22" s="86">
        <f t="shared" si="7"/>
        <v>3.2235887664323838E-4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投入係数表!N23</f>
        <v>0</v>
      </c>
      <c r="E23" s="77">
        <f t="shared" si="0"/>
        <v>0</v>
      </c>
      <c r="F23" s="76">
        <f>分析係数表!C26</f>
        <v>0.16673079389508783</v>
      </c>
      <c r="G23" s="77">
        <f t="shared" si="1"/>
        <v>0</v>
      </c>
      <c r="H23" s="77">
        <v>1.774305752242598E-3</v>
      </c>
      <c r="I23" s="77">
        <f t="shared" si="2"/>
        <v>1.774305752242598E-3</v>
      </c>
      <c r="J23" s="76">
        <f>分析係数表!G26</f>
        <v>0.1962424574876577</v>
      </c>
      <c r="K23" s="78">
        <f t="shared" si="3"/>
        <v>3.4819412115457457E-4</v>
      </c>
      <c r="L23" s="79"/>
      <c r="M23" s="80"/>
      <c r="N23" s="81">
        <f>分析係数表!H26</f>
        <v>1.0251881817815884E-2</v>
      </c>
      <c r="O23" s="82">
        <f t="shared" si="4"/>
        <v>4.7018888697479284E-2</v>
      </c>
      <c r="P23" s="76">
        <f>分析係数表!C26</f>
        <v>0.16673079389508783</v>
      </c>
      <c r="Q23" s="82">
        <f t="shared" si="5"/>
        <v>7.8394966405954929E-3</v>
      </c>
      <c r="R23" s="83">
        <v>8.3344163450965719E-3</v>
      </c>
      <c r="S23" s="84">
        <f t="shared" si="6"/>
        <v>1.010872209733917E-2</v>
      </c>
      <c r="T23" s="85">
        <f>分析係数表!F26</f>
        <v>0.33461327482172243</v>
      </c>
      <c r="U23" s="86">
        <f t="shared" si="7"/>
        <v>3.3825126052533703E-3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投入係数表!N24</f>
        <v>0</v>
      </c>
      <c r="E24" s="77">
        <f t="shared" si="0"/>
        <v>0</v>
      </c>
      <c r="F24" s="76">
        <f>分析係数表!C27</f>
        <v>7.547169811320753E-2</v>
      </c>
      <c r="G24" s="77">
        <f t="shared" si="1"/>
        <v>0</v>
      </c>
      <c r="H24" s="77">
        <v>1.5210175199488303E-4</v>
      </c>
      <c r="I24" s="77">
        <f t="shared" si="2"/>
        <v>1.5210175199488303E-4</v>
      </c>
      <c r="J24" s="76">
        <f>分析係数表!G27</f>
        <v>0.16957431960921143</v>
      </c>
      <c r="K24" s="78">
        <f t="shared" si="3"/>
        <v>2.5792551105901308E-5</v>
      </c>
      <c r="L24" s="79"/>
      <c r="M24" s="80"/>
      <c r="N24" s="81">
        <f>分析係数表!H27</f>
        <v>1.0395282373304351E-2</v>
      </c>
      <c r="O24" s="82">
        <f t="shared" si="4"/>
        <v>4.7676576220364274E-2</v>
      </c>
      <c r="P24" s="76">
        <f>分析係数表!C27</f>
        <v>7.547169811320753E-2</v>
      </c>
      <c r="Q24" s="82">
        <f t="shared" si="5"/>
        <v>3.5982321675746614E-3</v>
      </c>
      <c r="R24" s="83">
        <v>3.6412336778853358E-3</v>
      </c>
      <c r="S24" s="84">
        <f t="shared" si="6"/>
        <v>3.7933354298802188E-3</v>
      </c>
      <c r="T24" s="85">
        <f>分析係数表!F27</f>
        <v>0.31960921144452198</v>
      </c>
      <c r="U24" s="86">
        <f t="shared" si="7"/>
        <v>1.2123849454885834E-3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投入係数表!N25</f>
        <v>0</v>
      </c>
      <c r="E25" s="77">
        <f t="shared" si="0"/>
        <v>0</v>
      </c>
      <c r="F25" s="76">
        <f>分析係数表!C28</f>
        <v>9.6472970692467741E-2</v>
      </c>
      <c r="G25" s="77">
        <f t="shared" si="1"/>
        <v>0</v>
      </c>
      <c r="H25" s="77">
        <v>4.7148031997530683E-3</v>
      </c>
      <c r="I25" s="77">
        <f t="shared" si="2"/>
        <v>4.7148031997530683E-3</v>
      </c>
      <c r="J25" s="76">
        <f>分析係数表!G28</f>
        <v>0.12489408574817827</v>
      </c>
      <c r="K25" s="78">
        <f t="shared" si="3"/>
        <v>5.8885103511574499E-4</v>
      </c>
      <c r="L25" s="79"/>
      <c r="M25" s="80"/>
      <c r="N25" s="81">
        <f>分析係数表!H28</f>
        <v>1.9077305478404378E-2</v>
      </c>
      <c r="O25" s="82">
        <f t="shared" si="4"/>
        <v>8.7495517298892128E-2</v>
      </c>
      <c r="P25" s="76">
        <f>分析係数表!C28</f>
        <v>9.6472970692467741E-2</v>
      </c>
      <c r="Q25" s="82">
        <f t="shared" si="5"/>
        <v>8.4409524760983238E-3</v>
      </c>
      <c r="R25" s="83">
        <v>9.6291563358315291E-3</v>
      </c>
      <c r="S25" s="84">
        <f t="shared" si="6"/>
        <v>1.4343959535584597E-2</v>
      </c>
      <c r="T25" s="85">
        <f>分析係数表!F28</f>
        <v>0.21360786307405524</v>
      </c>
      <c r="U25" s="86">
        <f t="shared" si="7"/>
        <v>3.0639825444169436E-3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投入係数表!N26</f>
        <v>7.8671328671328679E-3</v>
      </c>
      <c r="E26" s="77">
        <f t="shared" si="0"/>
        <v>0.78671328671328677</v>
      </c>
      <c r="F26" s="76">
        <f>分析係数表!C29</f>
        <v>3.4111818825194651E-2</v>
      </c>
      <c r="G26" s="77">
        <f t="shared" si="1"/>
        <v>2.6836221103737054E-2</v>
      </c>
      <c r="H26" s="77">
        <v>2.9452670020541388E-2</v>
      </c>
      <c r="I26" s="77">
        <f t="shared" si="2"/>
        <v>2.9452670020541388E-2</v>
      </c>
      <c r="J26" s="76">
        <f>分析係数表!G29</f>
        <v>0.26295336787564766</v>
      </c>
      <c r="K26" s="78">
        <f t="shared" si="3"/>
        <v>7.744678774831479E-3</v>
      </c>
      <c r="L26" s="79"/>
      <c r="M26" s="80"/>
      <c r="N26" s="81">
        <f>分析係数表!H29</f>
        <v>9.4946262528680103E-3</v>
      </c>
      <c r="O26" s="82">
        <f t="shared" si="4"/>
        <v>4.3545837041542773E-2</v>
      </c>
      <c r="P26" s="76">
        <f>分析係数表!C29</f>
        <v>3.4111818825194651E-2</v>
      </c>
      <c r="Q26" s="82">
        <f t="shared" si="5"/>
        <v>1.4854277037525574E-3</v>
      </c>
      <c r="R26" s="83">
        <v>1.8948456920996979E-3</v>
      </c>
      <c r="S26" s="84">
        <f t="shared" si="6"/>
        <v>3.1347515712641084E-2</v>
      </c>
      <c r="T26" s="85">
        <f>分析係数表!F29</f>
        <v>0.41450777202072536</v>
      </c>
      <c r="U26" s="86">
        <f t="shared" si="7"/>
        <v>1.2993788896431538E-2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投入係数表!N27</f>
        <v>3.9335664335664339E-3</v>
      </c>
      <c r="E27" s="77">
        <f t="shared" si="0"/>
        <v>0.39335664335664339</v>
      </c>
      <c r="F27" s="76">
        <f>分析係数表!C30</f>
        <v>1</v>
      </c>
      <c r="G27" s="77">
        <f t="shared" si="1"/>
        <v>0.39335664335664339</v>
      </c>
      <c r="H27" s="77">
        <v>0.43489560988631659</v>
      </c>
      <c r="I27" s="77">
        <f t="shared" si="2"/>
        <v>0.43489560988631659</v>
      </c>
      <c r="J27" s="76">
        <f>分析係数表!G30</f>
        <v>0.34440567162860553</v>
      </c>
      <c r="K27" s="78">
        <f t="shared" si="3"/>
        <v>0.14978051461122888</v>
      </c>
      <c r="L27" s="79"/>
      <c r="M27" s="80"/>
      <c r="N27" s="81">
        <f>分析係数表!H30</f>
        <v>0</v>
      </c>
      <c r="O27" s="82">
        <f t="shared" si="4"/>
        <v>0</v>
      </c>
      <c r="P27" s="76">
        <f>分析係数表!C30</f>
        <v>1</v>
      </c>
      <c r="Q27" s="82">
        <f t="shared" si="5"/>
        <v>0</v>
      </c>
      <c r="R27" s="83">
        <v>1.3639352183961001E-2</v>
      </c>
      <c r="S27" s="84">
        <f t="shared" si="6"/>
        <v>0.4485349620702776</v>
      </c>
      <c r="T27" s="85">
        <f>分析係数表!F30</f>
        <v>0.44043464817350592</v>
      </c>
      <c r="U27" s="86">
        <f t="shared" si="7"/>
        <v>0.19755033821293955</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投入係数表!N28</f>
        <v>4.414335664335664E-2</v>
      </c>
      <c r="E28" s="77">
        <f t="shared" si="0"/>
        <v>4.4143356643356642</v>
      </c>
      <c r="F28" s="76">
        <f>分析係数表!C31</f>
        <v>1.6826763829082436E-2</v>
      </c>
      <c r="G28" s="77">
        <f t="shared" si="1"/>
        <v>7.4278983686071942E-2</v>
      </c>
      <c r="H28" s="77">
        <v>8.0200126536904781E-2</v>
      </c>
      <c r="I28" s="77">
        <f t="shared" si="2"/>
        <v>8.0200126536904781E-2</v>
      </c>
      <c r="J28" s="76">
        <f>分析係数表!G31</f>
        <v>7.0588235294117646E-2</v>
      </c>
      <c r="K28" s="78">
        <f t="shared" si="3"/>
        <v>5.6611854026050431E-3</v>
      </c>
      <c r="L28" s="79"/>
      <c r="M28" s="80"/>
      <c r="N28" s="81">
        <f>分析係数表!H31</f>
        <v>2.1628325886567646E-2</v>
      </c>
      <c r="O28" s="82">
        <f t="shared" si="4"/>
        <v>9.9195432179688209E-2</v>
      </c>
      <c r="P28" s="76">
        <f>分析係数表!C31</f>
        <v>1.6826763829082436E-2</v>
      </c>
      <c r="Q28" s="82">
        <f t="shared" si="5"/>
        <v>1.6691381102113775E-3</v>
      </c>
      <c r="R28" s="83">
        <v>2.100282492746978E-3</v>
      </c>
      <c r="S28" s="84">
        <f t="shared" si="6"/>
        <v>8.2300409029651758E-2</v>
      </c>
      <c r="T28" s="85">
        <f>分析係数表!F31</f>
        <v>0.34509803921568627</v>
      </c>
      <c r="U28" s="86">
        <f t="shared" si="7"/>
        <v>2.8401709782781785E-2</v>
      </c>
      <c r="V28" s="87">
        <f>分析係数表!D31</f>
        <v>0</v>
      </c>
      <c r="W28" s="167">
        <f t="shared" si="8"/>
        <v>0</v>
      </c>
      <c r="X28" s="76">
        <f>分析係数表!E31</f>
        <v>0</v>
      </c>
      <c r="Y28" s="166">
        <f t="shared" si="9"/>
        <v>0</v>
      </c>
    </row>
    <row r="29" spans="1:25" x14ac:dyDescent="0.2">
      <c r="A29" s="6" t="s">
        <v>17</v>
      </c>
      <c r="B29" s="5" t="s">
        <v>273</v>
      </c>
      <c r="C29" s="90"/>
      <c r="D29" s="76">
        <f>投入係数表!N29</f>
        <v>8.7412587412587413E-4</v>
      </c>
      <c r="E29" s="77">
        <f t="shared" si="0"/>
        <v>8.7412587412587409E-2</v>
      </c>
      <c r="F29" s="76">
        <f>分析係数表!C32</f>
        <v>1</v>
      </c>
      <c r="G29" s="77">
        <f t="shared" si="1"/>
        <v>8.7412587412587409E-2</v>
      </c>
      <c r="H29" s="77">
        <v>0.10930260351843488</v>
      </c>
      <c r="I29" s="77">
        <f t="shared" si="2"/>
        <v>0.10930260351843488</v>
      </c>
      <c r="J29" s="76">
        <f>分析係数表!G32</f>
        <v>0.14034315882094148</v>
      </c>
      <c r="K29" s="78">
        <f t="shared" si="3"/>
        <v>1.5339872645130103E-2</v>
      </c>
      <c r="L29" s="79"/>
      <c r="M29" s="80"/>
      <c r="N29" s="81">
        <f>分析係数表!H32</f>
        <v>6.181318681318681E-3</v>
      </c>
      <c r="O29" s="82">
        <f t="shared" si="4"/>
        <v>2.8349793749621252E-2</v>
      </c>
      <c r="P29" s="76">
        <f>分析係数表!C32</f>
        <v>1</v>
      </c>
      <c r="Q29" s="82">
        <f t="shared" si="5"/>
        <v>2.8349793749621252E-2</v>
      </c>
      <c r="R29" s="83">
        <v>3.6896145255535813E-2</v>
      </c>
      <c r="S29" s="84">
        <f t="shared" si="6"/>
        <v>0.14619874877397068</v>
      </c>
      <c r="T29" s="85">
        <f>分析係数表!F32</f>
        <v>0.48284205895292565</v>
      </c>
      <c r="U29" s="86">
        <f t="shared" si="7"/>
        <v>7.059090487436552E-2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投入係数表!N30</f>
        <v>0</v>
      </c>
      <c r="E30" s="77">
        <f t="shared" si="0"/>
        <v>0</v>
      </c>
      <c r="F30" s="76">
        <f>分析係数表!C33</f>
        <v>0.61354309165526677</v>
      </c>
      <c r="G30" s="77">
        <f t="shared" si="1"/>
        <v>0</v>
      </c>
      <c r="H30" s="77">
        <v>9.689346743437556E-3</v>
      </c>
      <c r="I30" s="77">
        <f t="shared" si="2"/>
        <v>9.689346743437556E-3</v>
      </c>
      <c r="J30" s="76">
        <f>分析係数表!G33</f>
        <v>0.50806900389538123</v>
      </c>
      <c r="K30" s="78">
        <f t="shared" si="3"/>
        <v>4.9228567483352755E-3</v>
      </c>
      <c r="L30" s="79"/>
      <c r="M30" s="80"/>
      <c r="N30" s="81">
        <f>分析係数表!H33</f>
        <v>9.1575091575091575E-4</v>
      </c>
      <c r="O30" s="82">
        <f t="shared" si="4"/>
        <v>4.1999694443883339E-3</v>
      </c>
      <c r="P30" s="76">
        <f>分析係数表!C33</f>
        <v>0.61354309165526677</v>
      </c>
      <c r="Q30" s="82">
        <f t="shared" si="5"/>
        <v>2.5768622377676715E-3</v>
      </c>
      <c r="R30" s="83">
        <v>7.049286137557835E-3</v>
      </c>
      <c r="S30" s="84">
        <f t="shared" si="6"/>
        <v>1.6738632880995391E-2</v>
      </c>
      <c r="T30" s="85">
        <f>分析係数表!F33</f>
        <v>0.64607679465776291</v>
      </c>
      <c r="U30" s="86">
        <f t="shared" si="7"/>
        <v>1.0814442278706538E-2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投入係数表!N31</f>
        <v>2.3164335664335664E-2</v>
      </c>
      <c r="E31" s="77">
        <f t="shared" si="0"/>
        <v>2.3164335664335662</v>
      </c>
      <c r="F31" s="76">
        <f>分析係数表!C34</f>
        <v>0.22857033424405693</v>
      </c>
      <c r="G31" s="77">
        <f t="shared" si="1"/>
        <v>0.52946799453387305</v>
      </c>
      <c r="H31" s="77">
        <v>0.58102830869958633</v>
      </c>
      <c r="I31" s="77">
        <f t="shared" si="2"/>
        <v>0.58102830869958633</v>
      </c>
      <c r="J31" s="76">
        <f>分析係数表!G34</f>
        <v>0.42483593457785029</v>
      </c>
      <c r="K31" s="78">
        <f t="shared" si="3"/>
        <v>0.24684170454257645</v>
      </c>
      <c r="L31" s="79"/>
      <c r="M31" s="80"/>
      <c r="N31" s="81">
        <f>分析係数表!H34</f>
        <v>0.15290524493821198</v>
      </c>
      <c r="O31" s="82">
        <f t="shared" si="4"/>
        <v>0.70127951343690709</v>
      </c>
      <c r="P31" s="76">
        <f>分析係数表!C34</f>
        <v>0.22857033424405693</v>
      </c>
      <c r="Q31" s="82">
        <f t="shared" si="5"/>
        <v>0.16029169278478347</v>
      </c>
      <c r="R31" s="83">
        <v>0.17076150972468593</v>
      </c>
      <c r="S31" s="84">
        <f t="shared" si="6"/>
        <v>0.75178981842427228</v>
      </c>
      <c r="T31" s="85">
        <f>分析係数表!F34</f>
        <v>0.69964976707810533</v>
      </c>
      <c r="U31" s="86">
        <f t="shared" si="7"/>
        <v>0.52598957135223323</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投入係数表!N32</f>
        <v>3.4965034965034965E-3</v>
      </c>
      <c r="E32" s="77">
        <f t="shared" si="0"/>
        <v>0.34965034965034963</v>
      </c>
      <c r="F32" s="76">
        <f>分析係数表!C35</f>
        <v>0.59405620126526415</v>
      </c>
      <c r="G32" s="77">
        <f t="shared" si="1"/>
        <v>0.20771195848435808</v>
      </c>
      <c r="H32" s="77">
        <v>0.26742498661806785</v>
      </c>
      <c r="I32" s="77">
        <f t="shared" si="2"/>
        <v>0.26742498661806785</v>
      </c>
      <c r="J32" s="76">
        <f>分析係数表!G35</f>
        <v>0.31381472022289297</v>
      </c>
      <c r="K32" s="78">
        <f t="shared" si="3"/>
        <v>8.3921897356159861E-2</v>
      </c>
      <c r="L32" s="79"/>
      <c r="M32" s="80"/>
      <c r="N32" s="81">
        <f>分析係数表!H35</f>
        <v>5.730990621100511E-2</v>
      </c>
      <c r="O32" s="82">
        <f t="shared" si="4"/>
        <v>0.26284424160210507</v>
      </c>
      <c r="P32" s="76">
        <f>分析係数表!C35</f>
        <v>0.59405620126526415</v>
      </c>
      <c r="Q32" s="82">
        <f t="shared" si="5"/>
        <v>0.15614425169059584</v>
      </c>
      <c r="R32" s="83">
        <v>0.21223524987653655</v>
      </c>
      <c r="S32" s="84">
        <f t="shared" si="6"/>
        <v>0.47966023649460443</v>
      </c>
      <c r="T32" s="85">
        <f>分析係数表!F35</f>
        <v>0.64397492454144412</v>
      </c>
      <c r="U32" s="86">
        <f t="shared" si="7"/>
        <v>0.30888916460214411</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投入係数表!N33</f>
        <v>8.7412587412587413E-4</v>
      </c>
      <c r="E33" s="77">
        <f t="shared" si="0"/>
        <v>8.7412587412587409E-2</v>
      </c>
      <c r="F33" s="76">
        <f>分析係数表!C36</f>
        <v>0.92201141892342209</v>
      </c>
      <c r="G33" s="77">
        <f t="shared" si="1"/>
        <v>8.0595403752047379E-2</v>
      </c>
      <c r="H33" s="77">
        <v>0.12058064626409612</v>
      </c>
      <c r="I33" s="77">
        <f t="shared" si="2"/>
        <v>0.12058064626409612</v>
      </c>
      <c r="J33" s="76">
        <f>分析係数表!G36</f>
        <v>3.5073050022033647E-2</v>
      </c>
      <c r="K33" s="78">
        <f t="shared" si="3"/>
        <v>4.2291310381097876E-3</v>
      </c>
      <c r="L33" s="79"/>
      <c r="M33" s="80"/>
      <c r="N33" s="81">
        <f>分析係数表!H36</f>
        <v>0.21210954796119633</v>
      </c>
      <c r="O33" s="82">
        <f t="shared" si="4"/>
        <v>0.97281215336765059</v>
      </c>
      <c r="P33" s="76">
        <f>分析係数表!C36</f>
        <v>0.92201141892342209</v>
      </c>
      <c r="Q33" s="82">
        <f t="shared" si="5"/>
        <v>0.8969439138724572</v>
      </c>
      <c r="R33" s="83">
        <v>0.92991524523312352</v>
      </c>
      <c r="S33" s="84">
        <f t="shared" si="6"/>
        <v>1.0504958914972196</v>
      </c>
      <c r="T33" s="85">
        <f>分析係数表!F36</f>
        <v>0.86466819583959498</v>
      </c>
      <c r="U33" s="86">
        <f t="shared" si="7"/>
        <v>0.90833038723780779</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投入係数表!N34</f>
        <v>1.7482517482517484E-2</v>
      </c>
      <c r="E34" s="77">
        <f t="shared" si="0"/>
        <v>1.7482517482517483</v>
      </c>
      <c r="F34" s="76">
        <f>分析係数表!C37</f>
        <v>0.53071646341463419</v>
      </c>
      <c r="G34" s="77">
        <f t="shared" si="1"/>
        <v>0.9278259849906193</v>
      </c>
      <c r="H34" s="77">
        <v>1.0470765475872017</v>
      </c>
      <c r="I34" s="77">
        <f t="shared" si="2"/>
        <v>1.0470765475872017</v>
      </c>
      <c r="J34" s="76">
        <f>分析係数表!G37</f>
        <v>0.41098529342667856</v>
      </c>
      <c r="K34" s="78">
        <f t="shared" si="3"/>
        <v>0.43033306215031963</v>
      </c>
      <c r="L34" s="79"/>
      <c r="M34" s="80"/>
      <c r="N34" s="81">
        <f>分析係数表!H37</f>
        <v>4.5651692629714608E-2</v>
      </c>
      <c r="O34" s="82">
        <f t="shared" si="4"/>
        <v>0.20937539982931513</v>
      </c>
      <c r="P34" s="76">
        <f>分析係数表!C37</f>
        <v>0.53071646341463419</v>
      </c>
      <c r="Q34" s="82">
        <f t="shared" si="5"/>
        <v>0.11111897172343912</v>
      </c>
      <c r="R34" s="83">
        <v>0.12753463851950392</v>
      </c>
      <c r="S34" s="84">
        <f t="shared" si="6"/>
        <v>1.1746111861067057</v>
      </c>
      <c r="T34" s="85">
        <f>分析係数表!F37</f>
        <v>0.70065310341587184</v>
      </c>
      <c r="U34" s="86">
        <f t="shared" si="7"/>
        <v>0.82299497285266154</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投入係数表!N35</f>
        <v>2.1853146853146855E-3</v>
      </c>
      <c r="E35" s="77">
        <f t="shared" si="0"/>
        <v>0.21853146853146854</v>
      </c>
      <c r="F35" s="76">
        <f>分析係数表!C38</f>
        <v>6.0218331324874197E-2</v>
      </c>
      <c r="G35" s="77">
        <f t="shared" si="1"/>
        <v>1.3159600376939293E-2</v>
      </c>
      <c r="H35" s="77">
        <v>1.8792226526242531E-2</v>
      </c>
      <c r="I35" s="77">
        <f t="shared" si="2"/>
        <v>1.8792226526242531E-2</v>
      </c>
      <c r="J35" s="76">
        <f>分析係数表!G38</f>
        <v>0.21161417322834647</v>
      </c>
      <c r="K35" s="78">
        <f t="shared" si="3"/>
        <v>3.9767014794706143E-3</v>
      </c>
      <c r="L35" s="79"/>
      <c r="M35" s="80"/>
      <c r="N35" s="81">
        <f>分析係数表!H38</f>
        <v>4.0957211286881616E-2</v>
      </c>
      <c r="O35" s="82">
        <f t="shared" si="4"/>
        <v>0.18784478723802767</v>
      </c>
      <c r="P35" s="76">
        <f>分析係数表!C38</f>
        <v>6.0218331324874197E-2</v>
      </c>
      <c r="Q35" s="82">
        <f t="shared" si="5"/>
        <v>1.131169963555005E-2</v>
      </c>
      <c r="R35" s="83">
        <v>1.385457527152875E-2</v>
      </c>
      <c r="S35" s="84">
        <f t="shared" si="6"/>
        <v>3.2646801797771283E-2</v>
      </c>
      <c r="T35" s="85">
        <f>分析係数表!F38</f>
        <v>0.48868110236220474</v>
      </c>
      <c r="U35" s="86">
        <f t="shared" si="7"/>
        <v>1.5953875091135279E-2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投入係数表!N36</f>
        <v>0</v>
      </c>
      <c r="E36" s="77">
        <f t="shared" si="0"/>
        <v>0</v>
      </c>
      <c r="F36" s="76">
        <f>分析係数表!C39</f>
        <v>1</v>
      </c>
      <c r="G36" s="77">
        <f t="shared" si="1"/>
        <v>0</v>
      </c>
      <c r="H36" s="77">
        <v>8.0207651191793218E-3</v>
      </c>
      <c r="I36" s="77">
        <f t="shared" si="2"/>
        <v>8.0207651191793218E-3</v>
      </c>
      <c r="J36" s="76">
        <f>分析係数表!G39</f>
        <v>0.35446398937935614</v>
      </c>
      <c r="K36" s="78">
        <f t="shared" si="3"/>
        <v>2.8430724020190893E-3</v>
      </c>
      <c r="L36" s="79"/>
      <c r="M36" s="80"/>
      <c r="N36" s="81">
        <f>分析係数表!H39</f>
        <v>3.6479088676890873E-3</v>
      </c>
      <c r="O36" s="82">
        <f t="shared" si="4"/>
        <v>1.6730647511986493E-2</v>
      </c>
      <c r="P36" s="76">
        <f>分析係数表!C39</f>
        <v>1</v>
      </c>
      <c r="Q36" s="82">
        <f t="shared" si="5"/>
        <v>1.6730647511986493E-2</v>
      </c>
      <c r="R36" s="83">
        <v>1.8895272320946434E-2</v>
      </c>
      <c r="S36" s="84">
        <f t="shared" si="6"/>
        <v>2.6916037440125756E-2</v>
      </c>
      <c r="T36" s="85">
        <f>分析係数表!F39</f>
        <v>0.70522971883741881</v>
      </c>
      <c r="U36" s="86">
        <f t="shared" si="7"/>
        <v>1.8981989516117324E-2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投入係数表!N37</f>
        <v>0</v>
      </c>
      <c r="E37" s="77">
        <f t="shared" si="0"/>
        <v>0</v>
      </c>
      <c r="F37" s="76">
        <f>分析係数表!C40</f>
        <v>0.65100470158416435</v>
      </c>
      <c r="G37" s="77">
        <f t="shared" si="1"/>
        <v>0</v>
      </c>
      <c r="H37" s="77">
        <v>2.1344325586811846E-3</v>
      </c>
      <c r="I37" s="77">
        <f t="shared" si="2"/>
        <v>2.1344325586811846E-3</v>
      </c>
      <c r="J37" s="76">
        <f>分析係数表!G40</f>
        <v>0.47733083654434799</v>
      </c>
      <c r="K37" s="78">
        <f t="shared" si="3"/>
        <v>1.018830478782783E-3</v>
      </c>
      <c r="L37" s="79"/>
      <c r="M37" s="80"/>
      <c r="N37" s="81">
        <f>分析係数表!H40</f>
        <v>3.0717908465161214E-2</v>
      </c>
      <c r="O37" s="82">
        <f t="shared" si="4"/>
        <v>0.14088359042852075</v>
      </c>
      <c r="P37" s="76">
        <f>分析係数表!C40</f>
        <v>0.65100470158416435</v>
      </c>
      <c r="Q37" s="82">
        <f t="shared" si="5"/>
        <v>9.1715879745024778E-2</v>
      </c>
      <c r="R37" s="83">
        <v>9.2072691792517092E-2</v>
      </c>
      <c r="S37" s="84">
        <f t="shared" si="6"/>
        <v>9.4207124351198282E-2</v>
      </c>
      <c r="T37" s="85">
        <f>分析係数表!F40</f>
        <v>0.67377291224026792</v>
      </c>
      <c r="U37" s="86">
        <f t="shared" si="7"/>
        <v>6.3474208527887932E-2</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投入係数表!N38</f>
        <v>0</v>
      </c>
      <c r="E38" s="77">
        <f t="shared" si="0"/>
        <v>0</v>
      </c>
      <c r="F38" s="76">
        <f>分析係数表!C41</f>
        <v>0.8265321556052998</v>
      </c>
      <c r="G38" s="77">
        <f t="shared" si="1"/>
        <v>0</v>
      </c>
      <c r="H38" s="77">
        <v>2.745214050670196E-4</v>
      </c>
      <c r="I38" s="77">
        <f t="shared" si="2"/>
        <v>2.745214050670196E-4</v>
      </c>
      <c r="J38" s="76">
        <f>分析係数表!G41</f>
        <v>0.44479524052850572</v>
      </c>
      <c r="K38" s="78">
        <f t="shared" si="3"/>
        <v>1.2210581439700834E-4</v>
      </c>
      <c r="L38" s="79"/>
      <c r="M38" s="80"/>
      <c r="N38" s="81">
        <f>分析係数表!H41</f>
        <v>6.0640824377088114E-2</v>
      </c>
      <c r="O38" s="82">
        <f t="shared" si="4"/>
        <v>0.27812105353718791</v>
      </c>
      <c r="P38" s="76">
        <f>分析係数表!C41</f>
        <v>0.8265321556052998</v>
      </c>
      <c r="Q38" s="82">
        <f t="shared" si="5"/>
        <v>0.22987599389930891</v>
      </c>
      <c r="R38" s="83">
        <v>0.23399930874209637</v>
      </c>
      <c r="S38" s="84">
        <f t="shared" si="6"/>
        <v>0.23427383014716338</v>
      </c>
      <c r="T38" s="85">
        <f>分析係数表!F41</f>
        <v>0.54945616468355352</v>
      </c>
      <c r="U38" s="86">
        <f t="shared" si="7"/>
        <v>0.12872320019838665</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投入係数表!N39</f>
        <v>4.3706293706293706E-4</v>
      </c>
      <c r="E39" s="77">
        <f>$C$16*D39</f>
        <v>4.3706293706293704E-2</v>
      </c>
      <c r="F39" s="76">
        <f>分析係数表!C42</f>
        <v>0.24572260647979616</v>
      </c>
      <c r="G39" s="77">
        <f>E39*F39</f>
        <v>1.0739624409081999E-2</v>
      </c>
      <c r="H39" s="77">
        <v>1.2534862418780691E-2</v>
      </c>
      <c r="I39" s="77">
        <f>C39+H39</f>
        <v>1.2534862418780691E-2</v>
      </c>
      <c r="J39" s="76">
        <f>分析係数表!G42</f>
        <v>0.48602941176470588</v>
      </c>
      <c r="K39" s="78">
        <f>I39*J39</f>
        <v>6.0923118079514978E-3</v>
      </c>
      <c r="L39" s="79"/>
      <c r="M39" s="80"/>
      <c r="N39" s="81">
        <f>分析係数表!H42</f>
        <v>1.240792174858109E-2</v>
      </c>
      <c r="O39" s="82">
        <f t="shared" si="4"/>
        <v>5.6907278295943033E-2</v>
      </c>
      <c r="P39" s="76">
        <f>分析係数表!C42</f>
        <v>0.24572260647979616</v>
      </c>
      <c r="Q39" s="82">
        <f>O39*P39</f>
        <v>1.3983404750550255E-2</v>
      </c>
      <c r="R39" s="83">
        <v>1.4653979603351783E-2</v>
      </c>
      <c r="S39" s="84">
        <f>I39+R39</f>
        <v>2.7188842022132474E-2</v>
      </c>
      <c r="T39" s="85">
        <f>分析係数表!F42</f>
        <v>0.55735294117647061</v>
      </c>
      <c r="U39" s="86">
        <f>S39*T39</f>
        <v>1.5153781068217954E-2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投入係数表!N40</f>
        <v>1.0052447552447552E-2</v>
      </c>
      <c r="E40" s="77">
        <f>$C$16*D40</f>
        <v>1.0052447552447552</v>
      </c>
      <c r="F40" s="76">
        <f>分析係数表!C43</f>
        <v>0.32241039779440728</v>
      </c>
      <c r="G40" s="77">
        <f>E40*F40</f>
        <v>0.32410136141920309</v>
      </c>
      <c r="H40" s="77">
        <v>0.43066467352068893</v>
      </c>
      <c r="I40" s="77">
        <f>C40+H40</f>
        <v>0.43066467352068893</v>
      </c>
      <c r="J40" s="76">
        <f>分析係数表!G43</f>
        <v>0.32678591644967736</v>
      </c>
      <c r="K40" s="78">
        <f>I40*J40</f>
        <v>0.14073515001895942</v>
      </c>
      <c r="L40" s="79"/>
      <c r="M40" s="80"/>
      <c r="N40" s="81">
        <f>分析係数表!H43</f>
        <v>3.3935615666384894E-2</v>
      </c>
      <c r="O40" s="82">
        <f t="shared" si="4"/>
        <v>0.15564117537185229</v>
      </c>
      <c r="P40" s="76">
        <f>分析係数表!C43</f>
        <v>0.32241039779440728</v>
      </c>
      <c r="Q40" s="82">
        <f>O40*P40</f>
        <v>5.0180333264828E-2</v>
      </c>
      <c r="R40" s="83">
        <v>8.61444107266673E-2</v>
      </c>
      <c r="S40" s="84">
        <f>I40+R40</f>
        <v>0.51680908424735628</v>
      </c>
      <c r="T40" s="85">
        <f>分析係数表!F43</f>
        <v>0.56402128382203098</v>
      </c>
      <c r="U40" s="86">
        <f>S40*T40</f>
        <v>0.29149132318808207</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投入係数表!N41</f>
        <v>0</v>
      </c>
      <c r="E41" s="77">
        <f>$C$16*D41</f>
        <v>0</v>
      </c>
      <c r="F41" s="76">
        <f>分析係数表!C44</f>
        <v>0.3905721797921623</v>
      </c>
      <c r="G41" s="77">
        <f>E41*F41</f>
        <v>0</v>
      </c>
      <c r="H41" s="77">
        <v>1.2276871920339158E-3</v>
      </c>
      <c r="I41" s="77">
        <f>C41+H41</f>
        <v>1.2276871920339158E-3</v>
      </c>
      <c r="J41" s="76">
        <f>分析係数表!G44</f>
        <v>0.26539598666415049</v>
      </c>
      <c r="K41" s="78">
        <f>I41*J41</f>
        <v>3.2582325364478149E-4</v>
      </c>
      <c r="L41" s="79"/>
      <c r="M41" s="80"/>
      <c r="N41" s="81">
        <f>分析係数表!H44</f>
        <v>0.10659692871231333</v>
      </c>
      <c r="O41" s="82">
        <f t="shared" si="4"/>
        <v>0.48889259705543431</v>
      </c>
      <c r="P41" s="76">
        <f>分析係数表!C44</f>
        <v>0.3905721797921623</v>
      </c>
      <c r="Q41" s="82">
        <f>O41*P41</f>
        <v>0.19094784731619224</v>
      </c>
      <c r="R41" s="83">
        <v>0.19394809926685402</v>
      </c>
      <c r="S41" s="84">
        <f>I41+R41</f>
        <v>0.19517578645888795</v>
      </c>
      <c r="T41" s="85">
        <f>分析係数表!F44</f>
        <v>0.53714537334088197</v>
      </c>
      <c r="U41" s="86">
        <f>S41*T41</f>
        <v>0.10483777068455963</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投入係数表!N42</f>
        <v>0</v>
      </c>
      <c r="E42" s="77">
        <f>$C$16*D42</f>
        <v>0</v>
      </c>
      <c r="F42" s="76">
        <f>分析係数表!C45</f>
        <v>1</v>
      </c>
      <c r="G42" s="77">
        <f>E42*F42</f>
        <v>0</v>
      </c>
      <c r="H42" s="77">
        <v>3.1000333126918007E-3</v>
      </c>
      <c r="I42" s="77">
        <f>C42+H42</f>
        <v>3.1000333126918007E-3</v>
      </c>
      <c r="J42" s="76">
        <f>分析係数表!G45</f>
        <v>0</v>
      </c>
      <c r="K42" s="78">
        <f>I42*J42</f>
        <v>0</v>
      </c>
      <c r="L42" s="79"/>
      <c r="M42" s="80"/>
      <c r="N42" s="81">
        <f>分析係数表!H45</f>
        <v>0</v>
      </c>
      <c r="O42" s="82">
        <f t="shared" si="4"/>
        <v>0</v>
      </c>
      <c r="P42" s="76">
        <f>分析係数表!C45</f>
        <v>1</v>
      </c>
      <c r="Q42" s="82">
        <f>O42*P42</f>
        <v>0</v>
      </c>
      <c r="R42" s="83">
        <v>1.682607452094628E-3</v>
      </c>
      <c r="S42" s="84">
        <f>I42+R42</f>
        <v>4.782640764786429E-3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3.4965034965034965E-3</v>
      </c>
      <c r="E43" s="77">
        <f>$C$16*D43</f>
        <v>0.34965034965034963</v>
      </c>
      <c r="F43" s="76">
        <f>分析係数表!C46</f>
        <v>0.10446009389671362</v>
      </c>
      <c r="G43" s="77">
        <f>E43*F43</f>
        <v>3.652450835549427E-2</v>
      </c>
      <c r="H43" s="77">
        <v>4.2291306992036426E-2</v>
      </c>
      <c r="I43" s="77">
        <f>C43+H43</f>
        <v>4.2291306992036426E-2</v>
      </c>
      <c r="J43" s="76">
        <f>分析係数表!G46</f>
        <v>9.482758620689655E-3</v>
      </c>
      <c r="K43" s="78">
        <f>I43*J43</f>
        <v>4.0103825595896609E-4</v>
      </c>
      <c r="L43" s="79"/>
      <c r="M43" s="80"/>
      <c r="N43" s="81">
        <f>分析係数表!H46</f>
        <v>2.1406935555287204E-2</v>
      </c>
      <c r="O43" s="82">
        <f t="shared" si="4"/>
        <v>9.8180054951374537E-2</v>
      </c>
      <c r="P43" s="76">
        <f>分析係数表!C46</f>
        <v>0.10446009389671362</v>
      </c>
      <c r="Q43" s="82">
        <f>O43*P43</f>
        <v>1.0255897759005088E-2</v>
      </c>
      <c r="R43" s="83">
        <v>1.1413476265425148E-2</v>
      </c>
      <c r="S43" s="84">
        <f>I43+R43</f>
        <v>5.3704783257461572E-2</v>
      </c>
      <c r="T43" s="85">
        <f>分析係数表!F46</f>
        <v>0.31293103448275861</v>
      </c>
      <c r="U43" s="86">
        <f>S43*T43</f>
        <v>1.6805893381429786E-2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投入係数表!N44</f>
        <v>0.75</v>
      </c>
      <c r="E44" s="91">
        <f>SUM(E5:E43)</f>
        <v>74.999999999999986</v>
      </c>
      <c r="F44" s="92">
        <f>分析係数表!C47</f>
        <v>0.44570757479943235</v>
      </c>
      <c r="G44" s="91">
        <f>SUM(G5:G43)</f>
        <v>8.9136856116872103</v>
      </c>
      <c r="H44" s="91">
        <f>SUM(H5:H43)</f>
        <v>9.836408678065121</v>
      </c>
      <c r="I44" s="91">
        <f>SUM(I5:I43)</f>
        <v>109.83640867806513</v>
      </c>
      <c r="J44" s="92">
        <f>分析係数表!G47</f>
        <v>0.27097428005742652</v>
      </c>
      <c r="K44" s="93">
        <f>SUM(K5:K43)</f>
        <v>7.3108926141424977</v>
      </c>
      <c r="L44" s="94">
        <f>最終需要_まとめ!$L$33</f>
        <v>0.62733333333333341</v>
      </c>
      <c r="M44" s="91">
        <f>K44*L44</f>
        <v>4.5863666332720605</v>
      </c>
      <c r="N44" s="95">
        <f>分析係数表!H47</f>
        <v>1</v>
      </c>
      <c r="O44" s="93">
        <f>SUM(O5:O43)</f>
        <v>4.5863666332720605</v>
      </c>
      <c r="P44" s="92">
        <f>分析係数表!C47</f>
        <v>0.44570757479943235</v>
      </c>
      <c r="Q44" s="96">
        <f>SUM(Q5:Q43)</f>
        <v>2.0094479232432638</v>
      </c>
      <c r="R44" s="91">
        <f>SUM(R5:R43)</f>
        <v>2.2114769133356917</v>
      </c>
      <c r="S44" s="97">
        <f>SUM(S5:S43)</f>
        <v>112.04788559140081</v>
      </c>
      <c r="T44" s="98">
        <f>分析係数表!F47</f>
        <v>0.61157350498728547</v>
      </c>
      <c r="U44" s="99">
        <f>SUM(U5:U43)</f>
        <v>29.197757766570554</v>
      </c>
      <c r="V44" s="100">
        <f>分析係数表!D47</f>
        <v>9.9802009927653867E-2</v>
      </c>
      <c r="W44" s="164">
        <f>SUM(W5:W43)</f>
        <v>7</v>
      </c>
      <c r="X44" s="92">
        <f>分析係数表!E47</f>
        <v>7.9310975781403947E-2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4.3219724437998597E-2</v>
      </c>
      <c r="G5" s="77">
        <f t="shared" ref="G5:G38" si="1">E5*F5</f>
        <v>0</v>
      </c>
      <c r="H5" s="77">
        <f t="array" ref="H5:H43">MMULT(逆行列係数!C5:AO43,'13'!G5:G43)</f>
        <v>4.343476414886844E-5</v>
      </c>
      <c r="I5" s="77">
        <f t="shared" ref="I5:I38" si="2">C5+H5</f>
        <v>4.343476414886844E-5</v>
      </c>
      <c r="J5" s="76">
        <f>分析係数表!G8</f>
        <v>0.12096774193548387</v>
      </c>
      <c r="K5" s="78">
        <f t="shared" ref="K5:K38" si="3">I5*J5</f>
        <v>5.2542053405889241E-6</v>
      </c>
      <c r="L5" s="79" t="s">
        <v>184</v>
      </c>
      <c r="M5" s="80" t="s">
        <v>184</v>
      </c>
      <c r="N5" s="81">
        <f>分析係数表!H8</f>
        <v>1.0951274000724549E-2</v>
      </c>
      <c r="O5" s="82">
        <f t="shared" ref="O5:O43" si="4">$M$44*N5</f>
        <v>8.6707545039104286E-2</v>
      </c>
      <c r="P5" s="76">
        <f>分析係数表!C8</f>
        <v>4.3219724437998597E-2</v>
      </c>
      <c r="Q5" s="82">
        <f t="shared" ref="Q5:Q38" si="5">O5*P5</f>
        <v>3.7474762032854397E-3</v>
      </c>
      <c r="R5" s="83">
        <f t="array" ref="R5:R43">MMULT(逆行列係数!C5:AO43,'13'!Q5:Q43)</f>
        <v>4.2246888024503639E-3</v>
      </c>
      <c r="S5" s="84">
        <f t="shared" ref="S5:S38" si="6">I5+R5</f>
        <v>4.2681235665992323E-3</v>
      </c>
      <c r="T5" s="85">
        <f>分析係数表!F8</f>
        <v>0.45483870967741935</v>
      </c>
      <c r="U5" s="86">
        <f t="shared" ref="U5:U38" si="7">S5*T5</f>
        <v>1.9413078157757798E-3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投入係数表!O6</f>
        <v>0</v>
      </c>
      <c r="E6" s="77">
        <f t="shared" si="0"/>
        <v>0</v>
      </c>
      <c r="F6" s="76">
        <f>分析係数表!C9</f>
        <v>0.23148148148148151</v>
      </c>
      <c r="G6" s="77">
        <f t="shared" si="1"/>
        <v>0</v>
      </c>
      <c r="H6" s="77">
        <v>1.1013959392267939E-5</v>
      </c>
      <c r="I6" s="77">
        <f t="shared" si="2"/>
        <v>1.1013959392267939E-5</v>
      </c>
      <c r="J6" s="76">
        <f>分析係数表!G9</f>
        <v>0.24691358024691357</v>
      </c>
      <c r="K6" s="78">
        <f t="shared" si="3"/>
        <v>2.7194961462389969E-6</v>
      </c>
      <c r="L6" s="79"/>
      <c r="M6" s="80"/>
      <c r="N6" s="81">
        <f>分析係数表!H9</f>
        <v>5.7611802117296619E-4</v>
      </c>
      <c r="O6" s="82">
        <f t="shared" si="4"/>
        <v>4.5614582618779881E-3</v>
      </c>
      <c r="P6" s="76">
        <f>分析係数表!C9</f>
        <v>0.23148148148148151</v>
      </c>
      <c r="Q6" s="82">
        <f t="shared" si="5"/>
        <v>1.0558931161754603E-3</v>
      </c>
      <c r="R6" s="83">
        <v>1.1738428356069782E-3</v>
      </c>
      <c r="S6" s="84">
        <f t="shared" si="6"/>
        <v>1.1848567949992461E-3</v>
      </c>
      <c r="T6" s="85">
        <f>分析係数表!F9</f>
        <v>0.67901234567901236</v>
      </c>
      <c r="U6" s="86">
        <f t="shared" si="7"/>
        <v>8.0453239166615475E-4</v>
      </c>
      <c r="V6" s="87">
        <f>分析係数表!D9</f>
        <v>0</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5.5493895671475668E-3</v>
      </c>
      <c r="G7" s="77">
        <f t="shared" si="1"/>
        <v>0</v>
      </c>
      <c r="H7" s="77">
        <v>5.397844732715096E-6</v>
      </c>
      <c r="I7" s="77">
        <f t="shared" si="2"/>
        <v>5.397844732715096E-6</v>
      </c>
      <c r="J7" s="76">
        <f>分析係数表!G10</f>
        <v>0.2857142857142857</v>
      </c>
      <c r="K7" s="78">
        <f t="shared" si="3"/>
        <v>1.5422413522043131E-6</v>
      </c>
      <c r="L7" s="79"/>
      <c r="M7" s="80"/>
      <c r="N7" s="81">
        <f>分析係数表!H10</f>
        <v>1.1094674556213018E-3</v>
      </c>
      <c r="O7" s="82">
        <f t="shared" si="4"/>
        <v>8.7842929846645972E-3</v>
      </c>
      <c r="P7" s="76">
        <f>分析係数表!C10</f>
        <v>5.5493895671475668E-3</v>
      </c>
      <c r="Q7" s="82">
        <f t="shared" si="5"/>
        <v>4.8747463843865274E-5</v>
      </c>
      <c r="R7" s="83">
        <v>5.9894450682464831E-5</v>
      </c>
      <c r="S7" s="84">
        <f t="shared" si="6"/>
        <v>6.5292295415179933E-5</v>
      </c>
      <c r="T7" s="85">
        <f>分析係数表!F10</f>
        <v>0.5714285714285714</v>
      </c>
      <c r="U7" s="86">
        <f t="shared" si="7"/>
        <v>3.7309883094388534E-5</v>
      </c>
      <c r="V7" s="87">
        <f>分析係数表!D10</f>
        <v>0.14285714285714285</v>
      </c>
      <c r="W7" s="167">
        <f t="shared" si="8"/>
        <v>0</v>
      </c>
      <c r="X7" s="76">
        <f>分析係数表!E10</f>
        <v>0</v>
      </c>
      <c r="Y7" s="166">
        <f t="shared" si="9"/>
        <v>0</v>
      </c>
    </row>
    <row r="8" spans="1:25" x14ac:dyDescent="0.2">
      <c r="A8" s="6" t="s">
        <v>222</v>
      </c>
      <c r="B8" s="5" t="s">
        <v>27</v>
      </c>
      <c r="C8" s="90"/>
      <c r="D8" s="76">
        <f>投入係数表!O8</f>
        <v>0.14852889046437434</v>
      </c>
      <c r="E8" s="77">
        <f t="shared" si="0"/>
        <v>14.852889046437435</v>
      </c>
      <c r="F8" s="76">
        <f>分析係数表!C11</f>
        <v>8.2342177493137658E-3</v>
      </c>
      <c r="G8" s="77">
        <f t="shared" si="1"/>
        <v>0.12230192261476314</v>
      </c>
      <c r="H8" s="77">
        <v>0.13243804423883379</v>
      </c>
      <c r="I8" s="77">
        <f t="shared" si="2"/>
        <v>0.13243804423883379</v>
      </c>
      <c r="J8" s="76">
        <f>分析係数表!G11</f>
        <v>0.47058823529411764</v>
      </c>
      <c r="K8" s="78">
        <f t="shared" si="3"/>
        <v>6.2323785524157078E-2</v>
      </c>
      <c r="L8" s="79"/>
      <c r="M8" s="80"/>
      <c r="N8" s="81">
        <f>分析係数表!H11</f>
        <v>-2.0126393752767377E-5</v>
      </c>
      <c r="O8" s="82">
        <f t="shared" si="4"/>
        <v>-1.5935225369006071E-4</v>
      </c>
      <c r="P8" s="76">
        <f>分析係数表!C11</f>
        <v>8.2342177493137658E-3</v>
      </c>
      <c r="Q8" s="82">
        <f t="shared" si="5"/>
        <v>-1.312141155727848E-6</v>
      </c>
      <c r="R8" s="83">
        <v>1.6103654739055841E-5</v>
      </c>
      <c r="S8" s="84">
        <f t="shared" si="6"/>
        <v>0.13245414789357285</v>
      </c>
      <c r="T8" s="85">
        <f>分析係数表!F11</f>
        <v>0.76470588235294112</v>
      </c>
      <c r="U8" s="86">
        <f t="shared" si="7"/>
        <v>0.10128846603626158</v>
      </c>
      <c r="V8" s="87">
        <f>分析係数表!D11</f>
        <v>0</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2.3675231529837748E-2</v>
      </c>
      <c r="G9" s="77">
        <f t="shared" si="1"/>
        <v>0</v>
      </c>
      <c r="H9" s="77">
        <v>3.1229445442645655E-5</v>
      </c>
      <c r="I9" s="77">
        <f t="shared" si="2"/>
        <v>3.1229445442645655E-5</v>
      </c>
      <c r="J9" s="76">
        <f>分析係数表!G12</f>
        <v>0.14409566517189837</v>
      </c>
      <c r="K9" s="78">
        <f t="shared" si="3"/>
        <v>4.5000277140075357E-6</v>
      </c>
      <c r="L9" s="79"/>
      <c r="M9" s="80"/>
      <c r="N9" s="81">
        <f>分析係数表!H12</f>
        <v>8.7247916918246585E-2</v>
      </c>
      <c r="O9" s="82">
        <f t="shared" si="4"/>
        <v>0.69079201974641324</v>
      </c>
      <c r="P9" s="76">
        <f>分析係数表!C12</f>
        <v>2.3675231529837748E-2</v>
      </c>
      <c r="Q9" s="82">
        <f t="shared" si="5"/>
        <v>1.6354661006460582E-2</v>
      </c>
      <c r="R9" s="83">
        <v>1.7533969688798258E-2</v>
      </c>
      <c r="S9" s="84">
        <f t="shared" si="6"/>
        <v>1.7565199134240903E-2</v>
      </c>
      <c r="T9" s="85">
        <f>分析係数表!F12</f>
        <v>0.28819133034379674</v>
      </c>
      <c r="U9" s="86">
        <f t="shared" si="7"/>
        <v>5.0621381062505924E-3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投入係数表!O10</f>
        <v>7.0896845090393477E-4</v>
      </c>
      <c r="E10" s="77">
        <f t="shared" si="0"/>
        <v>7.0896845090393484E-2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0.1064273864332493</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投入係数表!O11</f>
        <v>2.4813895781637717E-3</v>
      </c>
      <c r="E11" s="77">
        <f t="shared" si="0"/>
        <v>0.24813895781637718</v>
      </c>
      <c r="F11" s="76">
        <f>分析係数表!C14</f>
        <v>5.9722885809842308E-2</v>
      </c>
      <c r="G11" s="77">
        <f t="shared" si="1"/>
        <v>1.4819574642640772E-2</v>
      </c>
      <c r="H11" s="77">
        <v>2.0538379358005301E-2</v>
      </c>
      <c r="I11" s="77">
        <f t="shared" si="2"/>
        <v>2.0538379358005301E-2</v>
      </c>
      <c r="J11" s="76">
        <f>分析係数表!G14</f>
        <v>0.15850144092219021</v>
      </c>
      <c r="K11" s="78">
        <f t="shared" si="3"/>
        <v>3.255362722450408E-3</v>
      </c>
      <c r="L11" s="79"/>
      <c r="M11" s="80"/>
      <c r="N11" s="81">
        <f>分析係数表!H14</f>
        <v>1.1119832548403977E-3</v>
      </c>
      <c r="O11" s="82">
        <f t="shared" si="4"/>
        <v>8.8042120163758543E-3</v>
      </c>
      <c r="P11" s="76">
        <f>分析係数表!C14</f>
        <v>5.9722885809842308E-2</v>
      </c>
      <c r="Q11" s="82">
        <f t="shared" si="5"/>
        <v>5.2581294889965662E-4</v>
      </c>
      <c r="R11" s="83">
        <v>1.5368113964630374E-3</v>
      </c>
      <c r="S11" s="84">
        <f t="shared" si="6"/>
        <v>2.207519075446834E-2</v>
      </c>
      <c r="T11" s="85">
        <f>分析係数表!F14</f>
        <v>0.29178674351585016</v>
      </c>
      <c r="U11" s="86">
        <f t="shared" si="7"/>
        <v>6.4412480227375203E-3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投入係数表!O12</f>
        <v>8.8621056362991855E-3</v>
      </c>
      <c r="E12" s="77">
        <f t="shared" si="0"/>
        <v>0.88621056362991857</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6.3541711158911704E-2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投入係数表!O13</f>
        <v>2.8358738036157391E-3</v>
      </c>
      <c r="E13" s="77">
        <f t="shared" si="0"/>
        <v>0.28358738036157394</v>
      </c>
      <c r="F13" s="76">
        <f>分析係数表!C16</f>
        <v>6.1289263434387564E-3</v>
      </c>
      <c r="G13" s="77">
        <f t="shared" si="1"/>
        <v>1.7380861661648371E-3</v>
      </c>
      <c r="H13" s="77">
        <v>2.4114479396629362E-3</v>
      </c>
      <c r="I13" s="77">
        <f t="shared" si="2"/>
        <v>2.4114479396629362E-3</v>
      </c>
      <c r="J13" s="76">
        <f>分析係数表!G16</f>
        <v>3.1746031746031744E-2</v>
      </c>
      <c r="K13" s="78">
        <f t="shared" si="3"/>
        <v>7.6553902846442407E-5</v>
      </c>
      <c r="L13" s="79"/>
      <c r="M13" s="80"/>
      <c r="N13" s="81">
        <f>分析係数表!H16</f>
        <v>1.5884756269371653E-2</v>
      </c>
      <c r="O13" s="82">
        <f t="shared" si="4"/>
        <v>0.12576876622488042</v>
      </c>
      <c r="P13" s="76">
        <f>分析係数表!C16</f>
        <v>6.1289263434387564E-3</v>
      </c>
      <c r="Q13" s="82">
        <f t="shared" si="5"/>
        <v>7.7082750449746016E-4</v>
      </c>
      <c r="R13" s="83">
        <v>8.6385097751094121E-4</v>
      </c>
      <c r="S13" s="84">
        <f t="shared" si="6"/>
        <v>3.2752989171738775E-3</v>
      </c>
      <c r="T13" s="85">
        <f>分析係数表!F16</f>
        <v>0.27777777777777779</v>
      </c>
      <c r="U13" s="86">
        <f t="shared" si="7"/>
        <v>9.098052547705216E-4</v>
      </c>
      <c r="V13" s="87">
        <f>分析係数表!D16</f>
        <v>0</v>
      </c>
      <c r="W13" s="167">
        <f t="shared" si="8"/>
        <v>0</v>
      </c>
      <c r="X13" s="76">
        <f>分析係数表!E16</f>
        <v>0</v>
      </c>
      <c r="Y13" s="166">
        <f t="shared" si="9"/>
        <v>0</v>
      </c>
    </row>
    <row r="14" spans="1:25" x14ac:dyDescent="0.2">
      <c r="A14" s="6" t="s">
        <v>2</v>
      </c>
      <c r="B14" s="5" t="s">
        <v>365</v>
      </c>
      <c r="C14" s="90"/>
      <c r="D14" s="76">
        <f>投入係数表!O14</f>
        <v>5.3172633817795108E-3</v>
      </c>
      <c r="E14" s="77">
        <f t="shared" si="0"/>
        <v>0.53172633817795112</v>
      </c>
      <c r="F14" s="76">
        <f>分析係数表!C17</f>
        <v>8.7451698189953242E-2</v>
      </c>
      <c r="G14" s="77">
        <f t="shared" si="1"/>
        <v>4.6500371245987195E-2</v>
      </c>
      <c r="H14" s="77">
        <v>5.5240748697324586E-2</v>
      </c>
      <c r="I14" s="77">
        <f t="shared" si="2"/>
        <v>5.5240748697324586E-2</v>
      </c>
      <c r="J14" s="76">
        <f>分析係数表!G17</f>
        <v>0.21272443403590943</v>
      </c>
      <c r="K14" s="78">
        <f t="shared" si="3"/>
        <v>1.1751057002358274E-2</v>
      </c>
      <c r="L14" s="79"/>
      <c r="M14" s="80"/>
      <c r="N14" s="81">
        <f>分析係数表!H17</f>
        <v>2.8227267238256251E-3</v>
      </c>
      <c r="O14" s="82">
        <f t="shared" si="4"/>
        <v>2.2349153580031016E-2</v>
      </c>
      <c r="P14" s="76">
        <f>分析係数表!C17</f>
        <v>8.7451698189953242E-2</v>
      </c>
      <c r="Q14" s="82">
        <f t="shared" si="5"/>
        <v>1.9544714336817855E-3</v>
      </c>
      <c r="R14" s="83">
        <v>3.4153999479661044E-3</v>
      </c>
      <c r="S14" s="84">
        <f t="shared" si="6"/>
        <v>5.8656148645290687E-2</v>
      </c>
      <c r="T14" s="85">
        <f>分析係数表!F17</f>
        <v>0.32357533177205311</v>
      </c>
      <c r="U14" s="86">
        <f t="shared" si="7"/>
        <v>1.8979682758370798E-2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投入係数表!O15</f>
        <v>9.2165898617511521E-3</v>
      </c>
      <c r="E15" s="77">
        <f t="shared" si="0"/>
        <v>0.92165898617511521</v>
      </c>
      <c r="F15" s="76">
        <f>分析係数表!C18</f>
        <v>0.22643979057591623</v>
      </c>
      <c r="G15" s="77">
        <f t="shared" si="1"/>
        <v>0.20870026781190437</v>
      </c>
      <c r="H15" s="77">
        <v>0.23519359339694584</v>
      </c>
      <c r="I15" s="77">
        <f t="shared" si="2"/>
        <v>0.23519359339694584</v>
      </c>
      <c r="J15" s="76">
        <f>分析係数表!G18</f>
        <v>0.21553645335880292</v>
      </c>
      <c r="K15" s="78">
        <f t="shared" si="3"/>
        <v>5.0692792973490074E-2</v>
      </c>
      <c r="L15" s="79"/>
      <c r="M15" s="80"/>
      <c r="N15" s="81">
        <f>分析係数表!H18</f>
        <v>4.2265426880811494E-4</v>
      </c>
      <c r="O15" s="82">
        <f t="shared" si="4"/>
        <v>3.3463973274912751E-3</v>
      </c>
      <c r="P15" s="76">
        <f>分析係数表!C18</f>
        <v>0.22643979057591623</v>
      </c>
      <c r="Q15" s="82">
        <f t="shared" si="5"/>
        <v>7.5775751002093007E-4</v>
      </c>
      <c r="R15" s="83">
        <v>1.6328517783697409E-3</v>
      </c>
      <c r="S15" s="84">
        <f t="shared" si="6"/>
        <v>0.23682644517531559</v>
      </c>
      <c r="T15" s="85">
        <f>分析係数表!F18</f>
        <v>0.45877109200891436</v>
      </c>
      <c r="U15" s="86">
        <f t="shared" si="7"/>
        <v>0.10864912686966882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投入係数表!O16</f>
        <v>1.0634526763559022E-3</v>
      </c>
      <c r="E16" s="77">
        <f t="shared" si="0"/>
        <v>0.10634526763559021</v>
      </c>
      <c r="F16" s="76">
        <f>分析係数表!C19</f>
        <v>0.10887949260042284</v>
      </c>
      <c r="G16" s="77">
        <f t="shared" si="1"/>
        <v>1.1578818780619232E-2</v>
      </c>
      <c r="H16" s="77">
        <v>1.5846063425549856E-2</v>
      </c>
      <c r="I16" s="77">
        <f t="shared" si="2"/>
        <v>1.5846063425549856E-2</v>
      </c>
      <c r="J16" s="76">
        <f>分析係数表!G19</f>
        <v>5.7692307692307696E-2</v>
      </c>
      <c r="K16" s="78">
        <f t="shared" si="3"/>
        <v>9.1419596685864558E-4</v>
      </c>
      <c r="L16" s="79"/>
      <c r="M16" s="80"/>
      <c r="N16" s="81">
        <f>分析係数表!H19</f>
        <v>-1.0817936642112467E-4</v>
      </c>
      <c r="O16" s="82">
        <f t="shared" si="4"/>
        <v>-8.5651836358407638E-4</v>
      </c>
      <c r="P16" s="76">
        <f>分析係数表!C19</f>
        <v>0.10887949260042284</v>
      </c>
      <c r="Q16" s="82">
        <f t="shared" si="5"/>
        <v>-9.3257284829978727E-5</v>
      </c>
      <c r="R16" s="83">
        <v>2.506434760916856E-4</v>
      </c>
      <c r="S16" s="84">
        <f t="shared" si="6"/>
        <v>1.6096706901641541E-2</v>
      </c>
      <c r="T16" s="85">
        <f>分析係数表!F19</f>
        <v>0.23994755244755245</v>
      </c>
      <c r="U16" s="86">
        <f t="shared" si="7"/>
        <v>3.8623654235145134E-3</v>
      </c>
      <c r="V16" s="87">
        <f>分析係数表!D19</f>
        <v>6.8181818181818177E-2</v>
      </c>
      <c r="W16" s="167">
        <f t="shared" si="8"/>
        <v>0</v>
      </c>
      <c r="X16" s="76">
        <f>分析係数表!E19</f>
        <v>7.1241258741258737E-2</v>
      </c>
      <c r="Y16" s="166">
        <f t="shared" si="9"/>
        <v>0</v>
      </c>
    </row>
    <row r="17" spans="1:25" x14ac:dyDescent="0.2">
      <c r="A17" s="6" t="s">
        <v>5</v>
      </c>
      <c r="B17" s="5" t="s">
        <v>33</v>
      </c>
      <c r="C17" s="75">
        <f>最終需要_まとめ!C18</f>
        <v>100</v>
      </c>
      <c r="D17" s="76">
        <f>投入係数表!O17</f>
        <v>0.41864587025877348</v>
      </c>
      <c r="E17" s="77">
        <f t="shared" si="0"/>
        <v>41.864587025877348</v>
      </c>
      <c r="F17" s="76">
        <f>分析係数表!C20</f>
        <v>0.17711503347534996</v>
      </c>
      <c r="G17" s="77">
        <f t="shared" si="1"/>
        <v>7.4148477325199682</v>
      </c>
      <c r="H17" s="77">
        <v>8.0110169705000036</v>
      </c>
      <c r="I17" s="77">
        <f t="shared" si="2"/>
        <v>108.01101697050001</v>
      </c>
      <c r="J17" s="76">
        <f>分析係数表!G20</f>
        <v>9.9964551577454805E-2</v>
      </c>
      <c r="K17" s="78">
        <f t="shared" si="3"/>
        <v>10.797272876880895</v>
      </c>
      <c r="L17" s="79"/>
      <c r="M17" s="80"/>
      <c r="N17" s="81">
        <f>分析係数表!H20</f>
        <v>5.2831783601014375E-4</v>
      </c>
      <c r="O17" s="82">
        <f t="shared" si="4"/>
        <v>4.1829966593640942E-3</v>
      </c>
      <c r="P17" s="76">
        <f>分析係数表!C20</f>
        <v>0.17711503347534996</v>
      </c>
      <c r="Q17" s="82">
        <f t="shared" si="5"/>
        <v>7.4087159335054853E-4</v>
      </c>
      <c r="R17" s="83">
        <v>1.4145008673076887E-3</v>
      </c>
      <c r="S17" s="84">
        <f t="shared" si="6"/>
        <v>108.01243147136732</v>
      </c>
      <c r="T17" s="85">
        <f>分析係数表!F20</f>
        <v>0.22332506203473945</v>
      </c>
      <c r="U17" s="86">
        <f t="shared" si="7"/>
        <v>24.121882958866152</v>
      </c>
      <c r="V17" s="87">
        <f>分析係数表!D20</f>
        <v>1.7015242821694435E-2</v>
      </c>
      <c r="W17" s="167">
        <f t="shared" si="8"/>
        <v>2</v>
      </c>
      <c r="X17" s="76">
        <f>分析係数表!E20</f>
        <v>1.5242821694434599E-2</v>
      </c>
      <c r="Y17" s="166">
        <f t="shared" si="9"/>
        <v>2</v>
      </c>
    </row>
    <row r="18" spans="1:25" x14ac:dyDescent="0.2">
      <c r="A18" s="6" t="s">
        <v>6</v>
      </c>
      <c r="B18" s="5" t="s">
        <v>34</v>
      </c>
      <c r="C18" s="90"/>
      <c r="D18" s="76">
        <f>投入係数表!O18</f>
        <v>1.7724211272598369E-3</v>
      </c>
      <c r="E18" s="77">
        <f t="shared" si="0"/>
        <v>0.1772421127259837</v>
      </c>
      <c r="F18" s="76">
        <f>分析係数表!C21</f>
        <v>0.17957505140507202</v>
      </c>
      <c r="G18" s="77">
        <f t="shared" si="1"/>
        <v>3.1828261503912089E-2</v>
      </c>
      <c r="H18" s="77">
        <v>4.3024280676147941E-2</v>
      </c>
      <c r="I18" s="77">
        <f t="shared" si="2"/>
        <v>4.3024280676147941E-2</v>
      </c>
      <c r="J18" s="76">
        <f>分析係数表!G21</f>
        <v>0.28499913688934919</v>
      </c>
      <c r="K18" s="78">
        <f t="shared" si="3"/>
        <v>1.2261882857987268E-2</v>
      </c>
      <c r="L18" s="79"/>
      <c r="M18" s="80"/>
      <c r="N18" s="81">
        <f>分析係数表!H21</f>
        <v>8.7801392746447693E-4</v>
      </c>
      <c r="O18" s="82">
        <f t="shared" si="4"/>
        <v>6.951742067228899E-3</v>
      </c>
      <c r="P18" s="76">
        <f>分析係数表!C21</f>
        <v>0.17957505140507202</v>
      </c>
      <c r="Q18" s="82">
        <f t="shared" si="5"/>
        <v>1.2483594390774312E-3</v>
      </c>
      <c r="R18" s="83">
        <v>2.4602841769736012E-3</v>
      </c>
      <c r="S18" s="84">
        <f t="shared" si="6"/>
        <v>4.5484564853121544E-2</v>
      </c>
      <c r="T18" s="85">
        <f>分析係数表!F21</f>
        <v>0.42551355083721731</v>
      </c>
      <c r="U18" s="86">
        <f t="shared" si="7"/>
        <v>1.9354298698937442E-2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投入係数表!O19</f>
        <v>0</v>
      </c>
      <c r="E19" s="77">
        <f t="shared" si="0"/>
        <v>0</v>
      </c>
      <c r="F19" s="76">
        <f>分析係数表!C22</f>
        <v>4.9691833590138623E-2</v>
      </c>
      <c r="G19" s="77">
        <f t="shared" si="1"/>
        <v>0</v>
      </c>
      <c r="H19" s="77">
        <v>6.7817471422850189E-4</v>
      </c>
      <c r="I19" s="77">
        <f t="shared" si="2"/>
        <v>6.7817471422850189E-4</v>
      </c>
      <c r="J19" s="76">
        <f>分析係数表!G22</f>
        <v>0.19477362503798237</v>
      </c>
      <c r="K19" s="78">
        <f t="shared" si="3"/>
        <v>1.3209054749938309E-4</v>
      </c>
      <c r="L19" s="79"/>
      <c r="M19" s="80"/>
      <c r="N19" s="81">
        <f>分析係数表!H22</f>
        <v>4.276858672463068E-5</v>
      </c>
      <c r="O19" s="82">
        <f t="shared" si="4"/>
        <v>3.3862353909137904E-4</v>
      </c>
      <c r="P19" s="76">
        <f>分析係数表!C22</f>
        <v>4.9691833590138623E-2</v>
      </c>
      <c r="Q19" s="82">
        <f t="shared" si="5"/>
        <v>1.6826824554232609E-5</v>
      </c>
      <c r="R19" s="83">
        <v>2.0213649363780512E-4</v>
      </c>
      <c r="S19" s="84">
        <f t="shared" si="6"/>
        <v>8.8031120786630701E-4</v>
      </c>
      <c r="T19" s="85">
        <f>分析係数表!F22</f>
        <v>0.41355211182011548</v>
      </c>
      <c r="U19" s="86">
        <f t="shared" si="7"/>
        <v>3.6405455907202792E-4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1.9919031711257591E-4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投入係数表!O21</f>
        <v>0</v>
      </c>
      <c r="E21" s="77">
        <f t="shared" si="0"/>
        <v>0</v>
      </c>
      <c r="F21" s="76">
        <f>分析係数表!C24</f>
        <v>0.10964526531808849</v>
      </c>
      <c r="G21" s="77">
        <f t="shared" si="1"/>
        <v>0</v>
      </c>
      <c r="H21" s="77">
        <v>7.666923087750675E-4</v>
      </c>
      <c r="I21" s="77">
        <f t="shared" si="2"/>
        <v>7.666923087750675E-4</v>
      </c>
      <c r="J21" s="76">
        <f>分析係数表!G24</f>
        <v>0.20900321543408359</v>
      </c>
      <c r="K21" s="78">
        <f t="shared" si="3"/>
        <v>1.6024115778257036E-4</v>
      </c>
      <c r="L21" s="79"/>
      <c r="M21" s="80"/>
      <c r="N21" s="81">
        <f>分析係数表!H24</f>
        <v>3.3711709535885358E-4</v>
      </c>
      <c r="O21" s="82">
        <f t="shared" si="4"/>
        <v>2.6691502493085169E-3</v>
      </c>
      <c r="P21" s="76">
        <f>分析係数表!C24</f>
        <v>0.10964526531808849</v>
      </c>
      <c r="Q21" s="82">
        <f t="shared" si="5"/>
        <v>2.9265968725927436E-4</v>
      </c>
      <c r="R21" s="83">
        <v>1.1752506231115947E-3</v>
      </c>
      <c r="S21" s="84">
        <f t="shared" si="6"/>
        <v>1.9419429318866623E-3</v>
      </c>
      <c r="T21" s="85">
        <f>分析係数表!F24</f>
        <v>0.39389067524115756</v>
      </c>
      <c r="U21" s="86">
        <f t="shared" si="7"/>
        <v>7.649132127206307E-4</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投入係数表!O22</f>
        <v>0</v>
      </c>
      <c r="E22" s="77">
        <f t="shared" si="0"/>
        <v>0</v>
      </c>
      <c r="F22" s="76">
        <f>分析係数表!C25</f>
        <v>4.6305418719211788E-2</v>
      </c>
      <c r="G22" s="77">
        <f t="shared" si="1"/>
        <v>0</v>
      </c>
      <c r="H22" s="77">
        <v>8.5582231522776631E-4</v>
      </c>
      <c r="I22" s="77">
        <f t="shared" si="2"/>
        <v>8.5582231522776631E-4</v>
      </c>
      <c r="J22" s="76">
        <f>分析係数表!G25</f>
        <v>0.19667590027700832</v>
      </c>
      <c r="K22" s="78">
        <f t="shared" si="3"/>
        <v>1.6831962432457454E-4</v>
      </c>
      <c r="L22" s="79"/>
      <c r="M22" s="80"/>
      <c r="N22" s="81">
        <f>分析係数表!H25</f>
        <v>4.9058084772370483E-4</v>
      </c>
      <c r="O22" s="82">
        <f t="shared" si="4"/>
        <v>3.8842111836952299E-3</v>
      </c>
      <c r="P22" s="76">
        <f>分析係数表!C25</f>
        <v>4.6305418719211788E-2</v>
      </c>
      <c r="Q22" s="82">
        <f t="shared" si="5"/>
        <v>1.7986002525485287E-4</v>
      </c>
      <c r="R22" s="83">
        <v>6.0536292109668668E-4</v>
      </c>
      <c r="S22" s="84">
        <f t="shared" si="6"/>
        <v>1.4611852363244529E-3</v>
      </c>
      <c r="T22" s="85">
        <f>分析係数表!F25</f>
        <v>0.35013850415512465</v>
      </c>
      <c r="U22" s="86">
        <f t="shared" si="7"/>
        <v>5.116172129401962E-4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投入係数表!O23</f>
        <v>0</v>
      </c>
      <c r="E23" s="77">
        <f t="shared" si="0"/>
        <v>0</v>
      </c>
      <c r="F23" s="76">
        <f>分析係数表!C26</f>
        <v>0.16673079389508783</v>
      </c>
      <c r="G23" s="77">
        <f t="shared" si="1"/>
        <v>0</v>
      </c>
      <c r="H23" s="77">
        <v>2.0394268947128698E-3</v>
      </c>
      <c r="I23" s="77">
        <f t="shared" si="2"/>
        <v>2.0394268947128698E-3</v>
      </c>
      <c r="J23" s="76">
        <f>分析係数表!G26</f>
        <v>0.1962424574876577</v>
      </c>
      <c r="K23" s="78">
        <f t="shared" si="3"/>
        <v>4.002221456848761E-4</v>
      </c>
      <c r="L23" s="79"/>
      <c r="M23" s="80"/>
      <c r="N23" s="81">
        <f>分析係数表!H26</f>
        <v>1.0251881817815884E-2</v>
      </c>
      <c r="O23" s="82">
        <f t="shared" si="4"/>
        <v>8.1170054223374685E-2</v>
      </c>
      <c r="P23" s="76">
        <f>分析係数表!C26</f>
        <v>0.16673079389508783</v>
      </c>
      <c r="Q23" s="82">
        <f t="shared" si="5"/>
        <v>1.3533547581170587E-2</v>
      </c>
      <c r="R23" s="83">
        <v>1.4387941642013685E-2</v>
      </c>
      <c r="S23" s="84">
        <f t="shared" si="6"/>
        <v>1.6427368536726553E-2</v>
      </c>
      <c r="T23" s="85">
        <f>分析係数表!F26</f>
        <v>0.33461327482172243</v>
      </c>
      <c r="U23" s="86">
        <f t="shared" si="7"/>
        <v>5.4968155827773988E-3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投入係数表!O24</f>
        <v>0</v>
      </c>
      <c r="E24" s="77">
        <f t="shared" si="0"/>
        <v>0</v>
      </c>
      <c r="F24" s="76">
        <f>分析係数表!C27</f>
        <v>7.547169811320753E-2</v>
      </c>
      <c r="G24" s="77">
        <f t="shared" si="1"/>
        <v>0</v>
      </c>
      <c r="H24" s="77">
        <v>1.8086315679218191E-4</v>
      </c>
      <c r="I24" s="77">
        <f t="shared" si="2"/>
        <v>1.8086315679218191E-4</v>
      </c>
      <c r="J24" s="76">
        <f>分析係数表!G27</f>
        <v>0.16957431960921143</v>
      </c>
      <c r="K24" s="78">
        <f t="shared" si="3"/>
        <v>3.0669746755408371E-5</v>
      </c>
      <c r="L24" s="79"/>
      <c r="M24" s="80"/>
      <c r="N24" s="81">
        <f>分析係数表!H27</f>
        <v>1.0395282373304351E-2</v>
      </c>
      <c r="O24" s="82">
        <f t="shared" si="4"/>
        <v>8.2305439030916361E-2</v>
      </c>
      <c r="P24" s="76">
        <f>分析係数表!C27</f>
        <v>7.547169811320753E-2</v>
      </c>
      <c r="Q24" s="82">
        <f t="shared" si="5"/>
        <v>6.2117312476163275E-3</v>
      </c>
      <c r="R24" s="83">
        <v>6.2859659864690897E-3</v>
      </c>
      <c r="S24" s="84">
        <f t="shared" si="6"/>
        <v>6.4668291432612712E-3</v>
      </c>
      <c r="T24" s="85">
        <f>分析係数表!F27</f>
        <v>0.31960921144452198</v>
      </c>
      <c r="U24" s="86">
        <f t="shared" si="7"/>
        <v>2.0668581630241887E-3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投入係数表!O25</f>
        <v>0</v>
      </c>
      <c r="E25" s="77">
        <f t="shared" si="0"/>
        <v>0</v>
      </c>
      <c r="F25" s="76">
        <f>分析係数表!C28</f>
        <v>9.6472970692467741E-2</v>
      </c>
      <c r="G25" s="77">
        <f t="shared" si="1"/>
        <v>0</v>
      </c>
      <c r="H25" s="77">
        <v>6.8339017847721751E-3</v>
      </c>
      <c r="I25" s="77">
        <f t="shared" si="2"/>
        <v>6.8339017847721751E-3</v>
      </c>
      <c r="J25" s="76">
        <f>分析係数表!G28</f>
        <v>0.12489408574817827</v>
      </c>
      <c r="K25" s="78">
        <f t="shared" si="3"/>
        <v>8.5351391550196457E-4</v>
      </c>
      <c r="L25" s="79"/>
      <c r="M25" s="80"/>
      <c r="N25" s="81">
        <f>分析係数表!H28</f>
        <v>1.9077305478404378E-2</v>
      </c>
      <c r="O25" s="82">
        <f t="shared" si="4"/>
        <v>0.15104601746646629</v>
      </c>
      <c r="P25" s="76">
        <f>分析係数表!C28</f>
        <v>9.6472970692467741E-2</v>
      </c>
      <c r="Q25" s="82">
        <f t="shared" si="5"/>
        <v>1.4571858016256373E-2</v>
      </c>
      <c r="R25" s="83">
        <v>1.6623088370582854E-2</v>
      </c>
      <c r="S25" s="84">
        <f t="shared" si="6"/>
        <v>2.3456990155355028E-2</v>
      </c>
      <c r="T25" s="85">
        <f>分析係数表!F28</f>
        <v>0.21360786307405524</v>
      </c>
      <c r="U25" s="86">
        <f t="shared" si="7"/>
        <v>5.0105975412345384E-3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投入係数表!O26</f>
        <v>3.3321517192484933E-2</v>
      </c>
      <c r="E26" s="77">
        <f t="shared" si="0"/>
        <v>3.3321517192484933</v>
      </c>
      <c r="F26" s="76">
        <f>分析係数表!C29</f>
        <v>3.4111818825194651E-2</v>
      </c>
      <c r="G26" s="77">
        <f t="shared" si="1"/>
        <v>0.11366575574506547</v>
      </c>
      <c r="H26" s="77">
        <v>0.1241455696202359</v>
      </c>
      <c r="I26" s="77">
        <f t="shared" si="2"/>
        <v>0.1241455696202359</v>
      </c>
      <c r="J26" s="76">
        <f>分析係数表!G29</f>
        <v>0.26295336787564766</v>
      </c>
      <c r="K26" s="78">
        <f t="shared" si="3"/>
        <v>3.2644495638481721E-2</v>
      </c>
      <c r="L26" s="79"/>
      <c r="M26" s="80"/>
      <c r="N26" s="81">
        <f>分析係数表!H29</f>
        <v>9.4946262528680103E-3</v>
      </c>
      <c r="O26" s="82">
        <f t="shared" si="4"/>
        <v>7.5174425678286139E-2</v>
      </c>
      <c r="P26" s="76">
        <f>分析係数表!C29</f>
        <v>3.4111818825194651E-2</v>
      </c>
      <c r="Q26" s="82">
        <f t="shared" si="5"/>
        <v>2.5643363890257573E-3</v>
      </c>
      <c r="R26" s="83">
        <v>3.2711263884232554E-3</v>
      </c>
      <c r="S26" s="84">
        <f t="shared" si="6"/>
        <v>0.12741669600865915</v>
      </c>
      <c r="T26" s="85">
        <f>分析係数表!F29</f>
        <v>0.41450777202072536</v>
      </c>
      <c r="U26" s="86">
        <f t="shared" si="7"/>
        <v>5.2815210780791357E-2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投入係数表!O27</f>
        <v>2.8358738036157391E-3</v>
      </c>
      <c r="E27" s="77">
        <f t="shared" si="0"/>
        <v>0.28358738036157394</v>
      </c>
      <c r="F27" s="76">
        <f>分析係数表!C30</f>
        <v>1</v>
      </c>
      <c r="G27" s="77">
        <f t="shared" si="1"/>
        <v>0.28358738036157394</v>
      </c>
      <c r="H27" s="77">
        <v>0.3298967303954381</v>
      </c>
      <c r="I27" s="77">
        <f t="shared" si="2"/>
        <v>0.3298967303954381</v>
      </c>
      <c r="J27" s="76">
        <f>分析係数表!G30</f>
        <v>0.34440567162860553</v>
      </c>
      <c r="K27" s="78">
        <f t="shared" si="3"/>
        <v>0.11361830499992186</v>
      </c>
      <c r="L27" s="79"/>
      <c r="M27" s="80"/>
      <c r="N27" s="81">
        <f>分析係数表!H30</f>
        <v>0</v>
      </c>
      <c r="O27" s="82">
        <f t="shared" si="4"/>
        <v>0</v>
      </c>
      <c r="P27" s="76">
        <f>分析係数表!C30</f>
        <v>1</v>
      </c>
      <c r="Q27" s="82">
        <f t="shared" si="5"/>
        <v>0</v>
      </c>
      <c r="R27" s="83">
        <v>2.3546004318965769E-2</v>
      </c>
      <c r="S27" s="84">
        <f t="shared" si="6"/>
        <v>0.35344273471440385</v>
      </c>
      <c r="T27" s="85">
        <f>分析係数表!F30</f>
        <v>0.44043464817350592</v>
      </c>
      <c r="U27" s="86">
        <f t="shared" si="7"/>
        <v>0.15566842651342025</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投入係数表!O28</f>
        <v>3.6511875221552643E-2</v>
      </c>
      <c r="E28" s="77">
        <f t="shared" si="0"/>
        <v>3.6511875221552645</v>
      </c>
      <c r="F28" s="76">
        <f>分析係数表!C31</f>
        <v>1.6826763829082436E-2</v>
      </c>
      <c r="G28" s="77">
        <f t="shared" si="1"/>
        <v>6.1437670130999329E-2</v>
      </c>
      <c r="H28" s="77">
        <v>6.8269994211070786E-2</v>
      </c>
      <c r="I28" s="77">
        <f t="shared" si="2"/>
        <v>6.8269994211070786E-2</v>
      </c>
      <c r="J28" s="76">
        <f>分析係数表!G31</f>
        <v>7.0588235294117646E-2</v>
      </c>
      <c r="K28" s="78">
        <f t="shared" si="3"/>
        <v>4.8190584148991144E-3</v>
      </c>
      <c r="L28" s="79"/>
      <c r="M28" s="80"/>
      <c r="N28" s="81">
        <f>分析係数表!H31</f>
        <v>2.1628325886567646E-2</v>
      </c>
      <c r="O28" s="82">
        <f t="shared" si="4"/>
        <v>0.17124391562168151</v>
      </c>
      <c r="P28" s="76">
        <f>分析係数表!C31</f>
        <v>1.6826763829082436E-2</v>
      </c>
      <c r="Q28" s="82">
        <f t="shared" si="5"/>
        <v>2.8814809253333551E-3</v>
      </c>
      <c r="R28" s="83">
        <v>3.6257778212826263E-3</v>
      </c>
      <c r="S28" s="84">
        <f t="shared" si="6"/>
        <v>7.1895772032353408E-2</v>
      </c>
      <c r="T28" s="85">
        <f>分析係数表!F31</f>
        <v>0.34509803921568627</v>
      </c>
      <c r="U28" s="86">
        <f t="shared" si="7"/>
        <v>2.4811089956263136E-2</v>
      </c>
      <c r="V28" s="87">
        <f>分析係数表!D31</f>
        <v>0</v>
      </c>
      <c r="W28" s="167">
        <f t="shared" si="8"/>
        <v>0</v>
      </c>
      <c r="X28" s="76">
        <f>分析係数表!E31</f>
        <v>0</v>
      </c>
      <c r="Y28" s="166">
        <f t="shared" si="9"/>
        <v>0</v>
      </c>
    </row>
    <row r="29" spans="1:25" x14ac:dyDescent="0.2">
      <c r="A29" s="6" t="s">
        <v>17</v>
      </c>
      <c r="B29" s="5" t="s">
        <v>273</v>
      </c>
      <c r="C29" s="90"/>
      <c r="D29" s="76">
        <f>投入係数表!O29</f>
        <v>7.0896845090393477E-4</v>
      </c>
      <c r="E29" s="77">
        <f t="shared" si="0"/>
        <v>7.0896845090393484E-2</v>
      </c>
      <c r="F29" s="76">
        <f>分析係数表!C32</f>
        <v>1</v>
      </c>
      <c r="G29" s="77">
        <f t="shared" si="1"/>
        <v>7.0896845090393484E-2</v>
      </c>
      <c r="H29" s="77">
        <v>9.5476539153428394E-2</v>
      </c>
      <c r="I29" s="77">
        <f t="shared" si="2"/>
        <v>9.5476539153428394E-2</v>
      </c>
      <c r="J29" s="76">
        <f>分析係数表!G32</f>
        <v>0.14034315882094148</v>
      </c>
      <c r="K29" s="78">
        <f t="shared" si="3"/>
        <v>1.3399479098083438E-2</v>
      </c>
      <c r="L29" s="79"/>
      <c r="M29" s="80"/>
      <c r="N29" s="81">
        <f>分析係数表!H32</f>
        <v>6.181318681318681E-3</v>
      </c>
      <c r="O29" s="82">
        <f t="shared" si="4"/>
        <v>4.8941060914559895E-2</v>
      </c>
      <c r="P29" s="76">
        <f>分析係数表!C32</f>
        <v>1</v>
      </c>
      <c r="Q29" s="82">
        <f t="shared" si="5"/>
        <v>4.8941060914559895E-2</v>
      </c>
      <c r="R29" s="83">
        <v>6.369487229471478E-2</v>
      </c>
      <c r="S29" s="84">
        <f t="shared" si="6"/>
        <v>0.15917141144814317</v>
      </c>
      <c r="T29" s="85">
        <f>分析係数表!F32</f>
        <v>0.48284205895292565</v>
      </c>
      <c r="U29" s="86">
        <f t="shared" si="7"/>
        <v>7.6854652030064724E-2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投入係数表!O30</f>
        <v>0</v>
      </c>
      <c r="E30" s="77">
        <f t="shared" si="0"/>
        <v>0</v>
      </c>
      <c r="F30" s="76">
        <f>分析係数表!C33</f>
        <v>0.61354309165526677</v>
      </c>
      <c r="G30" s="77">
        <f t="shared" si="1"/>
        <v>0</v>
      </c>
      <c r="H30" s="77">
        <v>1.4932538465722421E-2</v>
      </c>
      <c r="I30" s="77">
        <f t="shared" si="2"/>
        <v>1.4932538465722421E-2</v>
      </c>
      <c r="J30" s="76">
        <f>分析係数表!G33</f>
        <v>0.50806900389538123</v>
      </c>
      <c r="K30" s="78">
        <f t="shared" si="3"/>
        <v>7.5867599439090553E-3</v>
      </c>
      <c r="L30" s="79"/>
      <c r="M30" s="80"/>
      <c r="N30" s="81">
        <f>分析係数表!H33</f>
        <v>9.1575091575091575E-4</v>
      </c>
      <c r="O30" s="82">
        <f t="shared" si="4"/>
        <v>7.2505275428977629E-3</v>
      </c>
      <c r="P30" s="76">
        <f>分析係数表!C33</f>
        <v>0.61354309165526677</v>
      </c>
      <c r="Q30" s="82">
        <f t="shared" si="5"/>
        <v>4.4485110848011579E-3</v>
      </c>
      <c r="R30" s="83">
        <v>1.2169384557409338E-2</v>
      </c>
      <c r="S30" s="84">
        <f t="shared" si="6"/>
        <v>2.710192302313176E-2</v>
      </c>
      <c r="T30" s="85">
        <f>分析係数表!F33</f>
        <v>0.64607679465776291</v>
      </c>
      <c r="U30" s="86">
        <f t="shared" si="7"/>
        <v>1.7509923555846397E-2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投入係数表!O31</f>
        <v>3.9702233250620347E-2</v>
      </c>
      <c r="E31" s="77">
        <f t="shared" si="0"/>
        <v>3.9702233250620349</v>
      </c>
      <c r="F31" s="76">
        <f>分析係数表!C34</f>
        <v>0.22857033424405693</v>
      </c>
      <c r="G31" s="77">
        <f t="shared" si="1"/>
        <v>0.90747527243298043</v>
      </c>
      <c r="H31" s="77">
        <v>1.0066455999799886</v>
      </c>
      <c r="I31" s="77">
        <f t="shared" si="2"/>
        <v>1.0066455999799886</v>
      </c>
      <c r="J31" s="76">
        <f>分析係数表!G34</f>
        <v>0.42483593457785029</v>
      </c>
      <c r="K31" s="78">
        <f t="shared" si="3"/>
        <v>0.4276592242561793</v>
      </c>
      <c r="L31" s="79"/>
      <c r="M31" s="80"/>
      <c r="N31" s="81">
        <f>分析係数表!H34</f>
        <v>0.15290524493821198</v>
      </c>
      <c r="O31" s="82">
        <f t="shared" si="4"/>
        <v>1.210638909346814</v>
      </c>
      <c r="P31" s="76">
        <f>分析係数表!C34</f>
        <v>0.22857033424405693</v>
      </c>
      <c r="Q31" s="82">
        <f t="shared" si="5"/>
        <v>0.27671614015826179</v>
      </c>
      <c r="R31" s="83">
        <v>0.29479048500695776</v>
      </c>
      <c r="S31" s="84">
        <f t="shared" si="6"/>
        <v>1.3014360849869464</v>
      </c>
      <c r="T31" s="85">
        <f>分析係数表!F34</f>
        <v>0.69964976707810533</v>
      </c>
      <c r="U31" s="86">
        <f t="shared" si="7"/>
        <v>0.91054945372815832</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投入係数表!O32</f>
        <v>7.7986529599432825E-3</v>
      </c>
      <c r="E32" s="77">
        <f t="shared" si="0"/>
        <v>0.7798652959943283</v>
      </c>
      <c r="F32" s="76">
        <f>分析係数表!C35</f>
        <v>0.59405620126526415</v>
      </c>
      <c r="G32" s="77">
        <f t="shared" si="1"/>
        <v>0.46328381523700152</v>
      </c>
      <c r="H32" s="77">
        <v>0.57385187419087991</v>
      </c>
      <c r="I32" s="77">
        <f t="shared" si="2"/>
        <v>0.57385187419087991</v>
      </c>
      <c r="J32" s="76">
        <f>分析係数表!G35</f>
        <v>0.31381472022289297</v>
      </c>
      <c r="K32" s="78">
        <f t="shared" si="3"/>
        <v>0.18008316534859375</v>
      </c>
      <c r="L32" s="79"/>
      <c r="M32" s="80"/>
      <c r="N32" s="81">
        <f>分析係数表!H35</f>
        <v>5.730990621100511E-2</v>
      </c>
      <c r="O32" s="82">
        <f t="shared" si="4"/>
        <v>0.45375554238244786</v>
      </c>
      <c r="P32" s="76">
        <f>分析係数表!C35</f>
        <v>0.59405620126526415</v>
      </c>
      <c r="Q32" s="82">
        <f t="shared" si="5"/>
        <v>0.26955629381077656</v>
      </c>
      <c r="R32" s="83">
        <v>0.36638779047777675</v>
      </c>
      <c r="S32" s="84">
        <f t="shared" si="6"/>
        <v>0.94023966466865661</v>
      </c>
      <c r="T32" s="85">
        <f>分析係数表!F35</f>
        <v>0.64397492454144412</v>
      </c>
      <c r="U32" s="86">
        <f t="shared" si="7"/>
        <v>0.60549076710587091</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投入係数表!O33</f>
        <v>7.0896845090393477E-4</v>
      </c>
      <c r="E33" s="77">
        <f t="shared" si="0"/>
        <v>7.0896845090393484E-2</v>
      </c>
      <c r="F33" s="76">
        <f>分析係数表!C36</f>
        <v>0.92201141892342209</v>
      </c>
      <c r="G33" s="77">
        <f t="shared" si="1"/>
        <v>6.5367700738987747E-2</v>
      </c>
      <c r="H33" s="77">
        <v>0.12707415626622057</v>
      </c>
      <c r="I33" s="77">
        <f t="shared" si="2"/>
        <v>0.12707415626622057</v>
      </c>
      <c r="J33" s="76">
        <f>分析係数表!G36</f>
        <v>3.5073050022033647E-2</v>
      </c>
      <c r="K33" s="78">
        <f t="shared" si="3"/>
        <v>4.456878239232874E-3</v>
      </c>
      <c r="L33" s="79"/>
      <c r="M33" s="80"/>
      <c r="N33" s="81">
        <f>分析係数表!H36</f>
        <v>0.21210954796119633</v>
      </c>
      <c r="O33" s="82">
        <f t="shared" si="4"/>
        <v>1.6793934826078387</v>
      </c>
      <c r="P33" s="76">
        <f>分析係数表!C36</f>
        <v>0.92201141892342209</v>
      </c>
      <c r="Q33" s="82">
        <f t="shared" si="5"/>
        <v>1.5484199678300008</v>
      </c>
      <c r="R33" s="83">
        <v>1.6053393214876641</v>
      </c>
      <c r="S33" s="84">
        <f t="shared" si="6"/>
        <v>1.7324134777538847</v>
      </c>
      <c r="T33" s="85">
        <f>分析係数表!F36</f>
        <v>0.86466819583959498</v>
      </c>
      <c r="U33" s="86">
        <f t="shared" si="7"/>
        <v>1.4979628362576498</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投入係数表!O34</f>
        <v>2.7649769585253458E-2</v>
      </c>
      <c r="E34" s="77">
        <f t="shared" si="0"/>
        <v>2.7649769585253456</v>
      </c>
      <c r="F34" s="76">
        <f>分析係数表!C37</f>
        <v>0.53071646341463419</v>
      </c>
      <c r="G34" s="77">
        <f t="shared" si="1"/>
        <v>1.4674187928515232</v>
      </c>
      <c r="H34" s="77">
        <v>1.684233851993137</v>
      </c>
      <c r="I34" s="77">
        <f t="shared" si="2"/>
        <v>1.684233851993137</v>
      </c>
      <c r="J34" s="76">
        <f>分析係数表!G37</f>
        <v>0.41098529342667856</v>
      </c>
      <c r="K34" s="78">
        <f t="shared" si="3"/>
        <v>0.69219534386054449</v>
      </c>
      <c r="L34" s="79"/>
      <c r="M34" s="80"/>
      <c r="N34" s="81">
        <f>分析係数表!H37</f>
        <v>4.5651692629714608E-2</v>
      </c>
      <c r="O34" s="82">
        <f t="shared" si="4"/>
        <v>0.36145074943248023</v>
      </c>
      <c r="P34" s="76">
        <f>分析係数表!C37</f>
        <v>0.53071646341463419</v>
      </c>
      <c r="Q34" s="82">
        <f t="shared" si="5"/>
        <v>0.19182786343737501</v>
      </c>
      <c r="R34" s="83">
        <v>0.22016669918746076</v>
      </c>
      <c r="S34" s="84">
        <f t="shared" si="6"/>
        <v>1.9044005511805977</v>
      </c>
      <c r="T34" s="85">
        <f>分析係数表!F37</f>
        <v>0.70065310341587184</v>
      </c>
      <c r="U34" s="86">
        <f t="shared" si="7"/>
        <v>1.3343241563315826</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投入係数表!O35</f>
        <v>2.8358738036157391E-3</v>
      </c>
      <c r="E35" s="77">
        <f t="shared" si="0"/>
        <v>0.28358738036157394</v>
      </c>
      <c r="F35" s="76">
        <f>分析係数表!C38</f>
        <v>6.0218331324874197E-2</v>
      </c>
      <c r="G35" s="77">
        <f t="shared" si="1"/>
        <v>1.7077158830166382E-2</v>
      </c>
      <c r="H35" s="77">
        <v>2.6074028171270067E-2</v>
      </c>
      <c r="I35" s="77">
        <f t="shared" si="2"/>
        <v>2.6074028171270067E-2</v>
      </c>
      <c r="J35" s="76">
        <f>分析係数表!G38</f>
        <v>0.21161417322834647</v>
      </c>
      <c r="K35" s="78">
        <f t="shared" si="3"/>
        <v>5.51763391419593E-3</v>
      </c>
      <c r="L35" s="79"/>
      <c r="M35" s="80"/>
      <c r="N35" s="81">
        <f>分析係数表!H38</f>
        <v>4.0957211286881616E-2</v>
      </c>
      <c r="O35" s="82">
        <f t="shared" si="4"/>
        <v>0.32428183625927359</v>
      </c>
      <c r="P35" s="76">
        <f>分析係数表!C38</f>
        <v>6.0218331324874197E-2</v>
      </c>
      <c r="Q35" s="82">
        <f t="shared" si="5"/>
        <v>1.9527711058499542E-2</v>
      </c>
      <c r="R35" s="83">
        <v>2.3917550099224361E-2</v>
      </c>
      <c r="S35" s="84">
        <f t="shared" si="6"/>
        <v>4.9991578270494427E-2</v>
      </c>
      <c r="T35" s="85">
        <f>分析係数表!F38</f>
        <v>0.48868110236220474</v>
      </c>
      <c r="U35" s="86">
        <f t="shared" si="7"/>
        <v>2.4429939578051656E-2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投入係数表!O36</f>
        <v>0</v>
      </c>
      <c r="E36" s="77">
        <f t="shared" si="0"/>
        <v>0</v>
      </c>
      <c r="F36" s="76">
        <f>分析係数表!C39</f>
        <v>1</v>
      </c>
      <c r="G36" s="77">
        <f t="shared" si="1"/>
        <v>0</v>
      </c>
      <c r="H36" s="77">
        <v>1.2314074024800045E-2</v>
      </c>
      <c r="I36" s="77">
        <f t="shared" si="2"/>
        <v>1.2314074024800045E-2</v>
      </c>
      <c r="J36" s="76">
        <f>分析係数表!G39</f>
        <v>0.35446398937935614</v>
      </c>
      <c r="K36" s="78">
        <f t="shared" si="3"/>
        <v>4.3648958043433286E-3</v>
      </c>
      <c r="L36" s="79"/>
      <c r="M36" s="80"/>
      <c r="N36" s="81">
        <f>分析係数表!H39</f>
        <v>3.6479088676890873E-3</v>
      </c>
      <c r="O36" s="82">
        <f t="shared" si="4"/>
        <v>2.8882595981323506E-2</v>
      </c>
      <c r="P36" s="76">
        <f>分析係数表!C39</f>
        <v>1</v>
      </c>
      <c r="Q36" s="82">
        <f t="shared" si="5"/>
        <v>2.8882595981323506E-2</v>
      </c>
      <c r="R36" s="83">
        <v>3.2619449785908645E-2</v>
      </c>
      <c r="S36" s="84">
        <f t="shared" si="6"/>
        <v>4.4933523810708691E-2</v>
      </c>
      <c r="T36" s="85">
        <f>分析係数表!F39</f>
        <v>0.70522971883741881</v>
      </c>
      <c r="U36" s="86">
        <f t="shared" si="7"/>
        <v>3.1688456363400556E-2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投入係数表!O37</f>
        <v>0</v>
      </c>
      <c r="E37" s="77">
        <f t="shared" si="0"/>
        <v>0</v>
      </c>
      <c r="F37" s="76">
        <f>分析係数表!C40</f>
        <v>0.65100470158416435</v>
      </c>
      <c r="G37" s="77">
        <f t="shared" si="1"/>
        <v>0</v>
      </c>
      <c r="H37" s="77">
        <v>3.395839649747664E-3</v>
      </c>
      <c r="I37" s="77">
        <f t="shared" si="2"/>
        <v>3.395839649747664E-3</v>
      </c>
      <c r="J37" s="76">
        <f>分析係数表!G40</f>
        <v>0.47733083654434799</v>
      </c>
      <c r="K37" s="78">
        <f t="shared" si="3"/>
        <v>1.6209389807845182E-3</v>
      </c>
      <c r="L37" s="79"/>
      <c r="M37" s="80"/>
      <c r="N37" s="81">
        <f>分析係数表!H40</f>
        <v>3.0717908465161214E-2</v>
      </c>
      <c r="O37" s="82">
        <f t="shared" si="4"/>
        <v>0.24321137719445518</v>
      </c>
      <c r="P37" s="76">
        <f>分析係数表!C40</f>
        <v>0.65100470158416435</v>
      </c>
      <c r="Q37" s="82">
        <f t="shared" si="5"/>
        <v>0.15833175003234992</v>
      </c>
      <c r="R37" s="83">
        <v>0.15894772488936645</v>
      </c>
      <c r="S37" s="84">
        <f t="shared" si="6"/>
        <v>0.16234356453911411</v>
      </c>
      <c r="T37" s="85">
        <f>分析係数表!F40</f>
        <v>0.67377291224026792</v>
      </c>
      <c r="U37" s="86">
        <f t="shared" si="7"/>
        <v>0.1093826962629848</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投入係数表!O38</f>
        <v>0</v>
      </c>
      <c r="E38" s="77">
        <f t="shared" si="0"/>
        <v>0</v>
      </c>
      <c r="F38" s="76">
        <f>分析係数表!C41</f>
        <v>0.8265321556052998</v>
      </c>
      <c r="G38" s="77">
        <f t="shared" si="1"/>
        <v>0</v>
      </c>
      <c r="H38" s="77">
        <v>4.3521305236805585E-4</v>
      </c>
      <c r="I38" s="77">
        <f t="shared" si="2"/>
        <v>4.3521305236805585E-4</v>
      </c>
      <c r="J38" s="76">
        <f>分析係数表!G41</f>
        <v>0.44479524052850572</v>
      </c>
      <c r="K38" s="78">
        <f t="shared" si="3"/>
        <v>1.9358069430919456E-4</v>
      </c>
      <c r="L38" s="79"/>
      <c r="M38" s="80"/>
      <c r="N38" s="81">
        <f>分析係数表!H41</f>
        <v>6.0640824377088114E-2</v>
      </c>
      <c r="O38" s="82">
        <f t="shared" si="4"/>
        <v>0.48012834036815294</v>
      </c>
      <c r="P38" s="76">
        <f>分析係数表!C41</f>
        <v>0.8265321556052998</v>
      </c>
      <c r="Q38" s="82">
        <f t="shared" si="5"/>
        <v>0.3968415121316845</v>
      </c>
      <c r="R38" s="83">
        <v>0.40395970864037933</v>
      </c>
      <c r="S38" s="84">
        <f t="shared" si="6"/>
        <v>0.40439492169274738</v>
      </c>
      <c r="T38" s="85">
        <f>分析係数表!F41</f>
        <v>0.54945616468355352</v>
      </c>
      <c r="U38" s="86">
        <f t="shared" si="7"/>
        <v>0.22219728269080294</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投入係数表!O39</f>
        <v>3.5448422545196739E-4</v>
      </c>
      <c r="E39" s="77">
        <f>$C$17*D39</f>
        <v>3.5448422545196742E-2</v>
      </c>
      <c r="F39" s="76">
        <f>分析係数表!C42</f>
        <v>0.24572260647979616</v>
      </c>
      <c r="G39" s="77">
        <f>E39*F39</f>
        <v>8.7104787834029127E-3</v>
      </c>
      <c r="H39" s="77">
        <v>1.1002054509536846E-2</v>
      </c>
      <c r="I39" s="77">
        <f>C39+H39</f>
        <v>1.1002054509536846E-2</v>
      </c>
      <c r="J39" s="76">
        <f>分析係数表!G42</f>
        <v>0.48602941176470588</v>
      </c>
      <c r="K39" s="78">
        <f>I39*J39</f>
        <v>5.3473220814734225E-3</v>
      </c>
      <c r="L39" s="79"/>
      <c r="M39" s="80"/>
      <c r="N39" s="81">
        <f>分析係数表!H42</f>
        <v>1.240792174858109E-2</v>
      </c>
      <c r="O39" s="82">
        <f t="shared" si="4"/>
        <v>9.8240664399922448E-2</v>
      </c>
      <c r="P39" s="76">
        <f>分析係数表!C42</f>
        <v>0.24572260647979616</v>
      </c>
      <c r="Q39" s="82">
        <f>O39*P39</f>
        <v>2.4139952118655862E-2</v>
      </c>
      <c r="R39" s="83">
        <v>2.5297584692937646E-2</v>
      </c>
      <c r="S39" s="84">
        <f>I39+R39</f>
        <v>3.629963920247449E-2</v>
      </c>
      <c r="T39" s="85">
        <f>分析係数表!F42</f>
        <v>0.55735294117647061</v>
      </c>
      <c r="U39" s="86">
        <f>S39*T39</f>
        <v>2.023171067314387E-2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投入係数表!O40</f>
        <v>1.2761432116270826E-2</v>
      </c>
      <c r="E40" s="77">
        <f>$C$17*D40</f>
        <v>1.2761432116270826</v>
      </c>
      <c r="F40" s="76">
        <f>分析係数表!C43</f>
        <v>0.32241039779440728</v>
      </c>
      <c r="G40" s="77">
        <f>E40*F40</f>
        <v>0.41144184050332017</v>
      </c>
      <c r="H40" s="77">
        <v>0.56941713543902861</v>
      </c>
      <c r="I40" s="77">
        <f>C40+H40</f>
        <v>0.56941713543902861</v>
      </c>
      <c r="J40" s="76">
        <f>分析係数表!G43</f>
        <v>0.32678591644967736</v>
      </c>
      <c r="K40" s="78">
        <f>I40*J40</f>
        <v>0.18607750044659302</v>
      </c>
      <c r="L40" s="79"/>
      <c r="M40" s="80"/>
      <c r="N40" s="81">
        <f>分析係数表!H43</f>
        <v>3.3935615666384894E-2</v>
      </c>
      <c r="O40" s="82">
        <f t="shared" si="4"/>
        <v>0.26868781875315362</v>
      </c>
      <c r="P40" s="76">
        <f>分析係数表!C43</f>
        <v>0.32241039779440728</v>
      </c>
      <c r="Q40" s="82">
        <f>O40*P40</f>
        <v>8.6627746526715857E-2</v>
      </c>
      <c r="R40" s="83">
        <v>0.1487135634938796</v>
      </c>
      <c r="S40" s="84">
        <f>I40+R40</f>
        <v>0.71813069893290815</v>
      </c>
      <c r="T40" s="85">
        <f>分析係数表!F43</f>
        <v>0.56402128382203098</v>
      </c>
      <c r="U40" s="86">
        <f>S40*T40</f>
        <v>0.40504099876415128</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投入係数表!O41</f>
        <v>0</v>
      </c>
      <c r="E41" s="77">
        <f>$C$17*D41</f>
        <v>0</v>
      </c>
      <c r="F41" s="76">
        <f>分析係数表!C44</f>
        <v>0.3905721797921623</v>
      </c>
      <c r="G41" s="77">
        <f>E41*F41</f>
        <v>0</v>
      </c>
      <c r="H41" s="77">
        <v>1.8668113098758527E-3</v>
      </c>
      <c r="I41" s="77">
        <f>C41+H41</f>
        <v>1.8668113098758527E-3</v>
      </c>
      <c r="J41" s="76">
        <f>分析係数表!G44</f>
        <v>0.26539598666415049</v>
      </c>
      <c r="K41" s="78">
        <f>I41*J41</f>
        <v>4.9544422950029707E-4</v>
      </c>
      <c r="L41" s="79"/>
      <c r="M41" s="80"/>
      <c r="N41" s="81">
        <f>分析係数表!H44</f>
        <v>0.10659692871231333</v>
      </c>
      <c r="O41" s="82">
        <f t="shared" si="4"/>
        <v>0.8439892926376954</v>
      </c>
      <c r="P41" s="76">
        <f>分析係数表!C44</f>
        <v>0.3905721797921623</v>
      </c>
      <c r="Q41" s="82">
        <f>O41*P41</f>
        <v>0.32963873774674984</v>
      </c>
      <c r="R41" s="83">
        <v>0.33481815861919723</v>
      </c>
      <c r="S41" s="84">
        <f>I41+R41</f>
        <v>0.3366849699290731</v>
      </c>
      <c r="T41" s="85">
        <f>分析係数表!F44</f>
        <v>0.53714537334088197</v>
      </c>
      <c r="U41" s="86">
        <f>S41*T41</f>
        <v>0.18084877387081558</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投入係数表!O42</f>
        <v>3.5448422545196739E-4</v>
      </c>
      <c r="E42" s="77">
        <f>$C$17*D42</f>
        <v>3.5448422545196742E-2</v>
      </c>
      <c r="F42" s="76">
        <f>分析係数表!C45</f>
        <v>1</v>
      </c>
      <c r="G42" s="77">
        <f>E42*F42</f>
        <v>3.5448422545196742E-2</v>
      </c>
      <c r="H42" s="77">
        <v>4.3304834858162417E-2</v>
      </c>
      <c r="I42" s="77">
        <f>C42+H42</f>
        <v>4.3304834858162417E-2</v>
      </c>
      <c r="J42" s="76">
        <f>分析係数表!G45</f>
        <v>0</v>
      </c>
      <c r="K42" s="78">
        <f>I42*J42</f>
        <v>0</v>
      </c>
      <c r="L42" s="79"/>
      <c r="M42" s="80"/>
      <c r="N42" s="81">
        <f>分析係数表!H45</f>
        <v>0</v>
      </c>
      <c r="O42" s="82">
        <f t="shared" si="4"/>
        <v>0</v>
      </c>
      <c r="P42" s="76">
        <f>分析係数表!C45</f>
        <v>1</v>
      </c>
      <c r="Q42" s="82">
        <f>O42*P42</f>
        <v>0</v>
      </c>
      <c r="R42" s="83">
        <v>2.9047334360009507E-3</v>
      </c>
      <c r="S42" s="84">
        <f>I42+R42</f>
        <v>4.6209568294163367E-2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5.3172633817795108E-3</v>
      </c>
      <c r="E43" s="77">
        <f>$C$17*D43</f>
        <v>0.53172633817795112</v>
      </c>
      <c r="F43" s="76">
        <f>分析係数表!C46</f>
        <v>0.10446009389671362</v>
      </c>
      <c r="G43" s="77">
        <f>E43*F43</f>
        <v>5.5544183213424476E-2</v>
      </c>
      <c r="H43" s="77">
        <v>6.4928753948945706E-2</v>
      </c>
      <c r="I43" s="77">
        <f>C43+H43</f>
        <v>6.4928753948945706E-2</v>
      </c>
      <c r="J43" s="76">
        <f>分析係数表!G46</f>
        <v>9.482758620689655E-3</v>
      </c>
      <c r="K43" s="78">
        <f>I43*J43</f>
        <v>6.1570370124000237E-4</v>
      </c>
      <c r="L43" s="79"/>
      <c r="M43" s="80"/>
      <c r="N43" s="81">
        <f>分析係数表!H46</f>
        <v>2.1406935555287204E-2</v>
      </c>
      <c r="O43" s="82">
        <f t="shared" si="4"/>
        <v>0.16949104083109084</v>
      </c>
      <c r="P43" s="76">
        <f>分析係数表!C46</f>
        <v>0.10446009389671362</v>
      </c>
      <c r="Q43" s="82">
        <f>O43*P43</f>
        <v>1.7705050039867474E-2</v>
      </c>
      <c r="R43" s="83">
        <v>1.9703410969630721E-2</v>
      </c>
      <c r="S43" s="84">
        <f>I43+R43</f>
        <v>8.4632164918576419E-2</v>
      </c>
      <c r="T43" s="85">
        <f>分析係数表!F46</f>
        <v>0.31293103448275861</v>
      </c>
      <c r="U43" s="86">
        <f>S43*T43</f>
        <v>2.648403091848555E-2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投入係数表!O44</f>
        <v>0.77029422190712515</v>
      </c>
      <c r="E44" s="91">
        <f>SUM(E5:E43)</f>
        <v>77.029422190712509</v>
      </c>
      <c r="F44" s="92">
        <f>分析係数表!C47</f>
        <v>0.44570757479943235</v>
      </c>
      <c r="G44" s="91">
        <f>SUM(G5:G43)</f>
        <v>11.813670351749996</v>
      </c>
      <c r="H44" s="91">
        <f>SUM(H5:H43)</f>
        <v>13.284421084660552</v>
      </c>
      <c r="I44" s="91">
        <f>SUM(I5:I43)</f>
        <v>113.28442108466054</v>
      </c>
      <c r="J44" s="92">
        <f>分析係数表!G47</f>
        <v>0.27097428005742652</v>
      </c>
      <c r="K44" s="93">
        <f>SUM(K5:K43)</f>
        <v>12.621003310591428</v>
      </c>
      <c r="L44" s="94">
        <f>最終需要_まとめ!$L$33</f>
        <v>0.62733333333333341</v>
      </c>
      <c r="M44" s="91">
        <f>K44*L44</f>
        <v>7.917576076844357</v>
      </c>
      <c r="N44" s="95">
        <f>分析係数表!H47</f>
        <v>1</v>
      </c>
      <c r="O44" s="96">
        <f>SUM(O5:O43)</f>
        <v>7.917576076844357</v>
      </c>
      <c r="P44" s="92">
        <f>分析係数表!C47</f>
        <v>0.44570757479943235</v>
      </c>
      <c r="Q44" s="96">
        <f>SUM(Q5:Q43)</f>
        <v>3.4689675023614006</v>
      </c>
      <c r="R44" s="91">
        <f>SUM(R5:R43)</f>
        <v>3.8177359342570507</v>
      </c>
      <c r="S44" s="97">
        <f>SUM(S5:S43)</f>
        <v>117.10215701891761</v>
      </c>
      <c r="T44" s="98">
        <f>分析係数表!F47</f>
        <v>0.61157350498728547</v>
      </c>
      <c r="U44" s="99">
        <f>SUM(U5:U43)</f>
        <v>30.099718501780444</v>
      </c>
      <c r="V44" s="100">
        <f>分析係数表!D47</f>
        <v>9.9802009927653867E-2</v>
      </c>
      <c r="W44" s="164">
        <f>SUM(W5:W43)</f>
        <v>2</v>
      </c>
      <c r="X44" s="92">
        <f>分析係数表!E47</f>
        <v>7.9310975781403947E-2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4.3219724437998597E-2</v>
      </c>
      <c r="G5" s="77">
        <f t="shared" ref="G5:G38" si="1">E5*F5</f>
        <v>0</v>
      </c>
      <c r="H5" s="77">
        <f t="array" ref="H5:H43">MMULT(逆行列係数!C5:AO43,'14'!G5:G43)</f>
        <v>3.6710255550562671E-5</v>
      </c>
      <c r="I5" s="77">
        <f t="shared" ref="I5:I38" si="2">C5+H5</f>
        <v>3.6710255550562671E-5</v>
      </c>
      <c r="J5" s="76">
        <f>分析係数表!G8</f>
        <v>0.12096774193548387</v>
      </c>
      <c r="K5" s="78">
        <f t="shared" ref="K5:K38" si="3">I5*J5</f>
        <v>4.44075671982613E-6</v>
      </c>
      <c r="L5" s="79" t="s">
        <v>184</v>
      </c>
      <c r="M5" s="80" t="s">
        <v>184</v>
      </c>
      <c r="N5" s="81">
        <f>分析係数表!H8</f>
        <v>1.0951274000724549E-2</v>
      </c>
      <c r="O5" s="82">
        <f t="shared" ref="O5:O43" si="4">$M$44*N5</f>
        <v>0.21297979492723829</v>
      </c>
      <c r="P5" s="76">
        <f>分析係数表!C8</f>
        <v>4.3219724437998597E-2</v>
      </c>
      <c r="Q5" s="82">
        <f t="shared" ref="Q5:Q38" si="5">O5*P5</f>
        <v>9.2049280476166895E-3</v>
      </c>
      <c r="R5" s="83">
        <f t="array" ref="R5:R43">MMULT(逆行列係数!C5:AO43,'14'!Q5:Q43)</f>
        <v>1.037710564140051E-2</v>
      </c>
      <c r="S5" s="84">
        <f t="shared" ref="S5:S38" si="6">I5+R5</f>
        <v>1.0413815896951072E-2</v>
      </c>
      <c r="T5" s="85">
        <f>分析係数表!F8</f>
        <v>0.45483870967741935</v>
      </c>
      <c r="U5" s="86">
        <f t="shared" ref="U5:U38" si="7">S5*T5</f>
        <v>4.7366065853874234E-3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投入係数表!P6</f>
        <v>0</v>
      </c>
      <c r="E6" s="77">
        <f t="shared" si="0"/>
        <v>0</v>
      </c>
      <c r="F6" s="76">
        <f>分析係数表!C9</f>
        <v>0.23148148148148151</v>
      </c>
      <c r="G6" s="77">
        <f t="shared" si="1"/>
        <v>0</v>
      </c>
      <c r="H6" s="77">
        <v>1.4639255929135206E-5</v>
      </c>
      <c r="I6" s="77">
        <f t="shared" si="2"/>
        <v>1.4639255929135206E-5</v>
      </c>
      <c r="J6" s="76">
        <f>分析係数表!G9</f>
        <v>0.24691358024691357</v>
      </c>
      <c r="K6" s="78">
        <f t="shared" si="3"/>
        <v>3.614631093613631E-6</v>
      </c>
      <c r="L6" s="79"/>
      <c r="M6" s="80"/>
      <c r="N6" s="81">
        <f>分析係数表!H9</f>
        <v>5.7611802117296619E-4</v>
      </c>
      <c r="O6" s="82">
        <f t="shared" si="4"/>
        <v>1.1204312666744215E-2</v>
      </c>
      <c r="P6" s="76">
        <f>分析係数表!C9</f>
        <v>0.23148148148148151</v>
      </c>
      <c r="Q6" s="82">
        <f t="shared" si="5"/>
        <v>2.5935908950796794E-3</v>
      </c>
      <c r="R6" s="83">
        <v>2.8833108617206545E-3</v>
      </c>
      <c r="S6" s="84">
        <f t="shared" si="6"/>
        <v>2.8979501176497899E-3</v>
      </c>
      <c r="T6" s="85">
        <f>分析係数表!F9</f>
        <v>0.67901234567901236</v>
      </c>
      <c r="U6" s="86">
        <f t="shared" si="7"/>
        <v>1.9677439070461536E-3</v>
      </c>
      <c r="V6" s="87">
        <f>分析係数表!D9</f>
        <v>0</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5.5493895671475668E-3</v>
      </c>
      <c r="G7" s="77">
        <f t="shared" si="1"/>
        <v>0</v>
      </c>
      <c r="H7" s="77">
        <v>6.6699932160403571E-7</v>
      </c>
      <c r="I7" s="77">
        <f t="shared" si="2"/>
        <v>6.6699932160403571E-7</v>
      </c>
      <c r="J7" s="76">
        <f>分析係数表!G10</f>
        <v>0.2857142857142857</v>
      </c>
      <c r="K7" s="78">
        <f t="shared" si="3"/>
        <v>1.905712347440102E-7</v>
      </c>
      <c r="L7" s="79"/>
      <c r="M7" s="80"/>
      <c r="N7" s="81">
        <f>分析係数表!H10</f>
        <v>1.1094674556213018E-3</v>
      </c>
      <c r="O7" s="82">
        <f t="shared" si="4"/>
        <v>2.1576864131153707E-2</v>
      </c>
      <c r="P7" s="76">
        <f>分析係数表!C10</f>
        <v>5.5493895671475668E-3</v>
      </c>
      <c r="Q7" s="82">
        <f t="shared" si="5"/>
        <v>1.1973842470118493E-4</v>
      </c>
      <c r="R7" s="83">
        <v>1.4711877516400653E-4</v>
      </c>
      <c r="S7" s="84">
        <f t="shared" si="6"/>
        <v>1.4778577448561057E-4</v>
      </c>
      <c r="T7" s="85">
        <f>分析係数表!F10</f>
        <v>0.5714285714285714</v>
      </c>
      <c r="U7" s="86">
        <f t="shared" si="7"/>
        <v>8.4449013991777467E-5</v>
      </c>
      <c r="V7" s="87">
        <f>分析係数表!D10</f>
        <v>0.14285714285714285</v>
      </c>
      <c r="W7" s="88">
        <f t="shared" si="8"/>
        <v>0</v>
      </c>
      <c r="X7" s="76">
        <f>分析係数表!E10</f>
        <v>0</v>
      </c>
      <c r="Y7" s="89">
        <f t="shared" si="9"/>
        <v>0</v>
      </c>
    </row>
    <row r="8" spans="1:25" x14ac:dyDescent="0.2">
      <c r="A8" s="6" t="s">
        <v>222</v>
      </c>
      <c r="B8" s="5" t="s">
        <v>27</v>
      </c>
      <c r="C8" s="90"/>
      <c r="D8" s="76">
        <f>投入係数表!P8</f>
        <v>3.4524426031417227E-4</v>
      </c>
      <c r="E8" s="77">
        <f t="shared" si="0"/>
        <v>3.4524426031417227E-2</v>
      </c>
      <c r="F8" s="76">
        <f>分析係数表!C11</f>
        <v>8.2342177493137658E-3</v>
      </c>
      <c r="G8" s="77">
        <f t="shared" si="1"/>
        <v>2.8428164161276595E-4</v>
      </c>
      <c r="H8" s="77">
        <v>3.2964371332454591E-3</v>
      </c>
      <c r="I8" s="77">
        <f t="shared" si="2"/>
        <v>3.2964371332454591E-3</v>
      </c>
      <c r="J8" s="76">
        <f>分析係数表!G11</f>
        <v>0.47058823529411764</v>
      </c>
      <c r="K8" s="78">
        <f t="shared" si="3"/>
        <v>1.5512645332919808E-3</v>
      </c>
      <c r="L8" s="79"/>
      <c r="M8" s="80"/>
      <c r="N8" s="81">
        <f>分析係数表!H11</f>
        <v>-2.0126393752767377E-5</v>
      </c>
      <c r="O8" s="82">
        <f t="shared" si="4"/>
        <v>-3.9141703639281099E-4</v>
      </c>
      <c r="P8" s="76">
        <f>分析係数表!C11</f>
        <v>8.2342177493137658E-3</v>
      </c>
      <c r="Q8" s="82">
        <f t="shared" si="5"/>
        <v>-3.2230131084494763E-6</v>
      </c>
      <c r="R8" s="83">
        <v>3.9555416802036973E-5</v>
      </c>
      <c r="S8" s="84">
        <f t="shared" si="6"/>
        <v>3.3359925500474961E-3</v>
      </c>
      <c r="T8" s="85">
        <f>分析係数表!F11</f>
        <v>0.76470588235294112</v>
      </c>
      <c r="U8" s="86">
        <f t="shared" si="7"/>
        <v>2.5510531265069084E-3</v>
      </c>
      <c r="V8" s="87">
        <f>分析係数表!D11</f>
        <v>0</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2.3675231529837748E-2</v>
      </c>
      <c r="G9" s="77">
        <f t="shared" si="1"/>
        <v>0</v>
      </c>
      <c r="H9" s="77">
        <v>2.2621996507288073E-5</v>
      </c>
      <c r="I9" s="77">
        <f t="shared" si="2"/>
        <v>2.2621996507288073E-5</v>
      </c>
      <c r="J9" s="76">
        <f>分析係数表!G12</f>
        <v>0.14409566517189837</v>
      </c>
      <c r="K9" s="78">
        <f t="shared" si="3"/>
        <v>3.2597316342340366E-6</v>
      </c>
      <c r="L9" s="79"/>
      <c r="M9" s="80"/>
      <c r="N9" s="81">
        <f>分析係数表!H12</f>
        <v>8.7247916918246585E-2</v>
      </c>
      <c r="O9" s="82">
        <f t="shared" si="4"/>
        <v>1.6967928527628358</v>
      </c>
      <c r="P9" s="76">
        <f>分析係数表!C12</f>
        <v>2.3675231529837748E-2</v>
      </c>
      <c r="Q9" s="82">
        <f t="shared" si="5"/>
        <v>4.0171963647334032E-2</v>
      </c>
      <c r="R9" s="83">
        <v>4.3068700271660272E-2</v>
      </c>
      <c r="S9" s="84">
        <f t="shared" si="6"/>
        <v>4.3091322268167559E-2</v>
      </c>
      <c r="T9" s="85">
        <f>分析係数表!F12</f>
        <v>0.28819133034379674</v>
      </c>
      <c r="U9" s="86">
        <f t="shared" si="7"/>
        <v>1.2418545490736482E-2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投入係数表!P10</f>
        <v>1.3809770412566891E-3</v>
      </c>
      <c r="E10" s="77">
        <f t="shared" si="0"/>
        <v>0.13809770412566891</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0.26141765318084864</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投入係数表!P11</f>
        <v>3.7976868634558951E-3</v>
      </c>
      <c r="E11" s="77">
        <f t="shared" si="0"/>
        <v>0.37976868634558952</v>
      </c>
      <c r="F11" s="76">
        <f>分析係数表!C14</f>
        <v>5.9722885809842308E-2</v>
      </c>
      <c r="G11" s="77">
        <f t="shared" si="1"/>
        <v>2.2680881888771463E-2</v>
      </c>
      <c r="H11" s="77">
        <v>2.7560836092747214E-2</v>
      </c>
      <c r="I11" s="77">
        <f t="shared" si="2"/>
        <v>2.7560836092747214E-2</v>
      </c>
      <c r="J11" s="76">
        <f>分析係数表!G14</f>
        <v>0.15850144092219021</v>
      </c>
      <c r="K11" s="78">
        <f t="shared" si="3"/>
        <v>4.36843223372074E-3</v>
      </c>
      <c r="L11" s="79"/>
      <c r="M11" s="80"/>
      <c r="N11" s="81">
        <f>分析係数表!H14</f>
        <v>1.1119832548403977E-3</v>
      </c>
      <c r="O11" s="82">
        <f t="shared" si="4"/>
        <v>2.1625791260702808E-2</v>
      </c>
      <c r="P11" s="76">
        <f>分析係数表!C14</f>
        <v>5.9722885809842308E-2</v>
      </c>
      <c r="Q11" s="82">
        <f t="shared" si="5"/>
        <v>1.2915546620104396E-3</v>
      </c>
      <c r="R11" s="83">
        <v>3.774870755629477E-3</v>
      </c>
      <c r="S11" s="84">
        <f t="shared" si="6"/>
        <v>3.1335706848376693E-2</v>
      </c>
      <c r="T11" s="85">
        <f>分析係数表!F14</f>
        <v>0.29178674351585016</v>
      </c>
      <c r="U11" s="86">
        <f t="shared" si="7"/>
        <v>9.1433438570551594E-3</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投入係数表!P12</f>
        <v>9.148972898325565E-3</v>
      </c>
      <c r="E12" s="77">
        <f t="shared" si="0"/>
        <v>0.91489728983255647</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0.15607754326163337</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投入係数表!P13</f>
        <v>2.9345762126704645E-3</v>
      </c>
      <c r="E13" s="77">
        <f t="shared" si="0"/>
        <v>0.29345762126704644</v>
      </c>
      <c r="F13" s="76">
        <f>分析係数表!C16</f>
        <v>6.1289263434387564E-3</v>
      </c>
      <c r="G13" s="77">
        <f t="shared" si="1"/>
        <v>1.7985801456664745E-3</v>
      </c>
      <c r="H13" s="77">
        <v>2.615092177235134E-3</v>
      </c>
      <c r="I13" s="77">
        <f t="shared" si="2"/>
        <v>2.615092177235134E-3</v>
      </c>
      <c r="J13" s="76">
        <f>分析係数表!G16</f>
        <v>3.1746031746031744E-2</v>
      </c>
      <c r="K13" s="78">
        <f t="shared" si="3"/>
        <v>8.3018799277305837E-5</v>
      </c>
      <c r="L13" s="79"/>
      <c r="M13" s="80"/>
      <c r="N13" s="81">
        <f>分析係数表!H16</f>
        <v>1.5884756269371653E-2</v>
      </c>
      <c r="O13" s="82">
        <f t="shared" si="4"/>
        <v>0.30892589597302605</v>
      </c>
      <c r="P13" s="76">
        <f>分析係数表!C16</f>
        <v>6.1289263434387564E-3</v>
      </c>
      <c r="Q13" s="82">
        <f t="shared" si="5"/>
        <v>1.8933840619995003E-3</v>
      </c>
      <c r="R13" s="83">
        <v>2.121877674601444E-3</v>
      </c>
      <c r="S13" s="84">
        <f t="shared" si="6"/>
        <v>4.7369698518365776E-3</v>
      </c>
      <c r="T13" s="85">
        <f>分析係数表!F16</f>
        <v>0.27777777777777779</v>
      </c>
      <c r="U13" s="86">
        <f t="shared" si="7"/>
        <v>1.3158249588434939E-3</v>
      </c>
      <c r="V13" s="87">
        <f>分析係数表!D16</f>
        <v>0</v>
      </c>
      <c r="W13" s="88">
        <f t="shared" si="8"/>
        <v>0</v>
      </c>
      <c r="X13" s="76">
        <f>分析係数表!E16</f>
        <v>0</v>
      </c>
      <c r="Y13" s="89">
        <f t="shared" si="9"/>
        <v>0</v>
      </c>
    </row>
    <row r="14" spans="1:25" x14ac:dyDescent="0.2">
      <c r="A14" s="6" t="s">
        <v>2</v>
      </c>
      <c r="B14" s="5" t="s">
        <v>365</v>
      </c>
      <c r="C14" s="90"/>
      <c r="D14" s="76">
        <f>投入係数表!P14</f>
        <v>5.006041774555498E-3</v>
      </c>
      <c r="E14" s="77">
        <f t="shared" si="0"/>
        <v>0.50060417745554975</v>
      </c>
      <c r="F14" s="76">
        <f>分析係数表!C17</f>
        <v>8.7451698189953242E-2</v>
      </c>
      <c r="G14" s="77">
        <f t="shared" si="1"/>
        <v>4.3778685439472532E-2</v>
      </c>
      <c r="H14" s="77">
        <v>5.039385073553182E-2</v>
      </c>
      <c r="I14" s="77">
        <f t="shared" si="2"/>
        <v>5.039385073553182E-2</v>
      </c>
      <c r="J14" s="76">
        <f>分析係数表!G17</f>
        <v>0.21272443403590943</v>
      </c>
      <c r="K14" s="78">
        <f t="shared" si="3"/>
        <v>1.0720003376606104E-2</v>
      </c>
      <c r="L14" s="79"/>
      <c r="M14" s="80"/>
      <c r="N14" s="81">
        <f>分析係数表!H17</f>
        <v>2.8227267238256251E-3</v>
      </c>
      <c r="O14" s="82">
        <f t="shared" si="4"/>
        <v>5.4896239354091748E-2</v>
      </c>
      <c r="P14" s="76">
        <f>分析係数表!C17</f>
        <v>8.7451698189953242E-2</v>
      </c>
      <c r="Q14" s="82">
        <f t="shared" si="5"/>
        <v>4.800769355757465E-3</v>
      </c>
      <c r="R14" s="83">
        <v>8.3892489423413596E-3</v>
      </c>
      <c r="S14" s="84">
        <f t="shared" si="6"/>
        <v>5.878309967787318E-2</v>
      </c>
      <c r="T14" s="85">
        <f>分析係数表!F17</f>
        <v>0.32357533177205311</v>
      </c>
      <c r="U14" s="86">
        <f t="shared" si="7"/>
        <v>1.9020760980857483E-2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投入係数表!P15</f>
        <v>3.6250647332988087E-3</v>
      </c>
      <c r="E15" s="77">
        <f t="shared" si="0"/>
        <v>0.3625064733298809</v>
      </c>
      <c r="F15" s="76">
        <f>分析係数表!C18</f>
        <v>0.22643979057591623</v>
      </c>
      <c r="G15" s="77">
        <f t="shared" si="1"/>
        <v>8.2085889903232193E-2</v>
      </c>
      <c r="H15" s="77">
        <v>9.7294406332123606E-2</v>
      </c>
      <c r="I15" s="77">
        <f t="shared" si="2"/>
        <v>9.7294406332123606E-2</v>
      </c>
      <c r="J15" s="76">
        <f>分析係数表!G18</f>
        <v>0.21553645335880292</v>
      </c>
      <c r="K15" s="78">
        <f t="shared" si="3"/>
        <v>2.0970491272476178E-2</v>
      </c>
      <c r="L15" s="79"/>
      <c r="M15" s="80"/>
      <c r="N15" s="81">
        <f>分析係数表!H18</f>
        <v>4.2265426880811494E-4</v>
      </c>
      <c r="O15" s="82">
        <f t="shared" si="4"/>
        <v>8.2197577642490315E-3</v>
      </c>
      <c r="P15" s="76">
        <f>分析係数表!C18</f>
        <v>0.22643979057591623</v>
      </c>
      <c r="Q15" s="82">
        <f t="shared" si="5"/>
        <v>1.8612802267213122E-3</v>
      </c>
      <c r="R15" s="83">
        <v>4.0107748033567925E-3</v>
      </c>
      <c r="S15" s="84">
        <f t="shared" si="6"/>
        <v>0.1013051811354804</v>
      </c>
      <c r="T15" s="85">
        <f>分析係数表!F18</f>
        <v>0.45877109200891436</v>
      </c>
      <c r="U15" s="86">
        <f t="shared" si="7"/>
        <v>4.6475888575685215E-2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投入係数表!P16</f>
        <v>0.23597445192473676</v>
      </c>
      <c r="E16" s="77">
        <f t="shared" si="0"/>
        <v>23.597445192473675</v>
      </c>
      <c r="F16" s="76">
        <f>分析係数表!C19</f>
        <v>0.10887949260042284</v>
      </c>
      <c r="G16" s="77">
        <f t="shared" si="1"/>
        <v>2.5692778592228209</v>
      </c>
      <c r="H16" s="77">
        <v>2.767689482738537</v>
      </c>
      <c r="I16" s="77">
        <f t="shared" si="2"/>
        <v>2.767689482738537</v>
      </c>
      <c r="J16" s="76">
        <f>分析係数表!G19</f>
        <v>5.7692307692307696E-2</v>
      </c>
      <c r="K16" s="78">
        <f t="shared" si="3"/>
        <v>0.15967439323491561</v>
      </c>
      <c r="L16" s="79"/>
      <c r="M16" s="80"/>
      <c r="N16" s="81">
        <f>分析係数表!H19</f>
        <v>-1.0817936642112467E-4</v>
      </c>
      <c r="O16" s="82">
        <f t="shared" si="4"/>
        <v>-2.1038665706113592E-3</v>
      </c>
      <c r="P16" s="76">
        <f>分析係数表!C19</f>
        <v>0.10887949260042284</v>
      </c>
      <c r="Q16" s="82">
        <f t="shared" si="5"/>
        <v>-2.2906792470715648E-4</v>
      </c>
      <c r="R16" s="83">
        <v>6.1565572077703951E-4</v>
      </c>
      <c r="S16" s="84">
        <f t="shared" si="6"/>
        <v>2.768305138459314</v>
      </c>
      <c r="T16" s="85">
        <f>分析係数表!F19</f>
        <v>0.23994755244755245</v>
      </c>
      <c r="U16" s="86">
        <f t="shared" si="7"/>
        <v>0.6642480424012952</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投入係数表!P17</f>
        <v>6.8358363542206105E-2</v>
      </c>
      <c r="E17" s="77">
        <f t="shared" si="0"/>
        <v>6.8358363542206106</v>
      </c>
      <c r="F17" s="76">
        <f>分析係数表!C20</f>
        <v>0.17711503347534996</v>
      </c>
      <c r="G17" s="77">
        <f t="shared" si="1"/>
        <v>1.2107293847097977</v>
      </c>
      <c r="H17" s="77">
        <v>1.3316325311096673</v>
      </c>
      <c r="I17" s="77">
        <f t="shared" si="2"/>
        <v>1.3316325311096673</v>
      </c>
      <c r="J17" s="76">
        <f>分析係数表!G20</f>
        <v>9.9964551577454805E-2</v>
      </c>
      <c r="K17" s="78">
        <f t="shared" si="3"/>
        <v>0.13311604883832903</v>
      </c>
      <c r="L17" s="79"/>
      <c r="M17" s="80"/>
      <c r="N17" s="81">
        <f>分析係数表!H20</f>
        <v>5.2831783601014375E-4</v>
      </c>
      <c r="O17" s="82">
        <f t="shared" si="4"/>
        <v>1.027469720531129E-2</v>
      </c>
      <c r="P17" s="76">
        <f>分析係数表!C20</f>
        <v>0.17711503347534996</v>
      </c>
      <c r="Q17" s="82">
        <f t="shared" si="5"/>
        <v>1.8198033394677938E-3</v>
      </c>
      <c r="R17" s="83">
        <v>3.4744393294462057E-3</v>
      </c>
      <c r="S17" s="84">
        <f t="shared" si="6"/>
        <v>1.3351069704391134</v>
      </c>
      <c r="T17" s="85">
        <f>分析係数表!F20</f>
        <v>0.22332506203473945</v>
      </c>
      <c r="U17" s="86">
        <f t="shared" si="7"/>
        <v>0.29816284699632806</v>
      </c>
      <c r="V17" s="87">
        <f>分析係数表!D20</f>
        <v>1.7015242821694435E-2</v>
      </c>
      <c r="W17" s="88">
        <f t="shared" si="8"/>
        <v>0</v>
      </c>
      <c r="X17" s="76">
        <f>分析係数表!E20</f>
        <v>1.5242821694434599E-2</v>
      </c>
      <c r="Y17" s="89">
        <f t="shared" si="9"/>
        <v>0</v>
      </c>
    </row>
    <row r="18" spans="1:25" x14ac:dyDescent="0.2">
      <c r="A18" s="6" t="s">
        <v>6</v>
      </c>
      <c r="B18" s="5" t="s">
        <v>34</v>
      </c>
      <c r="C18" s="75">
        <f>最終需要_まとめ!C19</f>
        <v>100</v>
      </c>
      <c r="D18" s="76">
        <f>投入係数表!P18</f>
        <v>7.3364405316761611E-2</v>
      </c>
      <c r="E18" s="77">
        <f t="shared" si="0"/>
        <v>7.3364405316761614</v>
      </c>
      <c r="F18" s="76">
        <f>分析係数表!C21</f>
        <v>0.17957505140507202</v>
      </c>
      <c r="G18" s="77">
        <f t="shared" si="1"/>
        <v>1.3174416856060005</v>
      </c>
      <c r="H18" s="77">
        <v>1.3455463399416669</v>
      </c>
      <c r="I18" s="77">
        <f t="shared" si="2"/>
        <v>101.34554633994166</v>
      </c>
      <c r="J18" s="76">
        <f>分析係数表!G21</f>
        <v>0.28499913688934919</v>
      </c>
      <c r="K18" s="78">
        <f t="shared" si="3"/>
        <v>28.883393234462915</v>
      </c>
      <c r="L18" s="79"/>
      <c r="M18" s="80"/>
      <c r="N18" s="81">
        <f>分析係数表!H21</f>
        <v>8.7801392746447693E-4</v>
      </c>
      <c r="O18" s="82">
        <f t="shared" si="4"/>
        <v>1.707556821263638E-2</v>
      </c>
      <c r="P18" s="76">
        <f>分析係数表!C21</f>
        <v>0.17957505140507202</v>
      </c>
      <c r="Q18" s="82">
        <f t="shared" si="5"/>
        <v>3.0663460395549918E-3</v>
      </c>
      <c r="R18" s="83">
        <v>6.0431975007278977E-3</v>
      </c>
      <c r="S18" s="84">
        <f t="shared" si="6"/>
        <v>101.35158953744239</v>
      </c>
      <c r="T18" s="85">
        <f>分析係数表!F21</f>
        <v>0.42551355083721731</v>
      </c>
      <c r="U18" s="86">
        <f t="shared" si="7"/>
        <v>43.126474747073274</v>
      </c>
      <c r="V18" s="87">
        <f>分析係数表!D21</f>
        <v>7.6298981529432069E-2</v>
      </c>
      <c r="W18" s="88">
        <f t="shared" si="8"/>
        <v>8</v>
      </c>
      <c r="X18" s="76">
        <f>分析係数表!E21</f>
        <v>5.9382012774037631E-2</v>
      </c>
      <c r="Y18" s="89">
        <f t="shared" si="9"/>
        <v>6</v>
      </c>
    </row>
    <row r="19" spans="1:25" x14ac:dyDescent="0.2">
      <c r="A19" s="6" t="s">
        <v>7</v>
      </c>
      <c r="B19" s="5" t="s">
        <v>269</v>
      </c>
      <c r="C19" s="90"/>
      <c r="D19" s="76">
        <f>投入係数表!P19</f>
        <v>1.2083549110996029E-3</v>
      </c>
      <c r="E19" s="77">
        <f t="shared" si="0"/>
        <v>0.12083549110996029</v>
      </c>
      <c r="F19" s="76">
        <f>分析係数表!C22</f>
        <v>4.9691833590138623E-2</v>
      </c>
      <c r="G19" s="77">
        <f t="shared" si="1"/>
        <v>6.004537116018822E-3</v>
      </c>
      <c r="H19" s="77">
        <v>7.1904523930612155E-3</v>
      </c>
      <c r="I19" s="77">
        <f t="shared" si="2"/>
        <v>7.1904523930612155E-3</v>
      </c>
      <c r="J19" s="76">
        <f>分析係数表!G22</f>
        <v>0.19477362503798237</v>
      </c>
      <c r="K19" s="78">
        <f t="shared" si="3"/>
        <v>1.4005104782595682E-3</v>
      </c>
      <c r="L19" s="79"/>
      <c r="M19" s="80"/>
      <c r="N19" s="81">
        <f>分析係数表!H22</f>
        <v>4.276858672463068E-5</v>
      </c>
      <c r="O19" s="82">
        <f t="shared" si="4"/>
        <v>8.3176120233472339E-4</v>
      </c>
      <c r="P19" s="76">
        <f>分析係数表!C22</f>
        <v>4.9691833590138623E-2</v>
      </c>
      <c r="Q19" s="82">
        <f t="shared" si="5"/>
        <v>4.1331739253150693E-5</v>
      </c>
      <c r="R19" s="83">
        <v>4.9650799065842713E-4</v>
      </c>
      <c r="S19" s="84">
        <f t="shared" si="6"/>
        <v>7.6869603837196425E-3</v>
      </c>
      <c r="T19" s="85">
        <f>分析係数表!F22</f>
        <v>0.41355211182011548</v>
      </c>
      <c r="U19" s="86">
        <f t="shared" si="7"/>
        <v>3.1789587001648232E-3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投入係数表!P20</f>
        <v>5.1786639047125837E-4</v>
      </c>
      <c r="E20" s="77">
        <f t="shared" si="0"/>
        <v>5.178663904712584E-2</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4.8927129549101382E-4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投入係数表!P21</f>
        <v>0</v>
      </c>
      <c r="E21" s="77">
        <f t="shared" si="0"/>
        <v>0</v>
      </c>
      <c r="F21" s="76">
        <f>分析係数表!C24</f>
        <v>0.10964526531808849</v>
      </c>
      <c r="G21" s="77">
        <f t="shared" si="1"/>
        <v>0</v>
      </c>
      <c r="H21" s="77">
        <v>1.1705223700567123E-3</v>
      </c>
      <c r="I21" s="77">
        <f t="shared" si="2"/>
        <v>1.1705223700567123E-3</v>
      </c>
      <c r="J21" s="76">
        <f>分析係数表!G24</f>
        <v>0.20900321543408359</v>
      </c>
      <c r="K21" s="78">
        <f t="shared" si="3"/>
        <v>2.4464293907937713E-4</v>
      </c>
      <c r="L21" s="79"/>
      <c r="M21" s="80"/>
      <c r="N21" s="81">
        <f>分析係数表!H24</f>
        <v>3.3711709535885358E-4</v>
      </c>
      <c r="O21" s="82">
        <f t="shared" si="4"/>
        <v>6.5562353595795837E-3</v>
      </c>
      <c r="P21" s="76">
        <f>分析係数表!C24</f>
        <v>0.10964526531808849</v>
      </c>
      <c r="Q21" s="82">
        <f t="shared" si="5"/>
        <v>7.1886016548893678E-4</v>
      </c>
      <c r="R21" s="83">
        <v>2.8867688110132896E-3</v>
      </c>
      <c r="S21" s="84">
        <f t="shared" si="6"/>
        <v>4.0572911810700021E-3</v>
      </c>
      <c r="T21" s="85">
        <f>分析係数表!F24</f>
        <v>0.39389067524115756</v>
      </c>
      <c r="U21" s="86">
        <f t="shared" si="7"/>
        <v>1.5981291629616568E-3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投入係数表!P22</f>
        <v>2.7619540825133781E-3</v>
      </c>
      <c r="E22" s="77">
        <f t="shared" si="0"/>
        <v>0.27619540825133782</v>
      </c>
      <c r="F22" s="76">
        <f>分析係数表!C25</f>
        <v>4.6305418719211788E-2</v>
      </c>
      <c r="G22" s="77">
        <f t="shared" si="1"/>
        <v>1.2789344027401841E-2</v>
      </c>
      <c r="H22" s="77">
        <v>1.4545942026226026E-2</v>
      </c>
      <c r="I22" s="77">
        <f t="shared" si="2"/>
        <v>1.4545942026226026E-2</v>
      </c>
      <c r="J22" s="76">
        <f>分析係数表!G25</f>
        <v>0.19667590027700832</v>
      </c>
      <c r="K22" s="78">
        <f t="shared" si="3"/>
        <v>2.8608362433851743E-3</v>
      </c>
      <c r="L22" s="79"/>
      <c r="M22" s="80"/>
      <c r="N22" s="81">
        <f>分析係数表!H25</f>
        <v>4.9058084772370483E-4</v>
      </c>
      <c r="O22" s="82">
        <f t="shared" si="4"/>
        <v>9.5407902620747685E-3</v>
      </c>
      <c r="P22" s="76">
        <f>分析係数表!C25</f>
        <v>4.6305418719211788E-2</v>
      </c>
      <c r="Q22" s="82">
        <f t="shared" si="5"/>
        <v>4.4179028799755051E-4</v>
      </c>
      <c r="R22" s="83">
        <v>1.4869533064692355E-3</v>
      </c>
      <c r="S22" s="84">
        <f t="shared" si="6"/>
        <v>1.6032895332695262E-2</v>
      </c>
      <c r="T22" s="85">
        <f>分析係数表!F25</f>
        <v>0.35013850415512465</v>
      </c>
      <c r="U22" s="86">
        <f t="shared" si="7"/>
        <v>5.6137339890655986E-3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投入係数表!P23</f>
        <v>8.6311065078543069E-4</v>
      </c>
      <c r="E23" s="77">
        <f t="shared" si="0"/>
        <v>8.6311065078543067E-2</v>
      </c>
      <c r="F23" s="76">
        <f>分析係数表!C26</f>
        <v>0.16673079389508783</v>
      </c>
      <c r="G23" s="77">
        <f t="shared" si="1"/>
        <v>1.4390712402476077E-2</v>
      </c>
      <c r="H23" s="77">
        <v>1.8113569578614933E-2</v>
      </c>
      <c r="I23" s="77">
        <f t="shared" si="2"/>
        <v>1.8113569578614933E-2</v>
      </c>
      <c r="J23" s="76">
        <f>分析係数表!G26</f>
        <v>0.1962424574876577</v>
      </c>
      <c r="K23" s="78">
        <f t="shared" si="3"/>
        <v>3.5546514079810711E-3</v>
      </c>
      <c r="L23" s="79"/>
      <c r="M23" s="80"/>
      <c r="N23" s="81">
        <f>分析係数表!H26</f>
        <v>1.0251881817815884E-2</v>
      </c>
      <c r="O23" s="82">
        <f t="shared" si="4"/>
        <v>0.19937805291258812</v>
      </c>
      <c r="P23" s="76">
        <f>分析係数表!C26</f>
        <v>0.16673079389508783</v>
      </c>
      <c r="Q23" s="82">
        <f t="shared" si="5"/>
        <v>3.3242461047372641E-2</v>
      </c>
      <c r="R23" s="83">
        <v>3.5341109691886183E-2</v>
      </c>
      <c r="S23" s="84">
        <f t="shared" si="6"/>
        <v>5.3454679270501113E-2</v>
      </c>
      <c r="T23" s="85">
        <f>分析係数表!F26</f>
        <v>0.33461327482172243</v>
      </c>
      <c r="U23" s="86">
        <f t="shared" si="7"/>
        <v>1.7886645285247218E-2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投入係数表!P24</f>
        <v>0</v>
      </c>
      <c r="E24" s="77">
        <f t="shared" si="0"/>
        <v>0</v>
      </c>
      <c r="F24" s="76">
        <f>分析係数表!C27</f>
        <v>7.547169811320753E-2</v>
      </c>
      <c r="G24" s="77">
        <f t="shared" si="1"/>
        <v>0</v>
      </c>
      <c r="H24" s="77">
        <v>2.5211705120260043E-4</v>
      </c>
      <c r="I24" s="77">
        <f t="shared" si="2"/>
        <v>2.5211705120260043E-4</v>
      </c>
      <c r="J24" s="76">
        <f>分析係数表!G27</f>
        <v>0.16957431960921143</v>
      </c>
      <c r="K24" s="78">
        <f t="shared" si="3"/>
        <v>4.2752577419561689E-5</v>
      </c>
      <c r="L24" s="79"/>
      <c r="M24" s="80"/>
      <c r="N24" s="81">
        <f>分析係数表!H27</f>
        <v>1.0395282373304351E-2</v>
      </c>
      <c r="O24" s="82">
        <f t="shared" si="4"/>
        <v>0.20216689929688689</v>
      </c>
      <c r="P24" s="76">
        <f>分析係数表!C27</f>
        <v>7.547169811320753E-2</v>
      </c>
      <c r="Q24" s="82">
        <f t="shared" si="5"/>
        <v>1.5257879192217876E-2</v>
      </c>
      <c r="R24" s="83">
        <v>1.5440222025822587E-2</v>
      </c>
      <c r="S24" s="84">
        <f t="shared" si="6"/>
        <v>1.5692339077025188E-2</v>
      </c>
      <c r="T24" s="85">
        <f>分析係数表!F27</f>
        <v>0.31960921144452198</v>
      </c>
      <c r="U24" s="86">
        <f t="shared" si="7"/>
        <v>5.0154161181280785E-3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投入係数表!P25</f>
        <v>0</v>
      </c>
      <c r="E25" s="77">
        <f t="shared" si="0"/>
        <v>0</v>
      </c>
      <c r="F25" s="76">
        <f>分析係数表!C28</f>
        <v>9.6472970692467741E-2</v>
      </c>
      <c r="G25" s="77">
        <f t="shared" si="1"/>
        <v>0</v>
      </c>
      <c r="H25" s="77">
        <v>8.5296918638888934E-3</v>
      </c>
      <c r="I25" s="77">
        <f t="shared" si="2"/>
        <v>8.5296918638888934E-3</v>
      </c>
      <c r="J25" s="76">
        <f>分析係数表!G28</f>
        <v>0.12489408574817827</v>
      </c>
      <c r="K25" s="78">
        <f t="shared" si="3"/>
        <v>1.0653080670540781E-3</v>
      </c>
      <c r="L25" s="79"/>
      <c r="M25" s="80"/>
      <c r="N25" s="81">
        <f>分析係数表!H28</f>
        <v>1.9077305478404378E-2</v>
      </c>
      <c r="O25" s="82">
        <f t="shared" si="4"/>
        <v>0.37101442337083573</v>
      </c>
      <c r="P25" s="76">
        <f>分析係数表!C28</f>
        <v>9.6472970692467741E-2</v>
      </c>
      <c r="Q25" s="82">
        <f t="shared" si="5"/>
        <v>3.5792863592337451E-2</v>
      </c>
      <c r="R25" s="83">
        <v>4.0831301942955651E-2</v>
      </c>
      <c r="S25" s="84">
        <f t="shared" si="6"/>
        <v>4.9360993806844541E-2</v>
      </c>
      <c r="T25" s="85">
        <f>分析係数表!F28</f>
        <v>0.21360786307405524</v>
      </c>
      <c r="U25" s="86">
        <f t="shared" si="7"/>
        <v>1.0543896406291737E-2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投入係数表!P26</f>
        <v>3.1071983428275505E-3</v>
      </c>
      <c r="E26" s="77">
        <f t="shared" si="0"/>
        <v>0.31071983428275507</v>
      </c>
      <c r="F26" s="76">
        <f>分析係数表!C29</f>
        <v>3.4111818825194651E-2</v>
      </c>
      <c r="G26" s="77">
        <f t="shared" si="1"/>
        <v>1.0599218692447846E-2</v>
      </c>
      <c r="H26" s="77">
        <v>1.4323407347261482E-2</v>
      </c>
      <c r="I26" s="77">
        <f t="shared" si="2"/>
        <v>1.4323407347261482E-2</v>
      </c>
      <c r="J26" s="76">
        <f>分析係数表!G29</f>
        <v>0.26295336787564766</v>
      </c>
      <c r="K26" s="78">
        <f t="shared" si="3"/>
        <v>3.7663882014172031E-3</v>
      </c>
      <c r="L26" s="79"/>
      <c r="M26" s="80"/>
      <c r="N26" s="81">
        <f>分析係数表!H29</f>
        <v>9.4946262528680103E-3</v>
      </c>
      <c r="O26" s="82">
        <f t="shared" si="4"/>
        <v>0.18465098691830859</v>
      </c>
      <c r="P26" s="76">
        <f>分析係数表!C29</f>
        <v>3.4111818825194651E-2</v>
      </c>
      <c r="Q26" s="82">
        <f t="shared" si="5"/>
        <v>6.2987810116507297E-3</v>
      </c>
      <c r="R26" s="83">
        <v>8.0348697114335822E-3</v>
      </c>
      <c r="S26" s="84">
        <f t="shared" si="6"/>
        <v>2.2358277058695065E-2</v>
      </c>
      <c r="T26" s="85">
        <f>分析係数表!F29</f>
        <v>0.41450777202072536</v>
      </c>
      <c r="U26" s="86">
        <f t="shared" si="7"/>
        <v>9.2676796098217877E-3</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投入係数表!P27</f>
        <v>3.7976868634558951E-3</v>
      </c>
      <c r="E27" s="77">
        <f t="shared" si="0"/>
        <v>0.37976868634558952</v>
      </c>
      <c r="F27" s="76">
        <f>分析係数表!C30</f>
        <v>1</v>
      </c>
      <c r="G27" s="77">
        <f t="shared" si="1"/>
        <v>0.37976868634558952</v>
      </c>
      <c r="H27" s="77">
        <v>0.42258192187828619</v>
      </c>
      <c r="I27" s="77">
        <f t="shared" si="2"/>
        <v>0.42258192187828619</v>
      </c>
      <c r="J27" s="76">
        <f>分析係数表!G30</f>
        <v>0.34440567162860553</v>
      </c>
      <c r="K27" s="78">
        <f t="shared" si="3"/>
        <v>0.14553961062259807</v>
      </c>
      <c r="L27" s="79"/>
      <c r="M27" s="80"/>
      <c r="N27" s="81">
        <f>分析係数表!H30</f>
        <v>0</v>
      </c>
      <c r="O27" s="82">
        <f t="shared" si="4"/>
        <v>0</v>
      </c>
      <c r="P27" s="76">
        <f>分析係数表!C30</f>
        <v>1</v>
      </c>
      <c r="Q27" s="82">
        <f t="shared" si="5"/>
        <v>0</v>
      </c>
      <c r="R27" s="83">
        <v>5.7836064542567317E-2</v>
      </c>
      <c r="S27" s="84">
        <f t="shared" si="6"/>
        <v>0.48041798642085354</v>
      </c>
      <c r="T27" s="85">
        <f>分析係数表!F30</f>
        <v>0.44043464817350592</v>
      </c>
      <c r="U27" s="86">
        <f t="shared" si="7"/>
        <v>0.21159272682549277</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投入係数表!P28</f>
        <v>2.4167098221992058E-2</v>
      </c>
      <c r="E28" s="77">
        <f t="shared" si="0"/>
        <v>2.4167098221992056</v>
      </c>
      <c r="F28" s="76">
        <f>分析係数表!C31</f>
        <v>1.6826763829082436E-2</v>
      </c>
      <c r="G28" s="77">
        <f t="shared" si="1"/>
        <v>4.0665405421569836E-2</v>
      </c>
      <c r="H28" s="77">
        <v>4.5602568142784253E-2</v>
      </c>
      <c r="I28" s="77">
        <f t="shared" si="2"/>
        <v>4.5602568142784253E-2</v>
      </c>
      <c r="J28" s="76">
        <f>分析係数表!G31</f>
        <v>7.0588235294117646E-2</v>
      </c>
      <c r="K28" s="78">
        <f t="shared" si="3"/>
        <v>3.2190048100788882E-3</v>
      </c>
      <c r="L28" s="79"/>
      <c r="M28" s="80"/>
      <c r="N28" s="81">
        <f>分析係数表!H31</f>
        <v>2.1628325886567646E-2</v>
      </c>
      <c r="O28" s="82">
        <f t="shared" si="4"/>
        <v>0.42062653273362455</v>
      </c>
      <c r="P28" s="76">
        <f>分析係数表!C31</f>
        <v>1.6826763829082436E-2</v>
      </c>
      <c r="Q28" s="82">
        <f t="shared" si="5"/>
        <v>7.0777833265545133E-3</v>
      </c>
      <c r="R28" s="83">
        <v>8.9060002388516458E-3</v>
      </c>
      <c r="S28" s="84">
        <f t="shared" si="6"/>
        <v>5.4508568381635897E-2</v>
      </c>
      <c r="T28" s="85">
        <f>分析係数表!F31</f>
        <v>0.34509803921568627</v>
      </c>
      <c r="U28" s="86">
        <f t="shared" si="7"/>
        <v>1.8810800068956701E-2</v>
      </c>
      <c r="V28" s="87">
        <f>分析係数表!D31</f>
        <v>0</v>
      </c>
      <c r="W28" s="88">
        <f t="shared" si="8"/>
        <v>0</v>
      </c>
      <c r="X28" s="76">
        <f>分析係数表!E31</f>
        <v>0</v>
      </c>
      <c r="Y28" s="89">
        <f t="shared" si="9"/>
        <v>0</v>
      </c>
    </row>
    <row r="29" spans="1:25" x14ac:dyDescent="0.2">
      <c r="A29" s="6" t="s">
        <v>17</v>
      </c>
      <c r="B29" s="5" t="s">
        <v>273</v>
      </c>
      <c r="C29" s="90"/>
      <c r="D29" s="76">
        <f>投入係数表!P29</f>
        <v>6.9048852062834453E-4</v>
      </c>
      <c r="E29" s="77">
        <f t="shared" si="0"/>
        <v>6.9048852062834454E-2</v>
      </c>
      <c r="F29" s="76">
        <f>分析係数表!C32</f>
        <v>1</v>
      </c>
      <c r="G29" s="77">
        <f t="shared" si="1"/>
        <v>6.9048852062834454E-2</v>
      </c>
      <c r="H29" s="77">
        <v>9.1615381090968631E-2</v>
      </c>
      <c r="I29" s="77">
        <f t="shared" si="2"/>
        <v>9.1615381090968631E-2</v>
      </c>
      <c r="J29" s="76">
        <f>分析係数表!G32</f>
        <v>0.14034315882094148</v>
      </c>
      <c r="K29" s="78">
        <f t="shared" si="3"/>
        <v>1.285759197889089E-2</v>
      </c>
      <c r="L29" s="79"/>
      <c r="M29" s="80"/>
      <c r="N29" s="81">
        <f>分析係数表!H32</f>
        <v>6.181318681318681E-3</v>
      </c>
      <c r="O29" s="82">
        <f t="shared" si="4"/>
        <v>0.12021395730214207</v>
      </c>
      <c r="P29" s="76">
        <f>分析係数表!C32</f>
        <v>1</v>
      </c>
      <c r="Q29" s="82">
        <f t="shared" si="5"/>
        <v>0.12021395730214207</v>
      </c>
      <c r="R29" s="83">
        <v>0.15645375305144407</v>
      </c>
      <c r="S29" s="84">
        <f t="shared" si="6"/>
        <v>0.24806913414241272</v>
      </c>
      <c r="T29" s="85">
        <f>分析係数表!F32</f>
        <v>0.48284205895292565</v>
      </c>
      <c r="U29" s="86">
        <f t="shared" si="7"/>
        <v>0.11977821149199207</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投入係数表!P30</f>
        <v>1.7262213015708613E-4</v>
      </c>
      <c r="E30" s="77">
        <f t="shared" si="0"/>
        <v>1.7262213015708613E-2</v>
      </c>
      <c r="F30" s="76">
        <f>分析係数表!C33</f>
        <v>0.61354309165526677</v>
      </c>
      <c r="G30" s="77">
        <f t="shared" si="1"/>
        <v>1.0591111542469649E-2</v>
      </c>
      <c r="H30" s="77">
        <v>2.3173479597416641E-2</v>
      </c>
      <c r="I30" s="77">
        <f t="shared" si="2"/>
        <v>2.3173479597416641E-2</v>
      </c>
      <c r="J30" s="76">
        <f>分析係数表!G33</f>
        <v>0.50806900389538123</v>
      </c>
      <c r="K30" s="78">
        <f t="shared" si="3"/>
        <v>1.1773726695849413E-2</v>
      </c>
      <c r="L30" s="79"/>
      <c r="M30" s="80"/>
      <c r="N30" s="81">
        <f>分析係数表!H33</f>
        <v>9.1575091575091575E-4</v>
      </c>
      <c r="O30" s="82">
        <f t="shared" si="4"/>
        <v>1.78094751558729E-2</v>
      </c>
      <c r="P30" s="76">
        <f>分析係数表!C33</f>
        <v>0.61354309165526677</v>
      </c>
      <c r="Q30" s="82">
        <f t="shared" si="5"/>
        <v>1.0926880447891923E-2</v>
      </c>
      <c r="R30" s="83">
        <v>2.9891666593245717E-2</v>
      </c>
      <c r="S30" s="84">
        <f t="shared" si="6"/>
        <v>5.3065146190662354E-2</v>
      </c>
      <c r="T30" s="85">
        <f>分析係数表!F33</f>
        <v>0.64607679465776291</v>
      </c>
      <c r="U30" s="86">
        <f t="shared" si="7"/>
        <v>3.4284159558908733E-2</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投入係数表!P31</f>
        <v>4.6262730882099083E-2</v>
      </c>
      <c r="E31" s="77">
        <f t="shared" si="0"/>
        <v>4.6262730882099081</v>
      </c>
      <c r="F31" s="76">
        <f>分析係数表!C34</f>
        <v>0.22857033424405693</v>
      </c>
      <c r="G31" s="77">
        <f t="shared" si="1"/>
        <v>1.0574287860764242</v>
      </c>
      <c r="H31" s="77">
        <v>1.1255296052650134</v>
      </c>
      <c r="I31" s="77">
        <f t="shared" si="2"/>
        <v>1.1255296052650134</v>
      </c>
      <c r="J31" s="76">
        <f>分析係数表!G34</f>
        <v>0.42483593457785029</v>
      </c>
      <c r="K31" s="78">
        <f t="shared" si="3"/>
        <v>0.47816542174780091</v>
      </c>
      <c r="L31" s="79"/>
      <c r="M31" s="80"/>
      <c r="N31" s="81">
        <f>分析係数表!H34</f>
        <v>0.15290524493821198</v>
      </c>
      <c r="O31" s="82">
        <f t="shared" si="4"/>
        <v>2.9736930797352836</v>
      </c>
      <c r="P31" s="76">
        <f>分析係数表!C34</f>
        <v>0.22857033424405693</v>
      </c>
      <c r="Q31" s="82">
        <f t="shared" si="5"/>
        <v>0.67969802117433276</v>
      </c>
      <c r="R31" s="83">
        <v>0.72409404527561894</v>
      </c>
      <c r="S31" s="84">
        <f t="shared" si="6"/>
        <v>1.8496236505406323</v>
      </c>
      <c r="T31" s="85">
        <f>分析係数表!F34</f>
        <v>0.69964976707810533</v>
      </c>
      <c r="U31" s="86">
        <f t="shared" si="7"/>
        <v>1.2940887562829082</v>
      </c>
      <c r="V31" s="87">
        <f>分析係数表!D34</f>
        <v>0.31293141555306198</v>
      </c>
      <c r="W31" s="88">
        <f t="shared" si="8"/>
        <v>1</v>
      </c>
      <c r="X31" s="76">
        <f>分析係数表!E34</f>
        <v>0.23428202251011596</v>
      </c>
      <c r="Y31" s="89">
        <f t="shared" si="9"/>
        <v>0</v>
      </c>
    </row>
    <row r="32" spans="1:25" x14ac:dyDescent="0.2">
      <c r="A32" s="6" t="s">
        <v>20</v>
      </c>
      <c r="B32" s="5" t="s">
        <v>37</v>
      </c>
      <c r="C32" s="90"/>
      <c r="D32" s="76">
        <f>投入係数表!P32</f>
        <v>1.12204384602106E-2</v>
      </c>
      <c r="E32" s="77">
        <f t="shared" si="0"/>
        <v>1.12204384602106</v>
      </c>
      <c r="F32" s="76">
        <f>分析係数表!C35</f>
        <v>0.59405620126526415</v>
      </c>
      <c r="G32" s="77">
        <f t="shared" si="1"/>
        <v>0.66655710482033792</v>
      </c>
      <c r="H32" s="77">
        <v>0.76796206560815805</v>
      </c>
      <c r="I32" s="77">
        <f t="shared" si="2"/>
        <v>0.76796206560815805</v>
      </c>
      <c r="J32" s="76">
        <f>分析係数表!G35</f>
        <v>0.31381472022289297</v>
      </c>
      <c r="K32" s="78">
        <f t="shared" si="3"/>
        <v>0.24099780076061911</v>
      </c>
      <c r="L32" s="79"/>
      <c r="M32" s="80"/>
      <c r="N32" s="81">
        <f>分析係数表!H35</f>
        <v>5.730990621100511E-2</v>
      </c>
      <c r="O32" s="82">
        <f t="shared" si="4"/>
        <v>1.1145600111285294</v>
      </c>
      <c r="P32" s="76">
        <f>分析係数表!C35</f>
        <v>0.59405620126526415</v>
      </c>
      <c r="Q32" s="82">
        <f t="shared" si="5"/>
        <v>0.66211128629318472</v>
      </c>
      <c r="R32" s="83">
        <v>0.89995854968109867</v>
      </c>
      <c r="S32" s="84">
        <f t="shared" si="6"/>
        <v>1.6679206152892567</v>
      </c>
      <c r="T32" s="85">
        <f>分析係数表!F35</f>
        <v>0.64397492454144412</v>
      </c>
      <c r="U32" s="86">
        <f t="shared" si="7"/>
        <v>1.0740990523720182</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投入係数表!P33</f>
        <v>3.1071983428275505E-3</v>
      </c>
      <c r="E33" s="77">
        <f t="shared" si="0"/>
        <v>0.31071983428275507</v>
      </c>
      <c r="F33" s="76">
        <f>分析係数表!C36</f>
        <v>0.92201141892342209</v>
      </c>
      <c r="G33" s="77">
        <f t="shared" si="1"/>
        <v>0.28648723529469355</v>
      </c>
      <c r="H33" s="77">
        <v>0.35769892678172138</v>
      </c>
      <c r="I33" s="77">
        <f t="shared" si="2"/>
        <v>0.35769892678172138</v>
      </c>
      <c r="J33" s="76">
        <f>分析係数表!G36</f>
        <v>3.5073050022033647E-2</v>
      </c>
      <c r="K33" s="78">
        <f t="shared" si="3"/>
        <v>1.2545592351843065E-2</v>
      </c>
      <c r="L33" s="79"/>
      <c r="M33" s="80"/>
      <c r="N33" s="81">
        <f>分析係数表!H36</f>
        <v>0.21210954796119633</v>
      </c>
      <c r="O33" s="82">
        <f t="shared" si="4"/>
        <v>4.1250952194142867</v>
      </c>
      <c r="P33" s="76">
        <f>分析係数表!C36</f>
        <v>0.92201141892342209</v>
      </c>
      <c r="Q33" s="82">
        <f t="shared" si="5"/>
        <v>3.8033848964463917</v>
      </c>
      <c r="R33" s="83">
        <v>3.9431959390025253</v>
      </c>
      <c r="S33" s="84">
        <f t="shared" si="6"/>
        <v>4.3008948657842465</v>
      </c>
      <c r="T33" s="85">
        <f>分析係数表!F36</f>
        <v>0.86466819583959498</v>
      </c>
      <c r="U33" s="86">
        <f t="shared" si="7"/>
        <v>3.7188470040934414</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投入係数表!P34</f>
        <v>2.054203348869325E-2</v>
      </c>
      <c r="E34" s="77">
        <f t="shared" si="0"/>
        <v>2.0542033488693252</v>
      </c>
      <c r="F34" s="76">
        <f>分析係数表!C37</f>
        <v>0.53071646341463419</v>
      </c>
      <c r="G34" s="77">
        <f t="shared" si="1"/>
        <v>1.0901995364464263</v>
      </c>
      <c r="H34" s="77">
        <v>1.2343658813159386</v>
      </c>
      <c r="I34" s="77">
        <f t="shared" si="2"/>
        <v>1.2343658813159386</v>
      </c>
      <c r="J34" s="76">
        <f>分析係数表!G37</f>
        <v>0.41098529342667856</v>
      </c>
      <c r="K34" s="78">
        <f t="shared" si="3"/>
        <v>0.50730622392851166</v>
      </c>
      <c r="L34" s="79"/>
      <c r="M34" s="80"/>
      <c r="N34" s="81">
        <f>分析係数表!H37</f>
        <v>4.5651692629714608E-2</v>
      </c>
      <c r="O34" s="82">
        <f t="shared" si="4"/>
        <v>0.88783169279799357</v>
      </c>
      <c r="P34" s="76">
        <f>分析係数表!C37</f>
        <v>0.53071646341463419</v>
      </c>
      <c r="Q34" s="82">
        <f t="shared" si="5"/>
        <v>0.47118689610917908</v>
      </c>
      <c r="R34" s="83">
        <v>0.54079559537298527</v>
      </c>
      <c r="S34" s="84">
        <f t="shared" si="6"/>
        <v>1.7751614766889239</v>
      </c>
      <c r="T34" s="85">
        <f>分析係数表!F37</f>
        <v>0.70065310341587184</v>
      </c>
      <c r="U34" s="86">
        <f t="shared" si="7"/>
        <v>1.2437723977063964</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投入係数表!P35</f>
        <v>6.0417745554980145E-3</v>
      </c>
      <c r="E35" s="77">
        <f t="shared" si="0"/>
        <v>0.6041774555498014</v>
      </c>
      <c r="F35" s="76">
        <f>分析係数表!C38</f>
        <v>6.0218331324874197E-2</v>
      </c>
      <c r="G35" s="77">
        <f t="shared" si="1"/>
        <v>3.6382558197317394E-2</v>
      </c>
      <c r="H35" s="77">
        <v>4.6946343259568805E-2</v>
      </c>
      <c r="I35" s="77">
        <f t="shared" si="2"/>
        <v>4.6946343259568805E-2</v>
      </c>
      <c r="J35" s="76">
        <f>分析係数表!G38</f>
        <v>0.21161417322834647</v>
      </c>
      <c r="K35" s="78">
        <f t="shared" si="3"/>
        <v>9.9345116149678094E-3</v>
      </c>
      <c r="L35" s="79"/>
      <c r="M35" s="80"/>
      <c r="N35" s="81">
        <f>分析係数表!H38</f>
        <v>4.0957211286881616E-2</v>
      </c>
      <c r="O35" s="82">
        <f t="shared" si="4"/>
        <v>0.7965336690593704</v>
      </c>
      <c r="P35" s="76">
        <f>分析係数表!C38</f>
        <v>6.0218331324874197E-2</v>
      </c>
      <c r="Q35" s="82">
        <f t="shared" si="5"/>
        <v>4.7965928394834864E-2</v>
      </c>
      <c r="R35" s="83">
        <v>5.8748692665643171E-2</v>
      </c>
      <c r="S35" s="84">
        <f t="shared" si="6"/>
        <v>0.10569503592521198</v>
      </c>
      <c r="T35" s="85">
        <f>分析係数表!F38</f>
        <v>0.48868110236220474</v>
      </c>
      <c r="U35" s="86">
        <f t="shared" si="7"/>
        <v>5.1651166670145424E-2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投入係数表!P36</f>
        <v>0</v>
      </c>
      <c r="E36" s="77">
        <f t="shared" si="0"/>
        <v>0</v>
      </c>
      <c r="F36" s="76">
        <f>分析係数表!C39</f>
        <v>1</v>
      </c>
      <c r="G36" s="77">
        <f t="shared" si="1"/>
        <v>0</v>
      </c>
      <c r="H36" s="77">
        <v>9.588345641006156E-3</v>
      </c>
      <c r="I36" s="77">
        <f t="shared" si="2"/>
        <v>9.588345641006156E-3</v>
      </c>
      <c r="J36" s="76">
        <f>分析係数表!G39</f>
        <v>0.35446398937935614</v>
      </c>
      <c r="K36" s="78">
        <f t="shared" si="3"/>
        <v>3.3987232474592018E-3</v>
      </c>
      <c r="L36" s="79"/>
      <c r="M36" s="80"/>
      <c r="N36" s="81">
        <f>分析係数表!H39</f>
        <v>3.6479088676890873E-3</v>
      </c>
      <c r="O36" s="82">
        <f t="shared" si="4"/>
        <v>7.0944337846196998E-2</v>
      </c>
      <c r="P36" s="76">
        <f>分析係数表!C39</f>
        <v>1</v>
      </c>
      <c r="Q36" s="82">
        <f t="shared" si="5"/>
        <v>7.0944337846196998E-2</v>
      </c>
      <c r="R36" s="83">
        <v>8.0123174089509863E-2</v>
      </c>
      <c r="S36" s="84">
        <f t="shared" si="6"/>
        <v>8.9711519730516026E-2</v>
      </c>
      <c r="T36" s="85">
        <f>分析係数表!F39</f>
        <v>0.70522971883741881</v>
      </c>
      <c r="U36" s="86">
        <f t="shared" si="7"/>
        <v>6.3267229836029365E-2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投入係数表!P37</f>
        <v>3.4524426031417227E-4</v>
      </c>
      <c r="E37" s="77">
        <f t="shared" si="0"/>
        <v>3.4524426031417227E-2</v>
      </c>
      <c r="F37" s="76">
        <f>分析係数表!C40</f>
        <v>0.65100470158416435</v>
      </c>
      <c r="G37" s="77">
        <f t="shared" si="1"/>
        <v>2.2475563665947326E-2</v>
      </c>
      <c r="H37" s="77">
        <v>2.5448297081678357E-2</v>
      </c>
      <c r="I37" s="77">
        <f t="shared" si="2"/>
        <v>2.5448297081678357E-2</v>
      </c>
      <c r="J37" s="76">
        <f>分析係数表!G40</f>
        <v>0.47733083654434799</v>
      </c>
      <c r="K37" s="78">
        <f t="shared" si="3"/>
        <v>1.214725693462662E-2</v>
      </c>
      <c r="L37" s="79"/>
      <c r="M37" s="80"/>
      <c r="N37" s="81">
        <f>分析係数表!H40</f>
        <v>3.0717908465161214E-2</v>
      </c>
      <c r="O37" s="82">
        <f t="shared" si="4"/>
        <v>0.59740025179452783</v>
      </c>
      <c r="P37" s="76">
        <f>分析係数表!C40</f>
        <v>0.65100470158416435</v>
      </c>
      <c r="Q37" s="82">
        <f t="shared" si="5"/>
        <v>0.38891037264580125</v>
      </c>
      <c r="R37" s="83">
        <v>0.3904233920568404</v>
      </c>
      <c r="S37" s="84">
        <f t="shared" si="6"/>
        <v>0.41587168913851874</v>
      </c>
      <c r="T37" s="85">
        <f>分析係数表!F40</f>
        <v>0.67377291224026792</v>
      </c>
      <c r="U37" s="86">
        <f t="shared" si="7"/>
        <v>0.28020307910913916</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投入係数表!P38</f>
        <v>0</v>
      </c>
      <c r="E38" s="77">
        <f t="shared" si="0"/>
        <v>0</v>
      </c>
      <c r="F38" s="76">
        <f>分析係数表!C41</f>
        <v>0.8265321556052998</v>
      </c>
      <c r="G38" s="77">
        <f t="shared" si="1"/>
        <v>0</v>
      </c>
      <c r="H38" s="77">
        <v>4.0670110685186349E-4</v>
      </c>
      <c r="I38" s="77">
        <f t="shared" si="2"/>
        <v>4.0670110685186349E-4</v>
      </c>
      <c r="J38" s="76">
        <f>分析係数表!G41</f>
        <v>0.44479524052850572</v>
      </c>
      <c r="K38" s="78">
        <f t="shared" si="3"/>
        <v>1.8089871664538412E-4</v>
      </c>
      <c r="L38" s="79"/>
      <c r="M38" s="80"/>
      <c r="N38" s="81">
        <f>分析係数表!H41</f>
        <v>6.0640824377088114E-2</v>
      </c>
      <c r="O38" s="82">
        <f t="shared" si="4"/>
        <v>1.1793395306515395</v>
      </c>
      <c r="P38" s="76">
        <f>分析係数表!C41</f>
        <v>0.8265321556052998</v>
      </c>
      <c r="Q38" s="82">
        <f t="shared" si="5"/>
        <v>0.97476204445995951</v>
      </c>
      <c r="R38" s="83">
        <v>0.99224647481708572</v>
      </c>
      <c r="S38" s="84">
        <f t="shared" si="6"/>
        <v>0.99265317592393754</v>
      </c>
      <c r="T38" s="85">
        <f>分析係数表!F41</f>
        <v>0.54945616468355352</v>
      </c>
      <c r="U38" s="86">
        <f t="shared" si="7"/>
        <v>0.54541940690411539</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投入係数表!P39</f>
        <v>6.9048852062834453E-4</v>
      </c>
      <c r="E39" s="77">
        <f>$C$18*D39</f>
        <v>6.9048852062834454E-2</v>
      </c>
      <c r="F39" s="76">
        <f>分析係数表!C42</f>
        <v>0.24572260647979616</v>
      </c>
      <c r="G39" s="77">
        <f>E39*F39</f>
        <v>1.6966863903317531E-2</v>
      </c>
      <c r="H39" s="77">
        <v>1.9389924460949299E-2</v>
      </c>
      <c r="I39" s="77">
        <f>C39+H39</f>
        <v>1.9389924460949299E-2</v>
      </c>
      <c r="J39" s="76">
        <f>分析係数表!G42</f>
        <v>0.48602941176470588</v>
      </c>
      <c r="K39" s="78">
        <f>I39*J39</f>
        <v>9.4240735799172703E-3</v>
      </c>
      <c r="L39" s="79"/>
      <c r="M39" s="80"/>
      <c r="N39" s="81">
        <f>分析係数表!H42</f>
        <v>1.240792174858109E-2</v>
      </c>
      <c r="O39" s="82">
        <f t="shared" si="4"/>
        <v>0.24130860293616802</v>
      </c>
      <c r="P39" s="76">
        <f>分析係数表!C42</f>
        <v>0.24572260647979616</v>
      </c>
      <c r="Q39" s="82">
        <f>O39*P39</f>
        <v>5.9294978879473395E-2</v>
      </c>
      <c r="R39" s="83">
        <v>6.213847246657047E-2</v>
      </c>
      <c r="S39" s="84">
        <f>I39+R39</f>
        <v>8.1528396927519772E-2</v>
      </c>
      <c r="T39" s="85">
        <f>分析係数表!F42</f>
        <v>0.55735294117647061</v>
      </c>
      <c r="U39" s="86">
        <f>S39*T39</f>
        <v>4.5440091816955873E-2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投入係数表!P40</f>
        <v>2.5548075263248749E-2</v>
      </c>
      <c r="E40" s="77">
        <f>$C$18*D40</f>
        <v>2.5548075263248751</v>
      </c>
      <c r="F40" s="76">
        <f>分析係数表!C43</f>
        <v>0.32241039779440728</v>
      </c>
      <c r="G40" s="77">
        <f>E40*F40</f>
        <v>0.82369651085054862</v>
      </c>
      <c r="H40" s="77">
        <v>0.99649929220280098</v>
      </c>
      <c r="I40" s="77">
        <f>C40+H40</f>
        <v>0.99649929220280098</v>
      </c>
      <c r="J40" s="76">
        <f>分析係数表!G43</f>
        <v>0.32678591644967736</v>
      </c>
      <c r="K40" s="78">
        <f>I40*J40</f>
        <v>0.32564193444394712</v>
      </c>
      <c r="L40" s="79"/>
      <c r="M40" s="80"/>
      <c r="N40" s="81">
        <f>分析係数表!H43</f>
        <v>3.3935615666384894E-2</v>
      </c>
      <c r="O40" s="82">
        <f t="shared" si="4"/>
        <v>0.65997805048782843</v>
      </c>
      <c r="P40" s="76">
        <f>分析係数表!C43</f>
        <v>0.32241039779440728</v>
      </c>
      <c r="Q40" s="82">
        <f>O40*P40</f>
        <v>0.21278378579335816</v>
      </c>
      <c r="R40" s="83">
        <v>0.36528521527787561</v>
      </c>
      <c r="S40" s="84">
        <f>I40+R40</f>
        <v>1.3617845074806767</v>
      </c>
      <c r="T40" s="85">
        <f>分析係数表!F43</f>
        <v>0.56402128382203098</v>
      </c>
      <c r="U40" s="86">
        <f>S40*T40</f>
        <v>0.76807544619820345</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投入係数表!P41</f>
        <v>0</v>
      </c>
      <c r="E41" s="77">
        <f>$C$18*D41</f>
        <v>0</v>
      </c>
      <c r="F41" s="76">
        <f>分析係数表!C44</f>
        <v>0.3905721797921623</v>
      </c>
      <c r="G41" s="77">
        <f>E41*F41</f>
        <v>0</v>
      </c>
      <c r="H41" s="77">
        <v>2.0450072096353383E-3</v>
      </c>
      <c r="I41" s="77">
        <f>C41+H41</f>
        <v>2.0450072096353383E-3</v>
      </c>
      <c r="J41" s="76">
        <f>分析係数表!G44</f>
        <v>0.26539598666415049</v>
      </c>
      <c r="K41" s="78">
        <f>I41*J41</f>
        <v>5.4273670613647182E-4</v>
      </c>
      <c r="L41" s="79"/>
      <c r="M41" s="80"/>
      <c r="N41" s="81">
        <f>分析係数表!H44</f>
        <v>0.10659692871231333</v>
      </c>
      <c r="O41" s="82">
        <f t="shared" si="4"/>
        <v>2.0730914061249743</v>
      </c>
      <c r="P41" s="76">
        <f>分析係数表!C44</f>
        <v>0.3905721797921623</v>
      </c>
      <c r="Q41" s="82">
        <f>O41*P41</f>
        <v>0.80969182939863005</v>
      </c>
      <c r="R41" s="83">
        <v>0.82241404399665841</v>
      </c>
      <c r="S41" s="84">
        <f>I41+R41</f>
        <v>0.8244590512062937</v>
      </c>
      <c r="T41" s="85">
        <f>分析係数表!F44</f>
        <v>0.53714537334088197</v>
      </c>
      <c r="U41" s="86">
        <f>S41*T41</f>
        <v>0.44285436486447394</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投入係数表!P42</f>
        <v>3.4524426031417227E-4</v>
      </c>
      <c r="E42" s="77">
        <f>$C$18*D42</f>
        <v>3.4524426031417227E-2</v>
      </c>
      <c r="F42" s="76">
        <f>分析係数表!C45</f>
        <v>1</v>
      </c>
      <c r="G42" s="77">
        <f>E42*F42</f>
        <v>3.4524426031417227E-2</v>
      </c>
      <c r="H42" s="77">
        <v>4.083105706705821E-2</v>
      </c>
      <c r="I42" s="77">
        <f>C42+H42</f>
        <v>4.083105706705821E-2</v>
      </c>
      <c r="J42" s="76">
        <f>分析係数表!G45</f>
        <v>0</v>
      </c>
      <c r="K42" s="78">
        <f>I42*J42</f>
        <v>0</v>
      </c>
      <c r="L42" s="79"/>
      <c r="M42" s="80"/>
      <c r="N42" s="81">
        <f>分析係数表!H45</f>
        <v>0</v>
      </c>
      <c r="O42" s="82">
        <f t="shared" si="4"/>
        <v>0</v>
      </c>
      <c r="P42" s="76">
        <f>分析係数表!C45</f>
        <v>1</v>
      </c>
      <c r="Q42" s="82">
        <f>O42*P42</f>
        <v>0</v>
      </c>
      <c r="R42" s="83">
        <v>7.1348984824650451E-3</v>
      </c>
      <c r="S42" s="84">
        <f>I42+R42</f>
        <v>4.7965955549523258E-2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4.142931123770067E-3</v>
      </c>
      <c r="E43" s="77">
        <f>$C$18*D43</f>
        <v>0.41429311237700672</v>
      </c>
      <c r="F43" s="76">
        <f>分析係数表!C46</f>
        <v>0.10446009389671362</v>
      </c>
      <c r="G43" s="77">
        <f>E43*F43</f>
        <v>4.3277097419663853E-2</v>
      </c>
      <c r="H43" s="77">
        <v>5.0556731561668823E-2</v>
      </c>
      <c r="I43" s="77">
        <f>C43+H43</f>
        <v>5.0556731561668823E-2</v>
      </c>
      <c r="J43" s="76">
        <f>分析係数表!G46</f>
        <v>9.482758620689655E-3</v>
      </c>
      <c r="K43" s="78">
        <f>I43*J43</f>
        <v>4.794172820503078E-4</v>
      </c>
      <c r="L43" s="79"/>
      <c r="M43" s="80"/>
      <c r="N43" s="81">
        <f>分析係数表!H46</f>
        <v>2.1406935555287204E-2</v>
      </c>
      <c r="O43" s="82">
        <f t="shared" si="4"/>
        <v>0.4163209453333036</v>
      </c>
      <c r="P43" s="76">
        <f>分析係数表!C46</f>
        <v>0.10446009389671362</v>
      </c>
      <c r="Q43" s="82">
        <f>O43*P43</f>
        <v>4.3488925040685474E-2</v>
      </c>
      <c r="R43" s="83">
        <v>4.8397500192013256E-2</v>
      </c>
      <c r="S43" s="84">
        <f>I43+R43</f>
        <v>9.8954231753682079E-2</v>
      </c>
      <c r="T43" s="85">
        <f>分析係数表!F46</f>
        <v>0.31293103448275861</v>
      </c>
      <c r="U43" s="86">
        <f>S43*T43</f>
        <v>3.0965850109126374E-2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投入係数表!P44</f>
        <v>0.55946832383911616</v>
      </c>
      <c r="E44" s="91">
        <f>SUM(E5:E43)</f>
        <v>55.946832383911612</v>
      </c>
      <c r="F44" s="92">
        <f>分析係数表!C47</f>
        <v>0.44570757479943235</v>
      </c>
      <c r="G44" s="91">
        <f>SUM(G5:G43)</f>
        <v>9.869930798874277</v>
      </c>
      <c r="H44" s="91">
        <f>SUM(H5:H43)</f>
        <v>10.950470846669877</v>
      </c>
      <c r="I44" s="91">
        <f>SUM(I5:I43)</f>
        <v>110.95047084666989</v>
      </c>
      <c r="J44" s="92">
        <f>分析係数表!G47</f>
        <v>0.27097428005742652</v>
      </c>
      <c r="K44" s="93">
        <f>SUM(K5:K43)</f>
        <v>31.000978007778755</v>
      </c>
      <c r="L44" s="94">
        <f>最終需要_まとめ!$L$33</f>
        <v>0.62733333333333341</v>
      </c>
      <c r="M44" s="91">
        <f>K44*L44</f>
        <v>19.447946870213208</v>
      </c>
      <c r="N44" s="95">
        <f>分析係数表!H47</f>
        <v>1</v>
      </c>
      <c r="O44" s="96">
        <f>SUM(O5:O43)</f>
        <v>19.447946870213208</v>
      </c>
      <c r="P44" s="92">
        <f>分析係数表!C47</f>
        <v>0.44570757479943235</v>
      </c>
      <c r="Q44" s="96">
        <f>SUM(Q5:Q43)</f>
        <v>8.5208269583573628</v>
      </c>
      <c r="R44" s="91">
        <f>SUM(R5:R43)</f>
        <v>9.3775070669768645</v>
      </c>
      <c r="S44" s="97">
        <f>SUM(S5:S43)</f>
        <v>120.32797791364675</v>
      </c>
      <c r="T44" s="98">
        <f>分析係数表!F47</f>
        <v>0.61157350498728547</v>
      </c>
      <c r="U44" s="99">
        <f>SUM(U5:U43)</f>
        <v>54.182854056146994</v>
      </c>
      <c r="V44" s="100">
        <f>分析係数表!D47</f>
        <v>9.9802009927653867E-2</v>
      </c>
      <c r="W44" s="101">
        <f>SUM(W5:W43)</f>
        <v>9</v>
      </c>
      <c r="X44" s="92">
        <f>分析係数表!E47</f>
        <v>7.9310975781403947E-2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4.3219724437998597E-2</v>
      </c>
      <c r="G5" s="77">
        <f t="shared" ref="G5:G38" si="1">E5*F5</f>
        <v>0</v>
      </c>
      <c r="H5" s="77">
        <f t="array" ref="H5:H43">MMULT(逆行列係数!C5:AO43,'15'!G5:G43)</f>
        <v>3.2130043480692095E-5</v>
      </c>
      <c r="I5" s="77">
        <f t="shared" ref="I5:I38" si="2">C5+H5</f>
        <v>3.2130043480692095E-5</v>
      </c>
      <c r="J5" s="76">
        <f>分析係数表!G8</f>
        <v>0.12096774193548387</v>
      </c>
      <c r="K5" s="78">
        <f t="shared" ref="K5:K38" si="3">I5*J5</f>
        <v>3.8866988081482379E-6</v>
      </c>
      <c r="L5" s="79" t="s">
        <v>184</v>
      </c>
      <c r="M5" s="80" t="s">
        <v>184</v>
      </c>
      <c r="N5" s="81">
        <f>分析係数表!H8</f>
        <v>1.0951274000724549E-2</v>
      </c>
      <c r="O5" s="82">
        <f t="shared" ref="O5:O43" si="4">$M$44*N5</f>
        <v>0.14951717893211336</v>
      </c>
      <c r="P5" s="76">
        <f>分析係数表!C8</f>
        <v>4.3219724437998597E-2</v>
      </c>
      <c r="Q5" s="82">
        <f t="shared" ref="Q5:Q38" si="5">O5*P5</f>
        <v>6.4620912721928686E-3</v>
      </c>
      <c r="R5" s="83">
        <f t="array" ref="R5:R43">MMULT(逆行列係数!C5:AO43,'15'!Q5:Q43)</f>
        <v>7.2849894588019109E-3</v>
      </c>
      <c r="S5" s="84">
        <f t="shared" ref="S5:S38" si="6">I5+R5</f>
        <v>7.3171195022826031E-3</v>
      </c>
      <c r="T5" s="85">
        <f>分析係数表!F8</f>
        <v>0.45483870967741935</v>
      </c>
      <c r="U5" s="86">
        <f t="shared" ref="U5:U38" si="7">S5*T5</f>
        <v>3.3281091929737001E-3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投入係数表!Q6</f>
        <v>0</v>
      </c>
      <c r="E6" s="77">
        <f t="shared" si="0"/>
        <v>0</v>
      </c>
      <c r="F6" s="76">
        <f>分析係数表!C9</f>
        <v>0.23148148148148151</v>
      </c>
      <c r="G6" s="77">
        <f t="shared" si="1"/>
        <v>0</v>
      </c>
      <c r="H6" s="77">
        <v>7.341068996705086E-6</v>
      </c>
      <c r="I6" s="77">
        <f t="shared" si="2"/>
        <v>7.341068996705086E-6</v>
      </c>
      <c r="J6" s="76">
        <f>分析係数表!G9</f>
        <v>0.24691358024691357</v>
      </c>
      <c r="K6" s="78">
        <f t="shared" si="3"/>
        <v>1.8126096288160705E-6</v>
      </c>
      <c r="L6" s="79"/>
      <c r="M6" s="80"/>
      <c r="N6" s="81">
        <f>分析係数表!H9</f>
        <v>5.7611802117296619E-4</v>
      </c>
      <c r="O6" s="82">
        <f t="shared" si="4"/>
        <v>7.8657096199067217E-3</v>
      </c>
      <c r="P6" s="76">
        <f>分析係数表!C9</f>
        <v>0.23148148148148151</v>
      </c>
      <c r="Q6" s="82">
        <f t="shared" si="5"/>
        <v>1.8207661157191488E-3</v>
      </c>
      <c r="R6" s="83">
        <v>2.0241568275341524E-3</v>
      </c>
      <c r="S6" s="84">
        <f t="shared" si="6"/>
        <v>2.0314978965308575E-3</v>
      </c>
      <c r="T6" s="85">
        <f>分析係数表!F9</f>
        <v>0.67901234567901236</v>
      </c>
      <c r="U6" s="86">
        <f t="shared" si="7"/>
        <v>1.3794121519653971E-3</v>
      </c>
      <c r="V6" s="87">
        <f>分析係数表!D9</f>
        <v>0</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5.5493895671475668E-3</v>
      </c>
      <c r="G7" s="77">
        <f t="shared" si="1"/>
        <v>0</v>
      </c>
      <c r="H7" s="77">
        <v>3.4076621538545905E-7</v>
      </c>
      <c r="I7" s="77">
        <f t="shared" si="2"/>
        <v>3.4076621538545905E-7</v>
      </c>
      <c r="J7" s="76">
        <f>分析係数表!G10</f>
        <v>0.2857142857142857</v>
      </c>
      <c r="K7" s="78">
        <f t="shared" si="3"/>
        <v>9.7361775824416863E-8</v>
      </c>
      <c r="L7" s="79"/>
      <c r="M7" s="80"/>
      <c r="N7" s="81">
        <f>分析係数表!H10</f>
        <v>1.1094674556213018E-3</v>
      </c>
      <c r="O7" s="82">
        <f t="shared" si="4"/>
        <v>1.5147501931785436E-2</v>
      </c>
      <c r="P7" s="76">
        <f>分析係数表!C10</f>
        <v>5.5493895671475668E-3</v>
      </c>
      <c r="Q7" s="82">
        <f t="shared" si="5"/>
        <v>8.4059389188597707E-5</v>
      </c>
      <c r="R7" s="83">
        <v>1.0328108465868804E-4</v>
      </c>
      <c r="S7" s="84">
        <f t="shared" si="6"/>
        <v>1.036218508740735E-4</v>
      </c>
      <c r="T7" s="85">
        <f>分析係数表!F10</f>
        <v>0.5714285714285714</v>
      </c>
      <c r="U7" s="86">
        <f t="shared" si="7"/>
        <v>5.9212486213756284E-5</v>
      </c>
      <c r="V7" s="87">
        <f>分析係数表!D10</f>
        <v>0.14285714285714285</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8.2342177493137658E-3</v>
      </c>
      <c r="G8" s="77">
        <f t="shared" si="1"/>
        <v>0</v>
      </c>
      <c r="H8" s="77">
        <v>1.7269043939562537E-3</v>
      </c>
      <c r="I8" s="77">
        <f t="shared" si="2"/>
        <v>1.7269043939562537E-3</v>
      </c>
      <c r="J8" s="76">
        <f>分析係数表!G11</f>
        <v>0.47058823529411764</v>
      </c>
      <c r="K8" s="78">
        <f t="shared" si="3"/>
        <v>8.126608912735311E-4</v>
      </c>
      <c r="L8" s="79"/>
      <c r="M8" s="80"/>
      <c r="N8" s="81">
        <f>分析係数表!H11</f>
        <v>-2.0126393752767377E-5</v>
      </c>
      <c r="O8" s="82">
        <f t="shared" si="4"/>
        <v>-2.7478461554259289E-4</v>
      </c>
      <c r="P8" s="76">
        <f>分析係数表!C11</f>
        <v>8.2342177493137658E-3</v>
      </c>
      <c r="Q8" s="82">
        <f t="shared" si="5"/>
        <v>-2.2626363585391777E-6</v>
      </c>
      <c r="R8" s="83">
        <v>2.7768898611931694E-5</v>
      </c>
      <c r="S8" s="84">
        <f t="shared" si="6"/>
        <v>1.7546732925681854E-3</v>
      </c>
      <c r="T8" s="85">
        <f>分析係数表!F11</f>
        <v>0.76470588235294112</v>
      </c>
      <c r="U8" s="86">
        <f t="shared" si="7"/>
        <v>1.3418089884344945E-3</v>
      </c>
      <c r="V8" s="87">
        <f>分析係数表!D11</f>
        <v>0</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2.3675231529837748E-2</v>
      </c>
      <c r="G9" s="77">
        <f t="shared" si="1"/>
        <v>0</v>
      </c>
      <c r="H9" s="77">
        <v>2.3060747552992998E-5</v>
      </c>
      <c r="I9" s="77">
        <f t="shared" si="2"/>
        <v>2.3060747552992998E-5</v>
      </c>
      <c r="J9" s="76">
        <f>分析係数表!G12</f>
        <v>0.14409566517189837</v>
      </c>
      <c r="K9" s="78">
        <f t="shared" si="3"/>
        <v>3.3229537580097535E-6</v>
      </c>
      <c r="L9" s="79"/>
      <c r="M9" s="80"/>
      <c r="N9" s="81">
        <f>分析係数表!H12</f>
        <v>8.7247916918246585E-2</v>
      </c>
      <c r="O9" s="82">
        <f t="shared" si="4"/>
        <v>1.1911913083771404</v>
      </c>
      <c r="P9" s="76">
        <f>分析係数表!C12</f>
        <v>2.3675231529837748E-2</v>
      </c>
      <c r="Q9" s="82">
        <f t="shared" si="5"/>
        <v>2.8201730022159154E-2</v>
      </c>
      <c r="R9" s="83">
        <v>3.0235312073107031E-2</v>
      </c>
      <c r="S9" s="84">
        <f t="shared" si="6"/>
        <v>3.0258372820660025E-2</v>
      </c>
      <c r="T9" s="85">
        <f>分析係数表!F12</f>
        <v>0.28819133034379674</v>
      </c>
      <c r="U9" s="86">
        <f t="shared" si="7"/>
        <v>8.7202007172245931E-3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投入係数表!Q10</f>
        <v>1.2154360376785171E-3</v>
      </c>
      <c r="E10" s="77">
        <f t="shared" si="0"/>
        <v>0.12154360376785171</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0.18352177510550927</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投入係数表!Q11</f>
        <v>1.5192950470981465E-3</v>
      </c>
      <c r="E11" s="77">
        <f t="shared" si="0"/>
        <v>0.15192950470981464</v>
      </c>
      <c r="F11" s="76">
        <f>分析係数表!C14</f>
        <v>5.9722885809842308E-2</v>
      </c>
      <c r="G11" s="77">
        <f t="shared" si="1"/>
        <v>9.0736684609301586E-3</v>
      </c>
      <c r="H11" s="77">
        <v>1.3300102426463832E-2</v>
      </c>
      <c r="I11" s="77">
        <f t="shared" si="2"/>
        <v>1.3300102426463832E-2</v>
      </c>
      <c r="J11" s="76">
        <f>分析係数表!G14</f>
        <v>0.15850144092219021</v>
      </c>
      <c r="K11" s="78">
        <f t="shared" si="3"/>
        <v>2.1080853990072357E-3</v>
      </c>
      <c r="L11" s="79"/>
      <c r="M11" s="80"/>
      <c r="N11" s="81">
        <f>分析係数表!H14</f>
        <v>1.1119832548403977E-3</v>
      </c>
      <c r="O11" s="82">
        <f t="shared" si="4"/>
        <v>1.518185000872826E-2</v>
      </c>
      <c r="P11" s="76">
        <f>分析係数表!C14</f>
        <v>5.9722885809842308E-2</v>
      </c>
      <c r="Q11" s="82">
        <f t="shared" si="5"/>
        <v>9.0670389445343127E-4</v>
      </c>
      <c r="R11" s="83">
        <v>2.6500543227956294E-3</v>
      </c>
      <c r="S11" s="84">
        <f t="shared" si="6"/>
        <v>1.595015674925946E-2</v>
      </c>
      <c r="T11" s="85">
        <f>分析係数表!F14</f>
        <v>0.29178674351585016</v>
      </c>
      <c r="U11" s="86">
        <f t="shared" si="7"/>
        <v>4.6540442964337764E-3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投入係数表!Q12</f>
        <v>4.5578851412944391E-3</v>
      </c>
      <c r="E12" s="77">
        <f t="shared" si="0"/>
        <v>0.45578851412944388</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0.10957036544760893</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投入係数表!Q13</f>
        <v>1.2154360376785171E-3</v>
      </c>
      <c r="E13" s="77">
        <f t="shared" si="0"/>
        <v>0.12154360376785171</v>
      </c>
      <c r="F13" s="76">
        <f>分析係数表!C16</f>
        <v>6.1289263434387564E-3</v>
      </c>
      <c r="G13" s="77">
        <f t="shared" si="1"/>
        <v>7.4493179500926849E-4</v>
      </c>
      <c r="H13" s="77">
        <v>1.2948502211982264E-3</v>
      </c>
      <c r="I13" s="77">
        <f t="shared" si="2"/>
        <v>1.2948502211982264E-3</v>
      </c>
      <c r="J13" s="76">
        <f>分析係数表!G16</f>
        <v>3.1746031746031744E-2</v>
      </c>
      <c r="K13" s="78">
        <f t="shared" si="3"/>
        <v>4.110635622851512E-5</v>
      </c>
      <c r="L13" s="79"/>
      <c r="M13" s="80"/>
      <c r="N13" s="81">
        <f>分析係数表!H16</f>
        <v>1.5884756269371653E-2</v>
      </c>
      <c r="O13" s="82">
        <f t="shared" si="4"/>
        <v>0.21687375781699147</v>
      </c>
      <c r="P13" s="76">
        <f>分析係数表!C16</f>
        <v>6.1289263434387564E-3</v>
      </c>
      <c r="Q13" s="82">
        <f t="shared" si="5"/>
        <v>1.3292032874851159E-3</v>
      </c>
      <c r="R13" s="83">
        <v>1.489611557067314E-3</v>
      </c>
      <c r="S13" s="84">
        <f t="shared" si="6"/>
        <v>2.7844617782655403E-3</v>
      </c>
      <c r="T13" s="85">
        <f>分析係数表!F16</f>
        <v>0.27777777777777779</v>
      </c>
      <c r="U13" s="86">
        <f t="shared" si="7"/>
        <v>7.734616050737612E-4</v>
      </c>
      <c r="V13" s="87">
        <f>分析係数表!D16</f>
        <v>0</v>
      </c>
      <c r="W13" s="167">
        <f t="shared" si="8"/>
        <v>0</v>
      </c>
      <c r="X13" s="76">
        <f>分析係数表!E16</f>
        <v>0</v>
      </c>
      <c r="Y13" s="166">
        <f t="shared" si="9"/>
        <v>0</v>
      </c>
    </row>
    <row r="14" spans="1:25" x14ac:dyDescent="0.2">
      <c r="A14" s="6" t="s">
        <v>2</v>
      </c>
      <c r="B14" s="5" t="s">
        <v>365</v>
      </c>
      <c r="C14" s="90"/>
      <c r="D14" s="76">
        <f>投入係数表!Q14</f>
        <v>1.3673655423883319E-2</v>
      </c>
      <c r="E14" s="77">
        <f t="shared" si="0"/>
        <v>1.367365542388332</v>
      </c>
      <c r="F14" s="76">
        <f>分析係数表!C17</f>
        <v>8.7451698189953242E-2</v>
      </c>
      <c r="G14" s="77">
        <f t="shared" si="1"/>
        <v>0.11957843872828612</v>
      </c>
      <c r="H14" s="77">
        <v>0.13016565427506352</v>
      </c>
      <c r="I14" s="77">
        <f t="shared" si="2"/>
        <v>0.13016565427506352</v>
      </c>
      <c r="J14" s="76">
        <f>分析係数表!G17</f>
        <v>0.21272443403590943</v>
      </c>
      <c r="K14" s="78">
        <f t="shared" si="3"/>
        <v>2.7689415136576741E-2</v>
      </c>
      <c r="L14" s="79"/>
      <c r="M14" s="80"/>
      <c r="N14" s="81">
        <f>分析係数表!H17</f>
        <v>2.8227267238256251E-3</v>
      </c>
      <c r="O14" s="82">
        <f t="shared" si="4"/>
        <v>3.8538542329848664E-2</v>
      </c>
      <c r="P14" s="76">
        <f>分析係数表!C17</f>
        <v>8.7451698189953242E-2</v>
      </c>
      <c r="Q14" s="82">
        <f t="shared" si="5"/>
        <v>3.3702609725106626E-3</v>
      </c>
      <c r="R14" s="83">
        <v>5.8894640012524344E-3</v>
      </c>
      <c r="S14" s="84">
        <f t="shared" si="6"/>
        <v>0.13605511827631595</v>
      </c>
      <c r="T14" s="85">
        <f>分析係数表!F17</f>
        <v>0.32357533177205311</v>
      </c>
      <c r="U14" s="86">
        <f t="shared" si="7"/>
        <v>4.4024080035544859E-2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投入係数表!Q15</f>
        <v>6.6848982072318444E-3</v>
      </c>
      <c r="E15" s="77">
        <f t="shared" si="0"/>
        <v>0.66848982072318441</v>
      </c>
      <c r="F15" s="76">
        <f>分析係数表!C18</f>
        <v>0.22643979057591623</v>
      </c>
      <c r="G15" s="77">
        <f t="shared" si="1"/>
        <v>0.15137269500668968</v>
      </c>
      <c r="H15" s="77">
        <v>0.16466422137283862</v>
      </c>
      <c r="I15" s="77">
        <f t="shared" si="2"/>
        <v>0.16466422137283862</v>
      </c>
      <c r="J15" s="76">
        <f>分析係数表!G18</f>
        <v>0.21553645335880292</v>
      </c>
      <c r="K15" s="78">
        <f t="shared" si="3"/>
        <v>3.5491142269790429E-2</v>
      </c>
      <c r="L15" s="79"/>
      <c r="M15" s="80"/>
      <c r="N15" s="81">
        <f>分析係数表!H18</f>
        <v>4.2265426880811494E-4</v>
      </c>
      <c r="O15" s="82">
        <f t="shared" si="4"/>
        <v>5.7704769263944517E-3</v>
      </c>
      <c r="P15" s="76">
        <f>分析係数表!C18</f>
        <v>0.22643979057591623</v>
      </c>
      <c r="Q15" s="82">
        <f t="shared" si="5"/>
        <v>1.3066655867359164E-3</v>
      </c>
      <c r="R15" s="83">
        <v>2.8156649044327516E-3</v>
      </c>
      <c r="S15" s="84">
        <f t="shared" si="6"/>
        <v>0.16747988627727137</v>
      </c>
      <c r="T15" s="85">
        <f>分析係数表!F18</f>
        <v>0.45877109200891436</v>
      </c>
      <c r="U15" s="86">
        <f t="shared" si="7"/>
        <v>7.6834930316952571E-2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投入係数表!Q16</f>
        <v>0.11911273169249469</v>
      </c>
      <c r="E16" s="77">
        <f t="shared" si="0"/>
        <v>11.911273169249469</v>
      </c>
      <c r="F16" s="76">
        <f>分析係数表!C19</f>
        <v>0.10887949260042284</v>
      </c>
      <c r="G16" s="77">
        <f t="shared" si="1"/>
        <v>1.2968933788929127</v>
      </c>
      <c r="H16" s="77">
        <v>1.4111169616498538</v>
      </c>
      <c r="I16" s="77">
        <f t="shared" si="2"/>
        <v>1.4111169616498538</v>
      </c>
      <c r="J16" s="76">
        <f>分析係数表!G19</f>
        <v>5.7692307692307696E-2</v>
      </c>
      <c r="K16" s="78">
        <f t="shared" si="3"/>
        <v>8.1410593941337719E-2</v>
      </c>
      <c r="L16" s="79"/>
      <c r="M16" s="80"/>
      <c r="N16" s="81">
        <f>分析係数表!H19</f>
        <v>-1.0817936642112467E-4</v>
      </c>
      <c r="O16" s="82">
        <f t="shared" si="4"/>
        <v>-1.476967308541437E-3</v>
      </c>
      <c r="P16" s="76">
        <f>分析係数表!C19</f>
        <v>0.10887949260042284</v>
      </c>
      <c r="Q16" s="82">
        <f t="shared" si="5"/>
        <v>-1.6081145114140385E-4</v>
      </c>
      <c r="R16" s="83">
        <v>4.3220581837562509E-4</v>
      </c>
      <c r="S16" s="84">
        <f t="shared" si="6"/>
        <v>1.4115491674682294</v>
      </c>
      <c r="T16" s="85">
        <f>分析係数表!F19</f>
        <v>0.23994755244755245</v>
      </c>
      <c r="U16" s="86">
        <f t="shared" si="7"/>
        <v>0.33869776789338196</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投入係数表!Q17</f>
        <v>3.9197812215132181E-2</v>
      </c>
      <c r="E17" s="77">
        <f t="shared" si="0"/>
        <v>3.919781221513218</v>
      </c>
      <c r="F17" s="76">
        <f>分析係数表!C20</f>
        <v>0.17711503347534996</v>
      </c>
      <c r="G17" s="77">
        <f t="shared" si="1"/>
        <v>0.69425218226436169</v>
      </c>
      <c r="H17" s="77">
        <v>0.7745604069355273</v>
      </c>
      <c r="I17" s="77">
        <f t="shared" si="2"/>
        <v>0.7745604069355273</v>
      </c>
      <c r="J17" s="76">
        <f>分析係数表!G20</f>
        <v>9.9964551577454805E-2</v>
      </c>
      <c r="K17" s="78">
        <f t="shared" si="3"/>
        <v>7.7428583748960902E-2</v>
      </c>
      <c r="L17" s="79"/>
      <c r="M17" s="80"/>
      <c r="N17" s="81">
        <f>分析係数表!H20</f>
        <v>5.2831783601014375E-4</v>
      </c>
      <c r="O17" s="82">
        <f t="shared" si="4"/>
        <v>7.2130961579930652E-3</v>
      </c>
      <c r="P17" s="76">
        <f>分析係数表!C20</f>
        <v>0.17711503347534996</v>
      </c>
      <c r="Q17" s="82">
        <f t="shared" si="5"/>
        <v>1.2775477674838599E-3</v>
      </c>
      <c r="R17" s="83">
        <v>2.4391438966642658E-3</v>
      </c>
      <c r="S17" s="84">
        <f t="shared" si="6"/>
        <v>0.77699955083219152</v>
      </c>
      <c r="T17" s="85">
        <f>分析係数表!F20</f>
        <v>0.22332506203473945</v>
      </c>
      <c r="U17" s="86">
        <f t="shared" si="7"/>
        <v>0.17352347289056386</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投入係数表!Q18</f>
        <v>3.7070799149194776E-2</v>
      </c>
      <c r="E18" s="77">
        <f t="shared" si="0"/>
        <v>3.7070799149194777</v>
      </c>
      <c r="F18" s="76">
        <f>分析係数表!C21</f>
        <v>0.17957505140507202</v>
      </c>
      <c r="G18" s="77">
        <f t="shared" si="1"/>
        <v>0.66569906628437525</v>
      </c>
      <c r="H18" s="77">
        <v>0.68903880965130904</v>
      </c>
      <c r="I18" s="77">
        <f t="shared" si="2"/>
        <v>0.68903880965130904</v>
      </c>
      <c r="J18" s="76">
        <f>分析係数表!G21</f>
        <v>0.28499913688934919</v>
      </c>
      <c r="K18" s="78">
        <f t="shared" si="3"/>
        <v>0.19637546603388764</v>
      </c>
      <c r="L18" s="79"/>
      <c r="M18" s="80"/>
      <c r="N18" s="81">
        <f>分析係数表!H21</f>
        <v>8.7801392746447693E-4</v>
      </c>
      <c r="O18" s="82">
        <f t="shared" si="4"/>
        <v>1.1987478853045618E-2</v>
      </c>
      <c r="P18" s="76">
        <f>分析係数表!C21</f>
        <v>0.17957505140507202</v>
      </c>
      <c r="Q18" s="82">
        <f t="shared" si="5"/>
        <v>2.1526521312528807E-3</v>
      </c>
      <c r="R18" s="83">
        <v>4.2424768149820205E-3</v>
      </c>
      <c r="S18" s="84">
        <f t="shared" si="6"/>
        <v>0.69328128646629106</v>
      </c>
      <c r="T18" s="85">
        <f>分析係数表!F21</f>
        <v>0.42551355083721731</v>
      </c>
      <c r="U18" s="86">
        <f t="shared" si="7"/>
        <v>0.29500058193326556</v>
      </c>
      <c r="V18" s="87">
        <f>分析係数表!D21</f>
        <v>7.6298981529432069E-2</v>
      </c>
      <c r="W18" s="167">
        <f t="shared" si="8"/>
        <v>0</v>
      </c>
      <c r="X18" s="76">
        <f>分析係数表!E21</f>
        <v>5.9382012774037631E-2</v>
      </c>
      <c r="Y18" s="166">
        <f t="shared" si="9"/>
        <v>0</v>
      </c>
    </row>
    <row r="19" spans="1:25" x14ac:dyDescent="0.2">
      <c r="A19" s="6" t="s">
        <v>7</v>
      </c>
      <c r="B19" s="5" t="s">
        <v>269</v>
      </c>
      <c r="C19" s="75">
        <f>最終需要_まとめ!C20</f>
        <v>100</v>
      </c>
      <c r="D19" s="76">
        <f>投入係数表!Q19</f>
        <v>0.16347614706776056</v>
      </c>
      <c r="E19" s="77">
        <f t="shared" si="0"/>
        <v>16.347614706776056</v>
      </c>
      <c r="F19" s="76">
        <f>分析係数表!C22</f>
        <v>4.9691833590138623E-2</v>
      </c>
      <c r="G19" s="77">
        <f t="shared" si="1"/>
        <v>0.81234294960481856</v>
      </c>
      <c r="H19" s="77">
        <v>0.82062610330448094</v>
      </c>
      <c r="I19" s="77">
        <f t="shared" si="2"/>
        <v>100.82062610330448</v>
      </c>
      <c r="J19" s="76">
        <f>分析係数表!G22</f>
        <v>0.19477362503798237</v>
      </c>
      <c r="K19" s="78">
        <f t="shared" si="3"/>
        <v>19.637198824739645</v>
      </c>
      <c r="L19" s="79"/>
      <c r="M19" s="80"/>
      <c r="N19" s="81">
        <f>分析係数表!H22</f>
        <v>4.276858672463068E-5</v>
      </c>
      <c r="O19" s="82">
        <f t="shared" si="4"/>
        <v>5.8391730802800999E-4</v>
      </c>
      <c r="P19" s="76">
        <f>分析係数表!C22</f>
        <v>4.9691833590138623E-2</v>
      </c>
      <c r="Q19" s="82">
        <f t="shared" si="5"/>
        <v>2.9015921700929588E-5</v>
      </c>
      <c r="R19" s="83">
        <v>3.4856111165785478E-4</v>
      </c>
      <c r="S19" s="84">
        <f t="shared" si="6"/>
        <v>100.82097466441614</v>
      </c>
      <c r="T19" s="85">
        <f>分析係数表!F22</f>
        <v>0.41355211182011548</v>
      </c>
      <c r="U19" s="86">
        <f t="shared" si="7"/>
        <v>41.69472698823165</v>
      </c>
      <c r="V19" s="87">
        <f>分析係数表!D22</f>
        <v>4.6490428441203283E-2</v>
      </c>
      <c r="W19" s="167">
        <f t="shared" si="8"/>
        <v>5</v>
      </c>
      <c r="X19" s="76">
        <f>分析係数表!E22</f>
        <v>3.5855363111516256E-2</v>
      </c>
      <c r="Y19" s="166">
        <f t="shared" si="9"/>
        <v>4</v>
      </c>
    </row>
    <row r="20" spans="1:25" x14ac:dyDescent="0.2">
      <c r="A20" s="6" t="s">
        <v>8</v>
      </c>
      <c r="B20" s="5" t="s">
        <v>270</v>
      </c>
      <c r="C20" s="90"/>
      <c r="D20" s="76">
        <f>投入係数表!Q20</f>
        <v>5.1656031601336984E-3</v>
      </c>
      <c r="E20" s="77">
        <f t="shared" si="0"/>
        <v>0.51656031601336982</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3.4348076942824118E-4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投入係数表!Q21</f>
        <v>2.7347310847766638E-3</v>
      </c>
      <c r="E21" s="77">
        <f t="shared" si="0"/>
        <v>0.27347310847766637</v>
      </c>
      <c r="F21" s="76">
        <f>分析係数表!C24</f>
        <v>0.10964526531808849</v>
      </c>
      <c r="G21" s="77">
        <f t="shared" si="1"/>
        <v>2.9985031536396124E-2</v>
      </c>
      <c r="H21" s="77">
        <v>3.2089248276586685E-2</v>
      </c>
      <c r="I21" s="77">
        <f t="shared" si="2"/>
        <v>3.2089248276586685E-2</v>
      </c>
      <c r="J21" s="76">
        <f>分析係数表!G24</f>
        <v>0.20900321543408359</v>
      </c>
      <c r="K21" s="78">
        <f t="shared" si="3"/>
        <v>6.7067560706692425E-3</v>
      </c>
      <c r="L21" s="79"/>
      <c r="M21" s="80"/>
      <c r="N21" s="81">
        <f>分析係数表!H24</f>
        <v>3.3711709535885358E-4</v>
      </c>
      <c r="O21" s="82">
        <f t="shared" si="4"/>
        <v>4.6026423103384317E-3</v>
      </c>
      <c r="P21" s="76">
        <f>分析係数表!C24</f>
        <v>0.10964526531808849</v>
      </c>
      <c r="Q21" s="82">
        <f t="shared" si="5"/>
        <v>5.0465793728131716E-4</v>
      </c>
      <c r="R21" s="83">
        <v>2.026584395009752E-3</v>
      </c>
      <c r="S21" s="84">
        <f t="shared" si="6"/>
        <v>3.4115832671596437E-2</v>
      </c>
      <c r="T21" s="85">
        <f>分析係数表!F24</f>
        <v>0.39389067524115756</v>
      </c>
      <c r="U21" s="86">
        <f t="shared" si="7"/>
        <v>1.3437908367429465E-2</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投入係数表!Q22</f>
        <v>7.9003342449103613E-3</v>
      </c>
      <c r="E22" s="77">
        <f t="shared" si="0"/>
        <v>0.79003342449103608</v>
      </c>
      <c r="F22" s="76">
        <f>分析係数表!C25</f>
        <v>4.6305418719211788E-2</v>
      </c>
      <c r="G22" s="77">
        <f t="shared" si="1"/>
        <v>3.6582828523230214E-2</v>
      </c>
      <c r="H22" s="77">
        <v>4.2445648775259477E-2</v>
      </c>
      <c r="I22" s="77">
        <f t="shared" si="2"/>
        <v>4.2445648775259477E-2</v>
      </c>
      <c r="J22" s="76">
        <f>分析係数表!G25</f>
        <v>0.19667590027700832</v>
      </c>
      <c r="K22" s="78">
        <f t="shared" si="3"/>
        <v>8.3480361857158538E-3</v>
      </c>
      <c r="L22" s="79"/>
      <c r="M22" s="80"/>
      <c r="N22" s="81">
        <f>分析係数表!H25</f>
        <v>4.9058084772370483E-4</v>
      </c>
      <c r="O22" s="82">
        <f t="shared" si="4"/>
        <v>6.6978750038507026E-3</v>
      </c>
      <c r="P22" s="76">
        <f>分析係数表!C25</f>
        <v>4.6305418719211788E-2</v>
      </c>
      <c r="Q22" s="82">
        <f t="shared" si="5"/>
        <v>3.1014790658224903E-4</v>
      </c>
      <c r="R22" s="83">
        <v>1.0438786630582149E-3</v>
      </c>
      <c r="S22" s="84">
        <f t="shared" si="6"/>
        <v>4.3489527438317695E-2</v>
      </c>
      <c r="T22" s="85">
        <f>分析係数表!F25</f>
        <v>0.35013850415512465</v>
      </c>
      <c r="U22" s="86">
        <f t="shared" si="7"/>
        <v>1.5227358083665809E-2</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投入係数表!Q23</f>
        <v>2.4308720753570344E-2</v>
      </c>
      <c r="E23" s="77">
        <f t="shared" si="0"/>
        <v>2.4308720753570343</v>
      </c>
      <c r="F23" s="76">
        <f>分析係数表!C26</f>
        <v>0.16673079389508783</v>
      </c>
      <c r="G23" s="77">
        <f t="shared" si="1"/>
        <v>0.40530123098167808</v>
      </c>
      <c r="H23" s="77">
        <v>0.42097821943754032</v>
      </c>
      <c r="I23" s="77">
        <f t="shared" si="2"/>
        <v>0.42097821943754032</v>
      </c>
      <c r="J23" s="76">
        <f>分析係数表!G26</f>
        <v>0.1962424574876577</v>
      </c>
      <c r="K23" s="78">
        <f t="shared" si="3"/>
        <v>8.2613800331201345E-2</v>
      </c>
      <c r="L23" s="79"/>
      <c r="M23" s="80"/>
      <c r="N23" s="81">
        <f>分析係数表!H26</f>
        <v>1.0251881817815884E-2</v>
      </c>
      <c r="O23" s="82">
        <f t="shared" si="4"/>
        <v>0.13996841354200829</v>
      </c>
      <c r="P23" s="76">
        <f>分析係数表!C26</f>
        <v>0.16673079389508783</v>
      </c>
      <c r="Q23" s="82">
        <f t="shared" si="5"/>
        <v>2.3337044710095005E-2</v>
      </c>
      <c r="R23" s="83">
        <v>2.4810348903126885E-2</v>
      </c>
      <c r="S23" s="84">
        <f t="shared" si="6"/>
        <v>0.44578856834066721</v>
      </c>
      <c r="T23" s="85">
        <f>分析係数表!F26</f>
        <v>0.33461327482172243</v>
      </c>
      <c r="U23" s="86">
        <f t="shared" si="7"/>
        <v>0.14916677273055787</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投入係数表!Q24</f>
        <v>9.1157702825888785E-4</v>
      </c>
      <c r="E24" s="77">
        <f t="shared" si="0"/>
        <v>9.1157702825888781E-2</v>
      </c>
      <c r="F24" s="76">
        <f>分析係数表!C27</f>
        <v>7.547169811320753E-2</v>
      </c>
      <c r="G24" s="77">
        <f t="shared" si="1"/>
        <v>6.8798266283689631E-3</v>
      </c>
      <c r="H24" s="77">
        <v>7.216336906189196E-3</v>
      </c>
      <c r="I24" s="77">
        <f t="shared" si="2"/>
        <v>7.216336906189196E-3</v>
      </c>
      <c r="J24" s="76">
        <f>分析係数表!G27</f>
        <v>0.16957431960921143</v>
      </c>
      <c r="K24" s="78">
        <f t="shared" si="3"/>
        <v>1.2237054209378747E-3</v>
      </c>
      <c r="L24" s="79"/>
      <c r="M24" s="80"/>
      <c r="N24" s="81">
        <f>分析係数表!H27</f>
        <v>1.0395282373304351E-2</v>
      </c>
      <c r="O24" s="82">
        <f t="shared" si="4"/>
        <v>0.14192625392774927</v>
      </c>
      <c r="P24" s="76">
        <f>分析係数表!C27</f>
        <v>7.547169811320753E-2</v>
      </c>
      <c r="Q24" s="82">
        <f t="shared" si="5"/>
        <v>1.0711415390773527E-2</v>
      </c>
      <c r="R24" s="83">
        <v>1.0839424651409626E-2</v>
      </c>
      <c r="S24" s="84">
        <f t="shared" si="6"/>
        <v>1.8055761557598821E-2</v>
      </c>
      <c r="T24" s="85">
        <f>分析係数表!F27</f>
        <v>0.31960921144452198</v>
      </c>
      <c r="U24" s="86">
        <f t="shared" si="7"/>
        <v>5.7707877134544729E-3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投入係数表!Q25</f>
        <v>0</v>
      </c>
      <c r="E25" s="77">
        <f t="shared" si="0"/>
        <v>0</v>
      </c>
      <c r="F25" s="76">
        <f>分析係数表!C28</f>
        <v>9.6472970692467741E-2</v>
      </c>
      <c r="G25" s="77">
        <f t="shared" si="1"/>
        <v>0</v>
      </c>
      <c r="H25" s="77">
        <v>1.0180029648424363E-2</v>
      </c>
      <c r="I25" s="77">
        <f t="shared" si="2"/>
        <v>1.0180029648424363E-2</v>
      </c>
      <c r="J25" s="76">
        <f>分析係数表!G28</f>
        <v>0.12489408574817827</v>
      </c>
      <c r="K25" s="78">
        <f t="shared" si="3"/>
        <v>1.2714254958293095E-3</v>
      </c>
      <c r="L25" s="79"/>
      <c r="M25" s="80"/>
      <c r="N25" s="81">
        <f>分析係数表!H28</f>
        <v>1.9077305478404378E-2</v>
      </c>
      <c r="O25" s="82">
        <f t="shared" si="4"/>
        <v>0.26046146745743526</v>
      </c>
      <c r="P25" s="76">
        <f>分析係数表!C28</f>
        <v>9.6472970692467741E-2</v>
      </c>
      <c r="Q25" s="82">
        <f t="shared" si="5"/>
        <v>2.5127491516538293E-2</v>
      </c>
      <c r="R25" s="83">
        <v>2.8664602108015622E-2</v>
      </c>
      <c r="S25" s="84">
        <f t="shared" si="6"/>
        <v>3.8844631756439985E-2</v>
      </c>
      <c r="T25" s="85">
        <f>分析係数表!F28</f>
        <v>0.21360786307405524</v>
      </c>
      <c r="U25" s="86">
        <f t="shared" si="7"/>
        <v>8.2975187813917311E-3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投入係数表!Q26</f>
        <v>1.2154360376785171E-3</v>
      </c>
      <c r="E26" s="77">
        <f t="shared" si="0"/>
        <v>0.12154360376785171</v>
      </c>
      <c r="F26" s="76">
        <f>分析係数表!C29</f>
        <v>3.4111818825194651E-2</v>
      </c>
      <c r="G26" s="77">
        <f t="shared" si="1"/>
        <v>4.1460733910902037E-3</v>
      </c>
      <c r="H26" s="77">
        <v>6.8537835596997635E-3</v>
      </c>
      <c r="I26" s="77">
        <f t="shared" si="2"/>
        <v>6.8537835596997635E-3</v>
      </c>
      <c r="J26" s="76">
        <f>分析係数表!G29</f>
        <v>0.26295336787564766</v>
      </c>
      <c r="K26" s="78">
        <f t="shared" si="3"/>
        <v>1.8022254697137978E-3</v>
      </c>
      <c r="L26" s="79"/>
      <c r="M26" s="80"/>
      <c r="N26" s="81">
        <f>分析係数表!H29</f>
        <v>9.4946262528680103E-3</v>
      </c>
      <c r="O26" s="82">
        <f t="shared" si="4"/>
        <v>0.12962964238221822</v>
      </c>
      <c r="P26" s="76">
        <f>分析係数表!C29</f>
        <v>3.4111818825194651E-2</v>
      </c>
      <c r="Q26" s="82">
        <f t="shared" si="5"/>
        <v>4.4219028753170022E-3</v>
      </c>
      <c r="R26" s="83">
        <v>5.6406808577830533E-3</v>
      </c>
      <c r="S26" s="84">
        <f t="shared" si="6"/>
        <v>1.2494464417482816E-2</v>
      </c>
      <c r="T26" s="85">
        <f>分析係数表!F29</f>
        <v>0.41450777202072536</v>
      </c>
      <c r="U26" s="86">
        <f t="shared" si="7"/>
        <v>5.1790526082830324E-3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投入係数表!Q27</f>
        <v>1.8231540565177757E-3</v>
      </c>
      <c r="E27" s="77">
        <f t="shared" si="0"/>
        <v>0.18231540565177756</v>
      </c>
      <c r="F27" s="76">
        <f>分析係数表!C30</f>
        <v>1</v>
      </c>
      <c r="G27" s="77">
        <f t="shared" si="1"/>
        <v>0.18231540565177756</v>
      </c>
      <c r="H27" s="77">
        <v>0.2146226506910959</v>
      </c>
      <c r="I27" s="77">
        <f t="shared" si="2"/>
        <v>0.2146226506910959</v>
      </c>
      <c r="J27" s="76">
        <f>分析係数表!G30</f>
        <v>0.34440567162860553</v>
      </c>
      <c r="K27" s="78">
        <f t="shared" si="3"/>
        <v>7.3917258157978477E-2</v>
      </c>
      <c r="L27" s="79"/>
      <c r="M27" s="80"/>
      <c r="N27" s="81">
        <f>分析係数表!H30</f>
        <v>0</v>
      </c>
      <c r="O27" s="82">
        <f t="shared" si="4"/>
        <v>0</v>
      </c>
      <c r="P27" s="76">
        <f>分析係数表!C30</f>
        <v>1</v>
      </c>
      <c r="Q27" s="82">
        <f t="shared" si="5"/>
        <v>0</v>
      </c>
      <c r="R27" s="83">
        <v>4.060237363781196E-2</v>
      </c>
      <c r="S27" s="84">
        <f t="shared" si="6"/>
        <v>0.25522502432890787</v>
      </c>
      <c r="T27" s="85">
        <f>分析係数表!F30</f>
        <v>0.44043464817350592</v>
      </c>
      <c r="U27" s="86">
        <f t="shared" si="7"/>
        <v>0.11240994379537703</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投入係数表!Q28</f>
        <v>1.3977514433302947E-2</v>
      </c>
      <c r="E28" s="77">
        <f t="shared" si="0"/>
        <v>1.3977514433302947</v>
      </c>
      <c r="F28" s="76">
        <f>分析係数表!C31</f>
        <v>1.6826763829082436E-2</v>
      </c>
      <c r="G28" s="77">
        <f t="shared" si="1"/>
        <v>2.351963342867797E-2</v>
      </c>
      <c r="H28" s="77">
        <v>2.7045549980273604E-2</v>
      </c>
      <c r="I28" s="77">
        <f t="shared" si="2"/>
        <v>2.7045549980273604E-2</v>
      </c>
      <c r="J28" s="76">
        <f>分析係数表!G31</f>
        <v>7.0588235294117646E-2</v>
      </c>
      <c r="K28" s="78">
        <f t="shared" si="3"/>
        <v>1.9090976456663719E-3</v>
      </c>
      <c r="L28" s="79"/>
      <c r="M28" s="80"/>
      <c r="N28" s="81">
        <f>分析係数表!H31</f>
        <v>2.1628325886567646E-2</v>
      </c>
      <c r="O28" s="82">
        <f t="shared" si="4"/>
        <v>0.29529041747745893</v>
      </c>
      <c r="P28" s="76">
        <f>分析係数表!C31</f>
        <v>1.6826763829082436E-2</v>
      </c>
      <c r="Q28" s="82">
        <f t="shared" si="5"/>
        <v>4.9687821158843582E-3</v>
      </c>
      <c r="R28" s="83">
        <v>6.2522364233506249E-3</v>
      </c>
      <c r="S28" s="84">
        <f t="shared" si="6"/>
        <v>3.3297786403624227E-2</v>
      </c>
      <c r="T28" s="85">
        <f>分析係数表!F31</f>
        <v>0.34509803921568627</v>
      </c>
      <c r="U28" s="86">
        <f t="shared" si="7"/>
        <v>1.1491000798113458E-2</v>
      </c>
      <c r="V28" s="87">
        <f>分析係数表!D31</f>
        <v>0</v>
      </c>
      <c r="W28" s="167">
        <f t="shared" si="8"/>
        <v>0</v>
      </c>
      <c r="X28" s="76">
        <f>分析係数表!E31</f>
        <v>0</v>
      </c>
      <c r="Y28" s="166">
        <f t="shared" si="9"/>
        <v>0</v>
      </c>
    </row>
    <row r="29" spans="1:25" x14ac:dyDescent="0.2">
      <c r="A29" s="6" t="s">
        <v>17</v>
      </c>
      <c r="B29" s="5" t="s">
        <v>273</v>
      </c>
      <c r="C29" s="90"/>
      <c r="D29" s="76">
        <f>投入係数表!Q29</f>
        <v>6.0771801883925853E-4</v>
      </c>
      <c r="E29" s="77">
        <f t="shared" si="0"/>
        <v>6.0771801883925856E-2</v>
      </c>
      <c r="F29" s="76">
        <f>分析係数表!C32</f>
        <v>1</v>
      </c>
      <c r="G29" s="77">
        <f t="shared" si="1"/>
        <v>6.0771801883925856E-2</v>
      </c>
      <c r="H29" s="77">
        <v>7.9887277170359136E-2</v>
      </c>
      <c r="I29" s="77">
        <f t="shared" si="2"/>
        <v>7.9887277170359136E-2</v>
      </c>
      <c r="J29" s="76">
        <f>分析係数表!G32</f>
        <v>0.14034315882094148</v>
      </c>
      <c r="K29" s="78">
        <f t="shared" si="3"/>
        <v>1.1211632827692284E-2</v>
      </c>
      <c r="L29" s="79"/>
      <c r="M29" s="80"/>
      <c r="N29" s="81">
        <f>分析係数表!H32</f>
        <v>6.181318681318681E-3</v>
      </c>
      <c r="O29" s="82">
        <f t="shared" si="4"/>
        <v>8.4393225048518858E-2</v>
      </c>
      <c r="P29" s="76">
        <f>分析係数表!C32</f>
        <v>1</v>
      </c>
      <c r="Q29" s="82">
        <f t="shared" si="5"/>
        <v>8.4393225048518858E-2</v>
      </c>
      <c r="R29" s="83">
        <v>0.10983447419312792</v>
      </c>
      <c r="S29" s="84">
        <f t="shared" si="6"/>
        <v>0.18972175136348707</v>
      </c>
      <c r="T29" s="85">
        <f>分析係数表!F32</f>
        <v>0.48284205895292565</v>
      </c>
      <c r="U29" s="86">
        <f t="shared" si="7"/>
        <v>9.1605641056501125E-2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投入係数表!Q30</f>
        <v>3.0385900941962927E-4</v>
      </c>
      <c r="E30" s="77">
        <f t="shared" si="0"/>
        <v>3.0385900941962928E-2</v>
      </c>
      <c r="F30" s="76">
        <f>分析係数表!C33</f>
        <v>0.61354309165526677</v>
      </c>
      <c r="G30" s="77">
        <f t="shared" si="1"/>
        <v>1.8643059606662619E-2</v>
      </c>
      <c r="H30" s="77">
        <v>2.9204503584943198E-2</v>
      </c>
      <c r="I30" s="77">
        <f t="shared" si="2"/>
        <v>2.9204503584943198E-2</v>
      </c>
      <c r="J30" s="76">
        <f>分析係数表!G33</f>
        <v>0.50806900389538123</v>
      </c>
      <c r="K30" s="78">
        <f t="shared" si="3"/>
        <v>1.4837903045661181E-2</v>
      </c>
      <c r="L30" s="79"/>
      <c r="M30" s="80"/>
      <c r="N30" s="81">
        <f>分析係数表!H33</f>
        <v>9.1575091575091575E-4</v>
      </c>
      <c r="O30" s="82">
        <f t="shared" si="4"/>
        <v>1.250270000718798E-2</v>
      </c>
      <c r="P30" s="76">
        <f>分析係数表!C33</f>
        <v>0.61354309165526677</v>
      </c>
      <c r="Q30" s="82">
        <f t="shared" si="5"/>
        <v>7.6709452164484392E-3</v>
      </c>
      <c r="R30" s="83">
        <v>2.0984702629318796E-2</v>
      </c>
      <c r="S30" s="84">
        <f t="shared" si="6"/>
        <v>5.0189206214261997E-2</v>
      </c>
      <c r="T30" s="85">
        <f>分析係数表!F33</f>
        <v>0.64607679465776291</v>
      </c>
      <c r="U30" s="86">
        <f t="shared" si="7"/>
        <v>3.2426081477327867E-2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投入係数表!Q31</f>
        <v>4.5274992403524762E-2</v>
      </c>
      <c r="E31" s="77">
        <f t="shared" si="0"/>
        <v>4.5274992403524763</v>
      </c>
      <c r="F31" s="76">
        <f>分析係数表!C34</f>
        <v>0.22857033424405693</v>
      </c>
      <c r="G31" s="77">
        <f t="shared" si="1"/>
        <v>1.0348520146570794</v>
      </c>
      <c r="H31" s="77">
        <v>1.0981181698330889</v>
      </c>
      <c r="I31" s="77">
        <f t="shared" si="2"/>
        <v>1.0981181698330889</v>
      </c>
      <c r="J31" s="76">
        <f>分析係数表!G34</f>
        <v>0.42483593457785029</v>
      </c>
      <c r="K31" s="78">
        <f t="shared" si="3"/>
        <v>0.46652005895795884</v>
      </c>
      <c r="L31" s="79"/>
      <c r="M31" s="80"/>
      <c r="N31" s="81">
        <f>分析係数表!H34</f>
        <v>0.15290524493821198</v>
      </c>
      <c r="O31" s="82">
        <f t="shared" si="4"/>
        <v>2.0876074204309645</v>
      </c>
      <c r="P31" s="76">
        <f>分析係数表!C34</f>
        <v>0.22857033424405693</v>
      </c>
      <c r="Q31" s="82">
        <f t="shared" si="5"/>
        <v>0.47716512585827903</v>
      </c>
      <c r="R31" s="83">
        <v>0.50833225268218363</v>
      </c>
      <c r="S31" s="84">
        <f t="shared" si="6"/>
        <v>1.6064504225152725</v>
      </c>
      <c r="T31" s="85">
        <f>分析係数表!F34</f>
        <v>0.69964976707810533</v>
      </c>
      <c r="U31" s="86">
        <f t="shared" si="7"/>
        <v>1.1239526639353343</v>
      </c>
      <c r="V31" s="87">
        <f>分析係数表!D34</f>
        <v>0.31293141555306198</v>
      </c>
      <c r="W31" s="167">
        <f t="shared" si="8"/>
        <v>1</v>
      </c>
      <c r="X31" s="76">
        <f>分析係数表!E34</f>
        <v>0.23428202251011596</v>
      </c>
      <c r="Y31" s="166">
        <f t="shared" si="9"/>
        <v>0</v>
      </c>
    </row>
    <row r="32" spans="1:25" x14ac:dyDescent="0.2">
      <c r="A32" s="6" t="s">
        <v>20</v>
      </c>
      <c r="B32" s="5" t="s">
        <v>37</v>
      </c>
      <c r="C32" s="90"/>
      <c r="D32" s="76">
        <f>投入係数表!Q32</f>
        <v>6.077180188392586E-3</v>
      </c>
      <c r="E32" s="77">
        <f t="shared" si="0"/>
        <v>0.60771801883925858</v>
      </c>
      <c r="F32" s="76">
        <f>分析係数表!C35</f>
        <v>0.59405620126526415</v>
      </c>
      <c r="G32" s="77">
        <f t="shared" si="1"/>
        <v>0.36101865771210218</v>
      </c>
      <c r="H32" s="77">
        <v>0.43910171812847132</v>
      </c>
      <c r="I32" s="77">
        <f t="shared" si="2"/>
        <v>0.43910171812847132</v>
      </c>
      <c r="J32" s="76">
        <f>分析係数表!G35</f>
        <v>0.31381472022289297</v>
      </c>
      <c r="K32" s="78">
        <f t="shared" si="3"/>
        <v>0.13779658282387783</v>
      </c>
      <c r="L32" s="79"/>
      <c r="M32" s="80"/>
      <c r="N32" s="81">
        <f>分析係数表!H35</f>
        <v>5.730990621100511E-2</v>
      </c>
      <c r="O32" s="82">
        <f t="shared" si="4"/>
        <v>0.78244919275753333</v>
      </c>
      <c r="P32" s="76">
        <f>分析係数表!C35</f>
        <v>0.59405620126526415</v>
      </c>
      <c r="Q32" s="82">
        <f t="shared" si="5"/>
        <v>0.46481879513261271</v>
      </c>
      <c r="R32" s="83">
        <v>0.6317935630942102</v>
      </c>
      <c r="S32" s="84">
        <f t="shared" si="6"/>
        <v>1.0708952812226815</v>
      </c>
      <c r="T32" s="85">
        <f>分析係数表!F35</f>
        <v>0.64397492454144412</v>
      </c>
      <c r="U32" s="86">
        <f t="shared" si="7"/>
        <v>0.68962970791716494</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投入係数表!Q33</f>
        <v>1.8231540565177757E-3</v>
      </c>
      <c r="E33" s="77">
        <f t="shared" si="0"/>
        <v>0.18231540565177756</v>
      </c>
      <c r="F33" s="76">
        <f>分析係数表!C36</f>
        <v>0.92201141892342209</v>
      </c>
      <c r="G33" s="77">
        <f t="shared" si="1"/>
        <v>0.16809688585659471</v>
      </c>
      <c r="H33" s="77">
        <v>0.23088372725533282</v>
      </c>
      <c r="I33" s="77">
        <f t="shared" si="2"/>
        <v>0.23088372725533282</v>
      </c>
      <c r="J33" s="76">
        <f>分析係数表!G36</f>
        <v>3.5073050022033647E-2</v>
      </c>
      <c r="K33" s="78">
        <f t="shared" si="3"/>
        <v>8.0977965152998609E-3</v>
      </c>
      <c r="L33" s="79"/>
      <c r="M33" s="80"/>
      <c r="N33" s="81">
        <f>分析係数表!H36</f>
        <v>0.21210954796119633</v>
      </c>
      <c r="O33" s="82">
        <f t="shared" si="4"/>
        <v>2.8959207151264446</v>
      </c>
      <c r="P33" s="76">
        <f>分析係数表!C36</f>
        <v>0.92201141892342209</v>
      </c>
      <c r="Q33" s="82">
        <f t="shared" si="5"/>
        <v>2.6700719676434645</v>
      </c>
      <c r="R33" s="83">
        <v>2.7682228400005928</v>
      </c>
      <c r="S33" s="84">
        <f t="shared" si="6"/>
        <v>2.9991065672559256</v>
      </c>
      <c r="T33" s="85">
        <f>分析係数表!F36</f>
        <v>0.86466819583959498</v>
      </c>
      <c r="U33" s="86">
        <f t="shared" si="7"/>
        <v>2.5932320646398623</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投入係数表!Q34</f>
        <v>1.6104527499240351E-2</v>
      </c>
      <c r="E34" s="77">
        <f t="shared" si="0"/>
        <v>1.6104527499240351</v>
      </c>
      <c r="F34" s="76">
        <f>分析係数表!C37</f>
        <v>0.53071646341463419</v>
      </c>
      <c r="G34" s="77">
        <f t="shared" si="1"/>
        <v>0.85469378793605622</v>
      </c>
      <c r="H34" s="77">
        <v>0.97172196943261191</v>
      </c>
      <c r="I34" s="77">
        <f t="shared" si="2"/>
        <v>0.97172196943261191</v>
      </c>
      <c r="J34" s="76">
        <f>分析係数表!G37</f>
        <v>0.41098529342667856</v>
      </c>
      <c r="K34" s="78">
        <f t="shared" si="3"/>
        <v>0.399363438736412</v>
      </c>
      <c r="L34" s="79"/>
      <c r="M34" s="80"/>
      <c r="N34" s="81">
        <f>分析係数表!H37</f>
        <v>4.5651692629714608E-2</v>
      </c>
      <c r="O34" s="82">
        <f t="shared" si="4"/>
        <v>0.62328020420448649</v>
      </c>
      <c r="P34" s="76">
        <f>分析係数表!C37</f>
        <v>0.53071646341463419</v>
      </c>
      <c r="Q34" s="82">
        <f t="shared" si="5"/>
        <v>0.33078506569175609</v>
      </c>
      <c r="R34" s="83">
        <v>0.37965212534224468</v>
      </c>
      <c r="S34" s="84">
        <f t="shared" si="6"/>
        <v>1.3513740947748567</v>
      </c>
      <c r="T34" s="85">
        <f>分析係数表!F37</f>
        <v>0.70065310341587184</v>
      </c>
      <c r="U34" s="86">
        <f t="shared" si="7"/>
        <v>0.94684445337981782</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投入係数表!Q35</f>
        <v>6.9887572166514736E-3</v>
      </c>
      <c r="E35" s="77">
        <f t="shared" si="0"/>
        <v>0.69887572166514733</v>
      </c>
      <c r="F35" s="76">
        <f>分析係数表!C38</f>
        <v>6.0218331324874197E-2</v>
      </c>
      <c r="G35" s="77">
        <f t="shared" si="1"/>
        <v>4.2085129762142404E-2</v>
      </c>
      <c r="H35" s="77">
        <v>5.2359643095973206E-2</v>
      </c>
      <c r="I35" s="77">
        <f t="shared" si="2"/>
        <v>5.2359643095973206E-2</v>
      </c>
      <c r="J35" s="76">
        <f>分析係数表!G38</f>
        <v>0.21161417322834647</v>
      </c>
      <c r="K35" s="78">
        <f t="shared" si="3"/>
        <v>1.1080042584285668E-2</v>
      </c>
      <c r="L35" s="79"/>
      <c r="M35" s="80"/>
      <c r="N35" s="81">
        <f>分析係数表!H38</f>
        <v>4.0957211286881616E-2</v>
      </c>
      <c r="O35" s="82">
        <f t="shared" si="4"/>
        <v>0.55918669262917664</v>
      </c>
      <c r="P35" s="76">
        <f>分析係数表!C38</f>
        <v>6.0218331324874197E-2</v>
      </c>
      <c r="Q35" s="82">
        <f t="shared" si="5"/>
        <v>3.3673289529204349E-2</v>
      </c>
      <c r="R35" s="83">
        <v>4.1243061560452828E-2</v>
      </c>
      <c r="S35" s="84">
        <f t="shared" si="6"/>
        <v>9.3602704656426033E-2</v>
      </c>
      <c r="T35" s="85">
        <f>分析係数表!F38</f>
        <v>0.48868110236220474</v>
      </c>
      <c r="U35" s="86">
        <f t="shared" si="7"/>
        <v>4.574187289558615E-2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投入係数表!Q36</f>
        <v>0</v>
      </c>
      <c r="E36" s="77">
        <f t="shared" si="0"/>
        <v>0</v>
      </c>
      <c r="F36" s="76">
        <f>分析係数表!C39</f>
        <v>1</v>
      </c>
      <c r="G36" s="77">
        <f t="shared" si="1"/>
        <v>0</v>
      </c>
      <c r="H36" s="77">
        <v>1.8053849743973796E-2</v>
      </c>
      <c r="I36" s="77">
        <f t="shared" si="2"/>
        <v>1.8053849743973796E-2</v>
      </c>
      <c r="J36" s="76">
        <f>分析係数表!G39</f>
        <v>0.35446398937935614</v>
      </c>
      <c r="K36" s="78">
        <f t="shared" si="3"/>
        <v>6.3994396039044193E-3</v>
      </c>
      <c r="L36" s="79"/>
      <c r="M36" s="80"/>
      <c r="N36" s="81">
        <f>分析係数表!H39</f>
        <v>3.6479088676890873E-3</v>
      </c>
      <c r="O36" s="82">
        <f t="shared" si="4"/>
        <v>4.980471156709497E-2</v>
      </c>
      <c r="P36" s="76">
        <f>分析係数表!C39</f>
        <v>1</v>
      </c>
      <c r="Q36" s="82">
        <f t="shared" si="5"/>
        <v>4.980471156709497E-2</v>
      </c>
      <c r="R36" s="83">
        <v>5.624848573566732E-2</v>
      </c>
      <c r="S36" s="84">
        <f t="shared" si="6"/>
        <v>7.4302335479641116E-2</v>
      </c>
      <c r="T36" s="85">
        <f>分析係数表!F39</f>
        <v>0.70522971883741881</v>
      </c>
      <c r="U36" s="86">
        <f t="shared" si="7"/>
        <v>5.2400215159270874E-2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投入係数表!Q37</f>
        <v>0</v>
      </c>
      <c r="E37" s="77">
        <f t="shared" si="0"/>
        <v>0</v>
      </c>
      <c r="F37" s="76">
        <f>分析係数表!C40</f>
        <v>0.65100470158416435</v>
      </c>
      <c r="G37" s="77">
        <f t="shared" si="1"/>
        <v>0</v>
      </c>
      <c r="H37" s="77">
        <v>2.6164119665420277E-3</v>
      </c>
      <c r="I37" s="77">
        <f t="shared" si="2"/>
        <v>2.6164119665420277E-3</v>
      </c>
      <c r="J37" s="76">
        <f>分析係数表!G40</f>
        <v>0.47733083654434799</v>
      </c>
      <c r="K37" s="78">
        <f t="shared" si="3"/>
        <v>1.2488941127341488E-3</v>
      </c>
      <c r="L37" s="79"/>
      <c r="M37" s="80"/>
      <c r="N37" s="81">
        <f>分析係数表!H40</f>
        <v>3.0717908465161214E-2</v>
      </c>
      <c r="O37" s="82">
        <f t="shared" si="4"/>
        <v>0.41939001947188248</v>
      </c>
      <c r="P37" s="76">
        <f>分析係数表!C40</f>
        <v>0.65100470158416435</v>
      </c>
      <c r="Q37" s="82">
        <f t="shared" si="5"/>
        <v>0.27302487447366974</v>
      </c>
      <c r="R37" s="83">
        <v>0.27408705219848806</v>
      </c>
      <c r="S37" s="84">
        <f t="shared" si="6"/>
        <v>0.27670346416503011</v>
      </c>
      <c r="T37" s="85">
        <f>分析係数表!F40</f>
        <v>0.67377291224026792</v>
      </c>
      <c r="U37" s="86">
        <f t="shared" si="7"/>
        <v>0.18643529887744295</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投入係数表!Q38</f>
        <v>0</v>
      </c>
      <c r="E38" s="77">
        <f t="shared" si="0"/>
        <v>0</v>
      </c>
      <c r="F38" s="76">
        <f>分析係数表!C41</f>
        <v>0.8265321556052998</v>
      </c>
      <c r="G38" s="77">
        <f t="shared" si="1"/>
        <v>0</v>
      </c>
      <c r="H38" s="77">
        <v>4.1614495408949937E-4</v>
      </c>
      <c r="I38" s="77">
        <f t="shared" si="2"/>
        <v>4.1614495408949937E-4</v>
      </c>
      <c r="J38" s="76">
        <f>分析係数表!G41</f>
        <v>0.44479524052850572</v>
      </c>
      <c r="K38" s="78">
        <f t="shared" si="3"/>
        <v>1.8509929494896283E-4</v>
      </c>
      <c r="L38" s="79"/>
      <c r="M38" s="80"/>
      <c r="N38" s="81">
        <f>分析係数表!H41</f>
        <v>6.0640824377088114E-2</v>
      </c>
      <c r="O38" s="82">
        <f t="shared" si="4"/>
        <v>0.82792604662983249</v>
      </c>
      <c r="P38" s="76">
        <f>分析係数表!C41</f>
        <v>0.8265321556052998</v>
      </c>
      <c r="Q38" s="82">
        <f t="shared" si="5"/>
        <v>0.68430750000272944</v>
      </c>
      <c r="R38" s="83">
        <v>0.69658201037647449</v>
      </c>
      <c r="S38" s="84">
        <f t="shared" si="6"/>
        <v>0.69699815533056397</v>
      </c>
      <c r="T38" s="85">
        <f>分析係数表!F41</f>
        <v>0.54945616468355352</v>
      </c>
      <c r="U38" s="86">
        <f t="shared" si="7"/>
        <v>0.38296993321944339</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投入係数表!Q39</f>
        <v>2.1270130659374049E-3</v>
      </c>
      <c r="E39" s="77">
        <f>$C$19*D39</f>
        <v>0.21270130659374048</v>
      </c>
      <c r="F39" s="76">
        <f>分析係数表!C42</f>
        <v>0.24572260647979616</v>
      </c>
      <c r="G39" s="77">
        <f>E39*F39</f>
        <v>5.226551945787216E-2</v>
      </c>
      <c r="H39" s="77">
        <v>5.4698527383128921E-2</v>
      </c>
      <c r="I39" s="77">
        <f>C39+H39</f>
        <v>5.4698527383128921E-2</v>
      </c>
      <c r="J39" s="76">
        <f>分析係数表!G42</f>
        <v>0.48602941176470588</v>
      </c>
      <c r="K39" s="78">
        <f>I39*J39</f>
        <v>2.6585093088417805E-2</v>
      </c>
      <c r="L39" s="79"/>
      <c r="M39" s="80"/>
      <c r="N39" s="81">
        <f>分析係数表!H42</f>
        <v>1.240792174858109E-2</v>
      </c>
      <c r="O39" s="82">
        <f t="shared" si="4"/>
        <v>0.16940471548200856</v>
      </c>
      <c r="P39" s="76">
        <f>分析係数表!C42</f>
        <v>0.24572260647979616</v>
      </c>
      <c r="Q39" s="82">
        <f>O39*P39</f>
        <v>4.1626568238207422E-2</v>
      </c>
      <c r="R39" s="83">
        <v>4.3622772336345268E-2</v>
      </c>
      <c r="S39" s="84">
        <f>I39+R39</f>
        <v>9.8321299719474189E-2</v>
      </c>
      <c r="T39" s="85">
        <f>分析係数表!F42</f>
        <v>0.55735294117647061</v>
      </c>
      <c r="U39" s="86">
        <f>S39*T39</f>
        <v>5.4799665578942232E-2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投入係数表!Q40</f>
        <v>3.6766940139775148E-2</v>
      </c>
      <c r="E40" s="77">
        <f>$C$19*D40</f>
        <v>3.6766940139775146</v>
      </c>
      <c r="F40" s="76">
        <f>分析係数表!C43</f>
        <v>0.32241039779440728</v>
      </c>
      <c r="G40" s="77">
        <f>E40*F40</f>
        <v>1.1854043796148066</v>
      </c>
      <c r="H40" s="77">
        <v>1.3535868110098754</v>
      </c>
      <c r="I40" s="77">
        <f>C40+H40</f>
        <v>1.3535868110098754</v>
      </c>
      <c r="J40" s="76">
        <f>分析係数表!G43</f>
        <v>0.32678591644967736</v>
      </c>
      <c r="K40" s="78">
        <f>I40*J40</f>
        <v>0.44233310653005836</v>
      </c>
      <c r="L40" s="79"/>
      <c r="M40" s="80"/>
      <c r="N40" s="81">
        <f>分析係数表!H43</f>
        <v>3.3935615666384894E-2</v>
      </c>
      <c r="O40" s="82">
        <f t="shared" si="4"/>
        <v>0.46332120988175446</v>
      </c>
      <c r="P40" s="76">
        <f>分析係数表!C43</f>
        <v>0.32241039779440728</v>
      </c>
      <c r="Q40" s="82">
        <f>O40*P40</f>
        <v>0.14937957558456252</v>
      </c>
      <c r="R40" s="83">
        <v>0.2564394191130509</v>
      </c>
      <c r="S40" s="84">
        <f>I40+R40</f>
        <v>1.6100262301229264</v>
      </c>
      <c r="T40" s="85">
        <f>分析係数表!F43</f>
        <v>0.56402128382203098</v>
      </c>
      <c r="U40" s="86">
        <f>S40*T40</f>
        <v>0.90808906130107769</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投入係数表!Q41</f>
        <v>0</v>
      </c>
      <c r="E41" s="77">
        <f>$C$19*D41</f>
        <v>0</v>
      </c>
      <c r="F41" s="76">
        <f>分析係数表!C44</f>
        <v>0.3905721797921623</v>
      </c>
      <c r="G41" s="77">
        <f>E41*F41</f>
        <v>0</v>
      </c>
      <c r="H41" s="77">
        <v>2.0651841241405562E-3</v>
      </c>
      <c r="I41" s="77">
        <f>C41+H41</f>
        <v>2.0651841241405562E-3</v>
      </c>
      <c r="J41" s="76">
        <f>分析係数表!G44</f>
        <v>0.26539598666415049</v>
      </c>
      <c r="K41" s="78">
        <f>I41*J41</f>
        <v>5.4809157826942237E-4</v>
      </c>
      <c r="L41" s="79"/>
      <c r="M41" s="80"/>
      <c r="N41" s="81">
        <f>分析係数表!H44</f>
        <v>0.10659692871231333</v>
      </c>
      <c r="O41" s="82">
        <f t="shared" si="4"/>
        <v>1.4553623681444008</v>
      </c>
      <c r="P41" s="76">
        <f>分析係数表!C44</f>
        <v>0.3905721797921623</v>
      </c>
      <c r="Q41" s="82">
        <f>O41*P41</f>
        <v>0.56842405251364203</v>
      </c>
      <c r="R41" s="83">
        <v>0.5773553675105223</v>
      </c>
      <c r="S41" s="84">
        <f>I41+R41</f>
        <v>0.57942055163466288</v>
      </c>
      <c r="T41" s="85">
        <f>分析係数表!F44</f>
        <v>0.53714537334088197</v>
      </c>
      <c r="U41" s="86">
        <f>S41*T41</f>
        <v>0.31123306852918076</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投入係数表!Q42</f>
        <v>3.0385900941962927E-4</v>
      </c>
      <c r="E42" s="77">
        <f>$C$19*D42</f>
        <v>3.0385900941962928E-2</v>
      </c>
      <c r="F42" s="76">
        <f>分析係数表!C45</f>
        <v>1</v>
      </c>
      <c r="G42" s="77">
        <f>E42*F42</f>
        <v>3.0385900941962928E-2</v>
      </c>
      <c r="H42" s="77">
        <v>3.6156605444875492E-2</v>
      </c>
      <c r="I42" s="77">
        <f>C42+H42</f>
        <v>3.6156605444875492E-2</v>
      </c>
      <c r="J42" s="76">
        <f>分析係数表!G45</f>
        <v>0</v>
      </c>
      <c r="K42" s="78">
        <f>I42*J42</f>
        <v>0</v>
      </c>
      <c r="L42" s="79"/>
      <c r="M42" s="80"/>
      <c r="N42" s="81">
        <f>分析係数表!H45</f>
        <v>0</v>
      </c>
      <c r="O42" s="82">
        <f t="shared" si="4"/>
        <v>0</v>
      </c>
      <c r="P42" s="76">
        <f>分析係数表!C45</f>
        <v>1</v>
      </c>
      <c r="Q42" s="82">
        <f>O42*P42</f>
        <v>0</v>
      </c>
      <c r="R42" s="83">
        <v>5.0088783935097938E-3</v>
      </c>
      <c r="S42" s="84">
        <f>I42+R42</f>
        <v>4.1165483838385288E-2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8.5080522637496197E-3</v>
      </c>
      <c r="E43" s="77">
        <f>$C$19*D43</f>
        <v>0.85080522637496192</v>
      </c>
      <c r="F43" s="76">
        <f>分析係数表!C46</f>
        <v>0.10446009389671362</v>
      </c>
      <c r="G43" s="77">
        <f>E43*F43</f>
        <v>8.8875193834943217E-2</v>
      </c>
      <c r="H43" s="77">
        <v>9.5193025922770916E-2</v>
      </c>
      <c r="I43" s="77">
        <f>C43+H43</f>
        <v>9.5193025922770916E-2</v>
      </c>
      <c r="J43" s="76">
        <f>分析係数表!G46</f>
        <v>9.482758620689655E-3</v>
      </c>
      <c r="K43" s="78">
        <f>I43*J43</f>
        <v>9.0269248719868967E-4</v>
      </c>
      <c r="L43" s="79"/>
      <c r="M43" s="80"/>
      <c r="N43" s="81">
        <f>分析係数表!H46</f>
        <v>2.1406935555287204E-2</v>
      </c>
      <c r="O43" s="82">
        <f t="shared" si="4"/>
        <v>0.2922677867064904</v>
      </c>
      <c r="P43" s="76">
        <f>分析係数表!C46</f>
        <v>0.10446009389671362</v>
      </c>
      <c r="Q43" s="82">
        <f>O43*P43</f>
        <v>3.0530320442344657E-2</v>
      </c>
      <c r="R43" s="83">
        <v>3.3976263797926974E-2</v>
      </c>
      <c r="S43" s="84">
        <f>I43+R43</f>
        <v>0.12916928972069788</v>
      </c>
      <c r="T43" s="85">
        <f>分析係数表!F46</f>
        <v>0.31293103448275861</v>
      </c>
      <c r="U43" s="86">
        <f>S43*T43</f>
        <v>4.0421079455701149E-2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投入係数表!Q44</f>
        <v>0.57064721969006382</v>
      </c>
      <c r="E44" s="91">
        <f>SUM(E5:E43)</f>
        <v>57.064721969006392</v>
      </c>
      <c r="F44" s="92">
        <f>分析係数表!C47</f>
        <v>0.44570757479943235</v>
      </c>
      <c r="G44" s="91">
        <f>SUM(G5:G43)</f>
        <v>8.3357796724427509</v>
      </c>
      <c r="H44" s="91">
        <f>SUM(H5:H43)</f>
        <v>9.2320519231821834</v>
      </c>
      <c r="I44" s="91">
        <f>SUM(I5:I43)</f>
        <v>109.23205192318215</v>
      </c>
      <c r="J44" s="92">
        <f>分析係数表!G47</f>
        <v>0.27097428005742652</v>
      </c>
      <c r="K44" s="93">
        <f>SUM(K5:K43)</f>
        <v>21.763467175105109</v>
      </c>
      <c r="L44" s="94">
        <f>最終需要_まとめ!$L$33</f>
        <v>0.62733333333333341</v>
      </c>
      <c r="M44" s="91">
        <f>K44*L44</f>
        <v>13.652948407849273</v>
      </c>
      <c r="N44" s="95">
        <f>分析係数表!H47</f>
        <v>1</v>
      </c>
      <c r="O44" s="96">
        <f>SUM(O5:O43)</f>
        <v>13.652948407849271</v>
      </c>
      <c r="P44" s="92">
        <f>分析係数表!C47</f>
        <v>0.44570757479943235</v>
      </c>
      <c r="Q44" s="96">
        <f>SUM(Q5:Q43)</f>
        <v>5.9818350816683887</v>
      </c>
      <c r="R44" s="91">
        <f>SUM(R5:R43)</f>
        <v>6.5832460893736231</v>
      </c>
      <c r="S44" s="97">
        <f>SUM(S5:S43)</f>
        <v>115.81529801255577</v>
      </c>
      <c r="T44" s="98">
        <f>分析係数表!F47</f>
        <v>0.61157350498728547</v>
      </c>
      <c r="U44" s="99">
        <f>SUM(U5:U43)</f>
        <v>50.423825221040602</v>
      </c>
      <c r="V44" s="100">
        <f>分析係数表!D47</f>
        <v>9.9802009927653867E-2</v>
      </c>
      <c r="W44" s="164">
        <f>SUM(W5:W43)</f>
        <v>6</v>
      </c>
      <c r="X44" s="92">
        <f>分析係数表!E47</f>
        <v>7.9310975781403947E-2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4.3219724437998597E-2</v>
      </c>
      <c r="G5" s="77">
        <f t="shared" ref="G5:G38" si="1">E5*F5</f>
        <v>0</v>
      </c>
      <c r="H5" s="77">
        <f t="array" ref="H5:H43">MMULT(逆行列係数!C5:AO43,'16'!G5:G43)</f>
        <v>3.3585935502472598E-5</v>
      </c>
      <c r="I5" s="77">
        <f t="shared" ref="I5:I38" si="2">C5+H5</f>
        <v>3.3585935502472598E-5</v>
      </c>
      <c r="J5" s="76">
        <f>分析係数表!G8</f>
        <v>0.12096774193548387</v>
      </c>
      <c r="K5" s="78">
        <f t="shared" ref="K5:K38" si="3">I5*J5</f>
        <v>4.0628147785249109E-6</v>
      </c>
      <c r="L5" s="79" t="s">
        <v>184</v>
      </c>
      <c r="M5" s="80" t="s">
        <v>184</v>
      </c>
      <c r="N5" s="81">
        <f>分析係数表!H8</f>
        <v>1.0951274000724549E-2</v>
      </c>
      <c r="O5" s="82">
        <f t="shared" ref="O5:O43" si="4">$M$44*N5</f>
        <v>0.16151173242591232</v>
      </c>
      <c r="P5" s="76">
        <f>分析係数表!C8</f>
        <v>4.3219724437998597E-2</v>
      </c>
      <c r="Q5" s="82">
        <f t="shared" ref="Q5:Q38" si="5">O5*P5</f>
        <v>6.9804925689516935E-3</v>
      </c>
      <c r="R5" s="83">
        <f t="array" ref="R5:R43">MMULT(逆行列係数!C5:AO43,'16'!Q5:Q43)</f>
        <v>7.869405218846685E-3</v>
      </c>
      <c r="S5" s="84">
        <f t="shared" ref="S5:S38" si="6">I5+R5</f>
        <v>7.9029911543491583E-3</v>
      </c>
      <c r="T5" s="85">
        <f>分析係数表!F8</f>
        <v>0.45483870967741935</v>
      </c>
      <c r="U5" s="86">
        <f t="shared" ref="U5:U38" si="7">S5*T5</f>
        <v>3.5945862992362299E-3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投入係数表!R6</f>
        <v>0</v>
      </c>
      <c r="E6" s="77">
        <f t="shared" si="0"/>
        <v>0</v>
      </c>
      <c r="F6" s="76">
        <f>分析係数表!C9</f>
        <v>0.23148148148148151</v>
      </c>
      <c r="G6" s="77">
        <f t="shared" si="1"/>
        <v>0</v>
      </c>
      <c r="H6" s="77">
        <v>7.2495882979825627E-6</v>
      </c>
      <c r="I6" s="77">
        <f t="shared" si="2"/>
        <v>7.2495882979825627E-6</v>
      </c>
      <c r="J6" s="76">
        <f>分析係数表!G9</f>
        <v>0.24691358024691357</v>
      </c>
      <c r="K6" s="78">
        <f t="shared" si="3"/>
        <v>1.790021801971003E-6</v>
      </c>
      <c r="L6" s="79"/>
      <c r="M6" s="80"/>
      <c r="N6" s="81">
        <f>分析係数表!H9</f>
        <v>5.7611802117296619E-4</v>
      </c>
      <c r="O6" s="82">
        <f t="shared" si="4"/>
        <v>8.4967118597596876E-3</v>
      </c>
      <c r="P6" s="76">
        <f>分析係数表!C9</f>
        <v>0.23148148148148151</v>
      </c>
      <c r="Q6" s="82">
        <f t="shared" si="5"/>
        <v>1.9668314490184466E-3</v>
      </c>
      <c r="R6" s="83">
        <v>2.1865385519694454E-3</v>
      </c>
      <c r="S6" s="84">
        <f t="shared" si="6"/>
        <v>2.1937881402674278E-3</v>
      </c>
      <c r="T6" s="85">
        <f>分析係数表!F9</f>
        <v>0.67901234567901236</v>
      </c>
      <c r="U6" s="86">
        <f t="shared" si="7"/>
        <v>1.4896092310457843E-3</v>
      </c>
      <c r="V6" s="87">
        <f>分析係数表!D9</f>
        <v>0</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5.5493895671475668E-3</v>
      </c>
      <c r="G7" s="77">
        <f t="shared" si="1"/>
        <v>0</v>
      </c>
      <c r="H7" s="77">
        <v>5.5756562823622447E-7</v>
      </c>
      <c r="I7" s="77">
        <f t="shared" si="2"/>
        <v>5.5756562823622447E-7</v>
      </c>
      <c r="J7" s="76">
        <f>分析係数表!G10</f>
        <v>0.2857142857142857</v>
      </c>
      <c r="K7" s="78">
        <f t="shared" si="3"/>
        <v>1.5930446521034983E-7</v>
      </c>
      <c r="L7" s="79"/>
      <c r="M7" s="80"/>
      <c r="N7" s="81">
        <f>分析係数表!H10</f>
        <v>1.1094674556213018E-3</v>
      </c>
      <c r="O7" s="82">
        <f t="shared" si="4"/>
        <v>1.636266345045425E-2</v>
      </c>
      <c r="P7" s="76">
        <f>分析係数表!C10</f>
        <v>5.5493895671475668E-3</v>
      </c>
      <c r="Q7" s="82">
        <f t="shared" si="5"/>
        <v>9.0802793842697621E-5</v>
      </c>
      <c r="R7" s="83">
        <v>1.115664904139604E-4</v>
      </c>
      <c r="S7" s="84">
        <f t="shared" si="6"/>
        <v>1.1212405604219663E-4</v>
      </c>
      <c r="T7" s="85">
        <f>分析係数表!F10</f>
        <v>0.5714285714285714</v>
      </c>
      <c r="U7" s="86">
        <f t="shared" si="7"/>
        <v>6.4070889166969493E-5</v>
      </c>
      <c r="V7" s="87">
        <f>分析係数表!D10</f>
        <v>0.14285714285714285</v>
      </c>
      <c r="W7" s="167">
        <f t="shared" si="8"/>
        <v>0</v>
      </c>
      <c r="X7" s="76">
        <f>分析係数表!E10</f>
        <v>0</v>
      </c>
      <c r="Y7" s="166">
        <f t="shared" si="9"/>
        <v>0</v>
      </c>
    </row>
    <row r="8" spans="1:25" x14ac:dyDescent="0.2">
      <c r="A8" s="6" t="s">
        <v>222</v>
      </c>
      <c r="B8" s="5" t="s">
        <v>27</v>
      </c>
      <c r="C8" s="90"/>
      <c r="D8" s="76">
        <f>投入係数表!R8</f>
        <v>0</v>
      </c>
      <c r="E8" s="77">
        <f t="shared" si="0"/>
        <v>0</v>
      </c>
      <c r="F8" s="76">
        <f>分析係数表!C11</f>
        <v>8.2342177493137658E-3</v>
      </c>
      <c r="G8" s="77">
        <f t="shared" si="1"/>
        <v>0</v>
      </c>
      <c r="H8" s="77">
        <v>1.1121961505320694E-3</v>
      </c>
      <c r="I8" s="77">
        <f t="shared" si="2"/>
        <v>1.1121961505320694E-3</v>
      </c>
      <c r="J8" s="76">
        <f>分析係数表!G11</f>
        <v>0.47058823529411764</v>
      </c>
      <c r="K8" s="78">
        <f t="shared" si="3"/>
        <v>5.2338642377979742E-4</v>
      </c>
      <c r="L8" s="79"/>
      <c r="M8" s="80"/>
      <c r="N8" s="81">
        <f>分析係数表!H11</f>
        <v>-2.0126393752767377E-5</v>
      </c>
      <c r="O8" s="82">
        <f t="shared" si="4"/>
        <v>-2.9682836191300218E-4</v>
      </c>
      <c r="P8" s="76">
        <f>分析係数表!C11</f>
        <v>8.2342177493137658E-3</v>
      </c>
      <c r="Q8" s="82">
        <f t="shared" si="5"/>
        <v>-2.4441493661637727E-6</v>
      </c>
      <c r="R8" s="83">
        <v>2.9996572664128224E-5</v>
      </c>
      <c r="S8" s="84">
        <f t="shared" si="6"/>
        <v>1.1421927231961976E-3</v>
      </c>
      <c r="T8" s="85">
        <f>分析係数表!F11</f>
        <v>0.76470588235294112</v>
      </c>
      <c r="U8" s="86">
        <f t="shared" si="7"/>
        <v>8.7344149420885686E-4</v>
      </c>
      <c r="V8" s="87">
        <f>分析係数表!D11</f>
        <v>0</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2.3675231529837748E-2</v>
      </c>
      <c r="G9" s="77">
        <f t="shared" si="1"/>
        <v>0</v>
      </c>
      <c r="H9" s="77">
        <v>2.0567193313533107E-5</v>
      </c>
      <c r="I9" s="77">
        <f t="shared" si="2"/>
        <v>2.0567193313533107E-5</v>
      </c>
      <c r="J9" s="76">
        <f>分析係数表!G12</f>
        <v>0.14409566517189837</v>
      </c>
      <c r="K9" s="78">
        <f t="shared" si="3"/>
        <v>2.9636434012325737E-6</v>
      </c>
      <c r="L9" s="79"/>
      <c r="M9" s="80"/>
      <c r="N9" s="81">
        <f>分析係数表!H12</f>
        <v>8.7247916918246585E-2</v>
      </c>
      <c r="O9" s="82">
        <f t="shared" si="4"/>
        <v>1.2867509488928646</v>
      </c>
      <c r="P9" s="76">
        <f>分析係数表!C12</f>
        <v>2.3675231529837748E-2</v>
      </c>
      <c r="Q9" s="82">
        <f t="shared" si="5"/>
        <v>3.0464126636276987E-2</v>
      </c>
      <c r="R9" s="83">
        <v>3.2660846521073365E-2</v>
      </c>
      <c r="S9" s="84">
        <f t="shared" si="6"/>
        <v>3.2681413714386896E-2</v>
      </c>
      <c r="T9" s="85">
        <f>分析係数表!F12</f>
        <v>0.28819133034379674</v>
      </c>
      <c r="U9" s="86">
        <f t="shared" si="7"/>
        <v>9.4185000958651628E-3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投入係数表!R10</f>
        <v>1.443522194153735E-3</v>
      </c>
      <c r="E10" s="77">
        <f t="shared" si="0"/>
        <v>0.14435221941537349</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0.19824424221264636</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投入係数表!R11</f>
        <v>1.443522194153735E-3</v>
      </c>
      <c r="E11" s="77">
        <f t="shared" si="0"/>
        <v>0.14435221941537349</v>
      </c>
      <c r="F11" s="76">
        <f>分析係数表!C14</f>
        <v>5.9722885809842308E-2</v>
      </c>
      <c r="G11" s="77">
        <f t="shared" si="1"/>
        <v>8.621131116541652E-3</v>
      </c>
      <c r="H11" s="77">
        <v>1.33302163070033E-2</v>
      </c>
      <c r="I11" s="77">
        <f t="shared" si="2"/>
        <v>1.33302163070033E-2</v>
      </c>
      <c r="J11" s="76">
        <f>分析係数表!G14</f>
        <v>0.15850144092219021</v>
      </c>
      <c r="K11" s="78">
        <f t="shared" si="3"/>
        <v>2.1128584924645002E-3</v>
      </c>
      <c r="L11" s="79"/>
      <c r="M11" s="80"/>
      <c r="N11" s="81">
        <f>分析係数表!H14</f>
        <v>1.1119832548403977E-3</v>
      </c>
      <c r="O11" s="82">
        <f t="shared" si="4"/>
        <v>1.6399766995693375E-2</v>
      </c>
      <c r="P11" s="76">
        <f>分析係数表!C14</f>
        <v>5.9722885809842308E-2</v>
      </c>
      <c r="Q11" s="82">
        <f t="shared" si="5"/>
        <v>9.7944141159181613E-4</v>
      </c>
      <c r="R11" s="83">
        <v>2.8626467390201055E-3</v>
      </c>
      <c r="S11" s="84">
        <f t="shared" si="6"/>
        <v>1.6192863046023406E-2</v>
      </c>
      <c r="T11" s="85">
        <f>分析係数表!F14</f>
        <v>0.29178674351585016</v>
      </c>
      <c r="U11" s="86">
        <f t="shared" si="7"/>
        <v>4.7248627763973195E-3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投入係数表!R12</f>
        <v>4.3305665824612052E-3</v>
      </c>
      <c r="E12" s="77">
        <f t="shared" si="0"/>
        <v>0.4330566582461205</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0.11836030931280964</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投入係数表!R13</f>
        <v>1.0826416456153013E-3</v>
      </c>
      <c r="E13" s="77">
        <f t="shared" si="0"/>
        <v>0.10826416456153012</v>
      </c>
      <c r="F13" s="76">
        <f>分析係数表!C16</f>
        <v>6.1289263434387564E-3</v>
      </c>
      <c r="G13" s="77">
        <f t="shared" si="1"/>
        <v>6.6354309023155058E-4</v>
      </c>
      <c r="H13" s="77">
        <v>1.1182702318499351E-3</v>
      </c>
      <c r="I13" s="77">
        <f t="shared" si="2"/>
        <v>1.1182702318499351E-3</v>
      </c>
      <c r="J13" s="76">
        <f>分析係数表!G16</f>
        <v>3.1746031746031744E-2</v>
      </c>
      <c r="K13" s="78">
        <f t="shared" si="3"/>
        <v>3.5500642280950317E-5</v>
      </c>
      <c r="L13" s="79"/>
      <c r="M13" s="80"/>
      <c r="N13" s="81">
        <f>分析係数表!H16</f>
        <v>1.5884756269371653E-2</v>
      </c>
      <c r="O13" s="82">
        <f t="shared" si="4"/>
        <v>0.234271784639837</v>
      </c>
      <c r="P13" s="76">
        <f>分析係数表!C16</f>
        <v>6.1289263434387564E-3</v>
      </c>
      <c r="Q13" s="82">
        <f t="shared" si="5"/>
        <v>1.4358345124035081E-3</v>
      </c>
      <c r="R13" s="83">
        <v>1.6091110395604763E-3</v>
      </c>
      <c r="S13" s="84">
        <f t="shared" si="6"/>
        <v>2.7273812714104116E-3</v>
      </c>
      <c r="T13" s="85">
        <f>分析係数表!F16</f>
        <v>0.27777777777777779</v>
      </c>
      <c r="U13" s="86">
        <f t="shared" si="7"/>
        <v>7.5760590872511432E-4</v>
      </c>
      <c r="V13" s="87">
        <f>分析係数表!D16</f>
        <v>0</v>
      </c>
      <c r="W13" s="167">
        <f t="shared" si="8"/>
        <v>0</v>
      </c>
      <c r="X13" s="76">
        <f>分析係数表!E16</f>
        <v>0</v>
      </c>
      <c r="Y13" s="166">
        <f t="shared" si="9"/>
        <v>0</v>
      </c>
    </row>
    <row r="14" spans="1:25" x14ac:dyDescent="0.2">
      <c r="A14" s="6" t="s">
        <v>2</v>
      </c>
      <c r="B14" s="5" t="s">
        <v>365</v>
      </c>
      <c r="C14" s="90"/>
      <c r="D14" s="76">
        <f>投入係数表!R14</f>
        <v>2.0931071815229157E-2</v>
      </c>
      <c r="E14" s="77">
        <f t="shared" si="0"/>
        <v>2.0931071815229156</v>
      </c>
      <c r="F14" s="76">
        <f>分析係数表!C17</f>
        <v>8.7451698189953242E-2</v>
      </c>
      <c r="G14" s="77">
        <f t="shared" si="1"/>
        <v>0.18304577751776568</v>
      </c>
      <c r="H14" s="77">
        <v>0.19385243201556954</v>
      </c>
      <c r="I14" s="77">
        <f t="shared" si="2"/>
        <v>0.19385243201556954</v>
      </c>
      <c r="J14" s="76">
        <f>分析係数表!G17</f>
        <v>0.21272443403590943</v>
      </c>
      <c r="K14" s="78">
        <f t="shared" si="3"/>
        <v>4.1237148886996637E-2</v>
      </c>
      <c r="L14" s="79"/>
      <c r="M14" s="80"/>
      <c r="N14" s="81">
        <f>分析係数表!H17</f>
        <v>2.8227267238256251E-3</v>
      </c>
      <c r="O14" s="82">
        <f t="shared" si="4"/>
        <v>4.1630177758298567E-2</v>
      </c>
      <c r="P14" s="76">
        <f>分析係数表!C17</f>
        <v>8.7451698189953242E-2</v>
      </c>
      <c r="Q14" s="82">
        <f t="shared" si="5"/>
        <v>3.6406297409128305E-3</v>
      </c>
      <c r="R14" s="83">
        <v>6.3619280452998379E-3</v>
      </c>
      <c r="S14" s="84">
        <f t="shared" si="6"/>
        <v>0.20021436006086937</v>
      </c>
      <c r="T14" s="85">
        <f>分析係数表!F17</f>
        <v>0.32357533177205311</v>
      </c>
      <c r="U14" s="86">
        <f t="shared" si="7"/>
        <v>6.4784427982225112E-2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投入係数表!R15</f>
        <v>4.6914471309996387E-3</v>
      </c>
      <c r="E15" s="77">
        <f t="shared" si="0"/>
        <v>0.46914471309996386</v>
      </c>
      <c r="F15" s="76">
        <f>分析係数表!C18</f>
        <v>0.22643979057591623</v>
      </c>
      <c r="G15" s="77">
        <f t="shared" si="1"/>
        <v>0.10623303058415412</v>
      </c>
      <c r="H15" s="77">
        <v>0.11667526525194692</v>
      </c>
      <c r="I15" s="77">
        <f t="shared" si="2"/>
        <v>0.11667526525194692</v>
      </c>
      <c r="J15" s="76">
        <f>分析係数表!G18</f>
        <v>0.21553645335880292</v>
      </c>
      <c r="K15" s="78">
        <f t="shared" si="3"/>
        <v>2.5147772867102215E-2</v>
      </c>
      <c r="L15" s="79"/>
      <c r="M15" s="80"/>
      <c r="N15" s="81">
        <f>分析係数表!H18</f>
        <v>4.2265426880811494E-4</v>
      </c>
      <c r="O15" s="82">
        <f t="shared" si="4"/>
        <v>6.2333956001730468E-3</v>
      </c>
      <c r="P15" s="76">
        <f>分析係数表!C18</f>
        <v>0.22643979057591623</v>
      </c>
      <c r="Q15" s="82">
        <f t="shared" si="5"/>
        <v>1.4114887942800224E-3</v>
      </c>
      <c r="R15" s="83">
        <v>3.0415429176352694E-3</v>
      </c>
      <c r="S15" s="84">
        <f t="shared" si="6"/>
        <v>0.11971680816958219</v>
      </c>
      <c r="T15" s="85">
        <f>分析係数表!F18</f>
        <v>0.45877109200891436</v>
      </c>
      <c r="U15" s="86">
        <f t="shared" si="7"/>
        <v>5.492261081578094E-2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投入係数表!R16</f>
        <v>9.5633345362684946E-2</v>
      </c>
      <c r="E16" s="77">
        <f t="shared" si="0"/>
        <v>9.5633345362684938</v>
      </c>
      <c r="F16" s="76">
        <f>分析係数表!C19</f>
        <v>0.10887949260042284</v>
      </c>
      <c r="G16" s="77">
        <f t="shared" si="1"/>
        <v>1.0412510118770137</v>
      </c>
      <c r="H16" s="77">
        <v>1.1291759970592914</v>
      </c>
      <c r="I16" s="77">
        <f t="shared" si="2"/>
        <v>1.1291759970592914</v>
      </c>
      <c r="J16" s="76">
        <f>分析係数表!G19</f>
        <v>5.7692307692307696E-2</v>
      </c>
      <c r="K16" s="78">
        <f t="shared" si="3"/>
        <v>6.5144769061112967E-2</v>
      </c>
      <c r="L16" s="79"/>
      <c r="M16" s="80"/>
      <c r="N16" s="81">
        <f>分析係数表!H19</f>
        <v>-1.0817936642112467E-4</v>
      </c>
      <c r="O16" s="82">
        <f t="shared" si="4"/>
        <v>-1.5954524452823869E-3</v>
      </c>
      <c r="P16" s="76">
        <f>分析係数表!C19</f>
        <v>0.10887949260042284</v>
      </c>
      <c r="Q16" s="82">
        <f t="shared" si="5"/>
        <v>-1.7371205271045017E-4</v>
      </c>
      <c r="R16" s="83">
        <v>4.6687819412444373E-4</v>
      </c>
      <c r="S16" s="84">
        <f t="shared" si="6"/>
        <v>1.1296428752534158</v>
      </c>
      <c r="T16" s="85">
        <f>分析係数表!F19</f>
        <v>0.23994755244755245</v>
      </c>
      <c r="U16" s="86">
        <f t="shared" si="7"/>
        <v>0.27105504305687295</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投入係数表!R17</f>
        <v>2.0209310718152292E-2</v>
      </c>
      <c r="E17" s="77">
        <f t="shared" si="0"/>
        <v>2.0209310718152294</v>
      </c>
      <c r="F17" s="76">
        <f>分析係数表!C20</f>
        <v>0.17711503347534996</v>
      </c>
      <c r="G17" s="77">
        <f t="shared" si="1"/>
        <v>0.35793727443592921</v>
      </c>
      <c r="H17" s="77">
        <v>0.40537529336731498</v>
      </c>
      <c r="I17" s="77">
        <f t="shared" si="2"/>
        <v>0.40537529336731498</v>
      </c>
      <c r="J17" s="76">
        <f>分析係数表!G20</f>
        <v>9.9964551577454805E-2</v>
      </c>
      <c r="K17" s="78">
        <f t="shared" si="3"/>
        <v>4.0523159422042834E-2</v>
      </c>
      <c r="L17" s="79"/>
      <c r="M17" s="80"/>
      <c r="N17" s="81">
        <f>分析係数表!H20</f>
        <v>5.2831783601014375E-4</v>
      </c>
      <c r="O17" s="82">
        <f t="shared" si="4"/>
        <v>7.7917445002163091E-3</v>
      </c>
      <c r="P17" s="76">
        <f>分析係数表!C20</f>
        <v>0.17711503347534996</v>
      </c>
      <c r="Q17" s="82">
        <f t="shared" si="5"/>
        <v>1.3800350879871856E-3</v>
      </c>
      <c r="R17" s="83">
        <v>2.6348166759165843E-3</v>
      </c>
      <c r="S17" s="84">
        <f t="shared" si="6"/>
        <v>0.40801011004323157</v>
      </c>
      <c r="T17" s="85">
        <f>分析係数表!F20</f>
        <v>0.22332506203473945</v>
      </c>
      <c r="U17" s="86">
        <f t="shared" si="7"/>
        <v>9.1118883136205558E-2</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投入係数表!R18</f>
        <v>3.3561891014074342E-2</v>
      </c>
      <c r="E18" s="77">
        <f t="shared" si="0"/>
        <v>3.3561891014074341</v>
      </c>
      <c r="F18" s="76">
        <f>分析係数表!C21</f>
        <v>0.17957505140507202</v>
      </c>
      <c r="G18" s="77">
        <f t="shared" si="1"/>
        <v>0.60268783041038243</v>
      </c>
      <c r="H18" s="77">
        <v>0.62071236624600712</v>
      </c>
      <c r="I18" s="77">
        <f t="shared" si="2"/>
        <v>0.62071236624600712</v>
      </c>
      <c r="J18" s="76">
        <f>分析係数表!G21</f>
        <v>0.28499913688934919</v>
      </c>
      <c r="K18" s="78">
        <f t="shared" si="3"/>
        <v>0.17690248863665764</v>
      </c>
      <c r="L18" s="79"/>
      <c r="M18" s="80"/>
      <c r="N18" s="81">
        <f>分析係数表!H21</f>
        <v>8.7801392746447693E-4</v>
      </c>
      <c r="O18" s="82">
        <f t="shared" si="4"/>
        <v>1.2949137288454723E-2</v>
      </c>
      <c r="P18" s="76">
        <f>分析係数表!C21</f>
        <v>0.17957505140507202</v>
      </c>
      <c r="Q18" s="82">
        <f t="shared" si="5"/>
        <v>2.3253419942255919E-3</v>
      </c>
      <c r="R18" s="83">
        <v>4.5828164031614356E-3</v>
      </c>
      <c r="S18" s="84">
        <f t="shared" si="6"/>
        <v>0.6252951826491685</v>
      </c>
      <c r="T18" s="85">
        <f>分析係数表!F21</f>
        <v>0.42551355083721731</v>
      </c>
      <c r="U18" s="86">
        <f t="shared" si="7"/>
        <v>0.26607157349045407</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投入係数表!R19</f>
        <v>4.1140382533381453E-2</v>
      </c>
      <c r="E19" s="77">
        <f t="shared" si="0"/>
        <v>4.114038253338145</v>
      </c>
      <c r="F19" s="76">
        <f>分析係数表!C22</f>
        <v>4.9691833590138623E-2</v>
      </c>
      <c r="G19" s="77">
        <f t="shared" si="1"/>
        <v>0.20443410426834366</v>
      </c>
      <c r="H19" s="77">
        <v>0.20756901828366181</v>
      </c>
      <c r="I19" s="77">
        <f t="shared" si="2"/>
        <v>0.20756901828366181</v>
      </c>
      <c r="J19" s="76">
        <f>分析係数表!G22</f>
        <v>0.19477362503798237</v>
      </c>
      <c r="K19" s="78">
        <f t="shared" si="3"/>
        <v>4.0428970136684055E-2</v>
      </c>
      <c r="L19" s="79"/>
      <c r="M19" s="80"/>
      <c r="N19" s="81">
        <f>分析係数表!H22</f>
        <v>4.276858672463068E-5</v>
      </c>
      <c r="O19" s="82">
        <f t="shared" si="4"/>
        <v>6.3076026906512973E-4</v>
      </c>
      <c r="P19" s="76">
        <f>分析係数表!C22</f>
        <v>4.9691833590138623E-2</v>
      </c>
      <c r="Q19" s="82">
        <f t="shared" si="5"/>
        <v>3.1343634325655487E-5</v>
      </c>
      <c r="R19" s="83">
        <v>3.7652334937193332E-4</v>
      </c>
      <c r="S19" s="84">
        <f t="shared" si="6"/>
        <v>0.20794554163303375</v>
      </c>
      <c r="T19" s="85">
        <f>分析係数表!F22</f>
        <v>0.41355211182011548</v>
      </c>
      <c r="U19" s="86">
        <f t="shared" si="7"/>
        <v>8.5996317885918855E-2</v>
      </c>
      <c r="V19" s="87">
        <f>分析係数表!D22</f>
        <v>4.6490428441203283E-2</v>
      </c>
      <c r="W19" s="167">
        <f t="shared" si="8"/>
        <v>0</v>
      </c>
      <c r="X19" s="76">
        <f>分析係数表!E22</f>
        <v>3.5855363111516256E-2</v>
      </c>
      <c r="Y19" s="166">
        <f t="shared" si="9"/>
        <v>0</v>
      </c>
    </row>
    <row r="20" spans="1:25" x14ac:dyDescent="0.2">
      <c r="A20" s="6" t="s">
        <v>8</v>
      </c>
      <c r="B20" s="5" t="s">
        <v>270</v>
      </c>
      <c r="C20" s="75">
        <f>最終需要_まとめ!C21</f>
        <v>100</v>
      </c>
      <c r="D20" s="76">
        <f>投入係数表!R20</f>
        <v>0.1526524720317575</v>
      </c>
      <c r="E20" s="77">
        <f t="shared" si="0"/>
        <v>15.26524720317575</v>
      </c>
      <c r="F20" s="76">
        <f>分析係数表!C23</f>
        <v>0</v>
      </c>
      <c r="G20" s="77">
        <f t="shared" si="1"/>
        <v>0</v>
      </c>
      <c r="H20" s="77">
        <v>0</v>
      </c>
      <c r="I20" s="77">
        <f t="shared" si="2"/>
        <v>100</v>
      </c>
      <c r="J20" s="76">
        <f>分析係数表!G23</f>
        <v>0.21580656802598339</v>
      </c>
      <c r="K20" s="78">
        <f t="shared" si="3"/>
        <v>21.580656802598337</v>
      </c>
      <c r="L20" s="79"/>
      <c r="M20" s="80"/>
      <c r="N20" s="81">
        <f>分析係数表!H23</f>
        <v>2.5157992190959224E-5</v>
      </c>
      <c r="O20" s="82">
        <f t="shared" si="4"/>
        <v>3.710354523912528E-4</v>
      </c>
      <c r="P20" s="76">
        <f>分析係数表!C23</f>
        <v>0</v>
      </c>
      <c r="Q20" s="82">
        <f t="shared" si="5"/>
        <v>0</v>
      </c>
      <c r="R20" s="83">
        <v>0</v>
      </c>
      <c r="S20" s="84">
        <f t="shared" si="6"/>
        <v>100</v>
      </c>
      <c r="T20" s="85">
        <f>分析係数表!F23</f>
        <v>0.44063514976542767</v>
      </c>
      <c r="U20" s="86">
        <f t="shared" si="7"/>
        <v>44.06351497654277</v>
      </c>
      <c r="V20" s="87">
        <f>分析係数表!D23</f>
        <v>0.25009022013713461</v>
      </c>
      <c r="W20" s="167">
        <f t="shared" si="8"/>
        <v>25</v>
      </c>
      <c r="X20" s="76">
        <f>分析係数表!E23</f>
        <v>0.2490075784915193</v>
      </c>
      <c r="Y20" s="166">
        <f t="shared" si="9"/>
        <v>25</v>
      </c>
    </row>
    <row r="21" spans="1:25" x14ac:dyDescent="0.2">
      <c r="A21" s="6" t="s">
        <v>9</v>
      </c>
      <c r="B21" s="5" t="s">
        <v>271</v>
      </c>
      <c r="C21" s="90"/>
      <c r="D21" s="76">
        <f>投入係数表!R21</f>
        <v>5.77408877661494E-3</v>
      </c>
      <c r="E21" s="77">
        <f t="shared" si="0"/>
        <v>0.57740887766149396</v>
      </c>
      <c r="F21" s="76">
        <f>分析係数表!C24</f>
        <v>0.10964526531808849</v>
      </c>
      <c r="G21" s="77">
        <f t="shared" si="1"/>
        <v>6.331014958821421E-2</v>
      </c>
      <c r="H21" s="77">
        <v>6.5372162160906744E-2</v>
      </c>
      <c r="I21" s="77">
        <f t="shared" si="2"/>
        <v>6.5372162160906744E-2</v>
      </c>
      <c r="J21" s="76">
        <f>分析係数表!G24</f>
        <v>0.20900321543408359</v>
      </c>
      <c r="K21" s="78">
        <f t="shared" si="3"/>
        <v>1.366299209150784E-2</v>
      </c>
      <c r="L21" s="79"/>
      <c r="M21" s="80"/>
      <c r="N21" s="81">
        <f>分析係数表!H24</f>
        <v>3.3711709535885358E-4</v>
      </c>
      <c r="O21" s="82">
        <f t="shared" si="4"/>
        <v>4.9718750620427873E-3</v>
      </c>
      <c r="P21" s="76">
        <f>分析係数表!C24</f>
        <v>0.10964526531808849</v>
      </c>
      <c r="Q21" s="82">
        <f t="shared" si="5"/>
        <v>5.451425603060691E-4</v>
      </c>
      <c r="R21" s="83">
        <v>2.1891608635417024E-3</v>
      </c>
      <c r="S21" s="84">
        <f t="shared" si="6"/>
        <v>6.756132302444845E-2</v>
      </c>
      <c r="T21" s="85">
        <f>分析係数表!F24</f>
        <v>0.39389067524115756</v>
      </c>
      <c r="U21" s="86">
        <f t="shared" si="7"/>
        <v>2.6611775146285967E-2</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投入係数表!R22</f>
        <v>1.0104655359076146E-2</v>
      </c>
      <c r="E22" s="77">
        <f t="shared" si="0"/>
        <v>1.0104655359076147</v>
      </c>
      <c r="F22" s="76">
        <f>分析係数表!C25</f>
        <v>4.6305418719211788E-2</v>
      </c>
      <c r="G22" s="77">
        <f t="shared" si="1"/>
        <v>4.679002974153483E-2</v>
      </c>
      <c r="H22" s="77">
        <v>5.239742036371324E-2</v>
      </c>
      <c r="I22" s="77">
        <f t="shared" si="2"/>
        <v>5.239742036371324E-2</v>
      </c>
      <c r="J22" s="76">
        <f>分析係数表!G25</f>
        <v>0.19667590027700832</v>
      </c>
      <c r="K22" s="78">
        <f t="shared" si="3"/>
        <v>1.030530982222615E-2</v>
      </c>
      <c r="L22" s="79"/>
      <c r="M22" s="80"/>
      <c r="N22" s="81">
        <f>分析係数表!H25</f>
        <v>4.9058084772370483E-4</v>
      </c>
      <c r="O22" s="82">
        <f t="shared" si="4"/>
        <v>7.235191321629429E-3</v>
      </c>
      <c r="P22" s="76">
        <f>分析係数表!C25</f>
        <v>4.6305418719211788E-2</v>
      </c>
      <c r="Q22" s="82">
        <f t="shared" si="5"/>
        <v>3.3502856366165806E-4</v>
      </c>
      <c r="R22" s="83">
        <v>1.1276206019746255E-3</v>
      </c>
      <c r="S22" s="84">
        <f t="shared" si="6"/>
        <v>5.3525040965687866E-2</v>
      </c>
      <c r="T22" s="85">
        <f>分析係数表!F25</f>
        <v>0.35013850415512465</v>
      </c>
      <c r="U22" s="86">
        <f t="shared" si="7"/>
        <v>1.8741177778567718E-2</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投入係数表!R23</f>
        <v>2.3457235654998194E-2</v>
      </c>
      <c r="E23" s="77">
        <f t="shared" si="0"/>
        <v>2.3457235654998194</v>
      </c>
      <c r="F23" s="76">
        <f>分析係数表!C26</f>
        <v>0.16673079389508783</v>
      </c>
      <c r="G23" s="77">
        <f t="shared" si="1"/>
        <v>0.39110435233420093</v>
      </c>
      <c r="H23" s="77">
        <v>0.40356682483548989</v>
      </c>
      <c r="I23" s="77">
        <f t="shared" si="2"/>
        <v>0.40356682483548989</v>
      </c>
      <c r="J23" s="76">
        <f>分析係数表!G26</f>
        <v>0.1962424574876577</v>
      </c>
      <c r="K23" s="78">
        <f t="shared" si="3"/>
        <v>7.9196945466207633E-2</v>
      </c>
      <c r="L23" s="79"/>
      <c r="M23" s="80"/>
      <c r="N23" s="81">
        <f>分析係数表!H26</f>
        <v>1.0251881817815884E-2</v>
      </c>
      <c r="O23" s="82">
        <f t="shared" si="4"/>
        <v>0.15119694684943552</v>
      </c>
      <c r="P23" s="76">
        <f>分析係数表!C26</f>
        <v>0.16673079389508783</v>
      </c>
      <c r="Q23" s="82">
        <f t="shared" si="5"/>
        <v>2.5209186982719782E-2</v>
      </c>
      <c r="R23" s="83">
        <v>2.6800682450374241E-2</v>
      </c>
      <c r="S23" s="84">
        <f t="shared" si="6"/>
        <v>0.43036750728586415</v>
      </c>
      <c r="T23" s="85">
        <f>分析係数表!F26</f>
        <v>0.33461327482172243</v>
      </c>
      <c r="U23" s="86">
        <f t="shared" si="7"/>
        <v>0.1440066809897845</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投入係数表!R24</f>
        <v>3.6088054853843375E-4</v>
      </c>
      <c r="E24" s="77">
        <f t="shared" si="0"/>
        <v>3.6088054853843372E-2</v>
      </c>
      <c r="F24" s="76">
        <f>分析係数表!C27</f>
        <v>7.547169811320753E-2</v>
      </c>
      <c r="G24" s="77">
        <f t="shared" si="1"/>
        <v>2.7236267814221408E-3</v>
      </c>
      <c r="H24" s="77">
        <v>2.9768815470088876E-3</v>
      </c>
      <c r="I24" s="77">
        <f t="shared" si="2"/>
        <v>2.9768815470088876E-3</v>
      </c>
      <c r="J24" s="76">
        <f>分析係数表!G27</f>
        <v>0.16957431960921143</v>
      </c>
      <c r="K24" s="78">
        <f t="shared" si="3"/>
        <v>5.0480266289124889E-4</v>
      </c>
      <c r="L24" s="79"/>
      <c r="M24" s="80"/>
      <c r="N24" s="81">
        <f>分析係数表!H27</f>
        <v>1.0395282373304351E-2</v>
      </c>
      <c r="O24" s="82">
        <f t="shared" si="4"/>
        <v>0.15331184892806565</v>
      </c>
      <c r="P24" s="76">
        <f>分析係数表!C27</f>
        <v>7.547169811320753E-2</v>
      </c>
      <c r="Q24" s="82">
        <f t="shared" si="5"/>
        <v>1.1570705579476651E-2</v>
      </c>
      <c r="R24" s="83">
        <v>1.1708983987346315E-2</v>
      </c>
      <c r="S24" s="84">
        <f t="shared" si="6"/>
        <v>1.4685865534355202E-2</v>
      </c>
      <c r="T24" s="85">
        <f>分析係数表!F27</f>
        <v>0.31960921144452198</v>
      </c>
      <c r="U24" s="86">
        <f t="shared" si="7"/>
        <v>4.6937379028155497E-3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投入係数表!R25</f>
        <v>7.217610970768675E-4</v>
      </c>
      <c r="E25" s="77">
        <f t="shared" si="0"/>
        <v>7.2176109707686745E-2</v>
      </c>
      <c r="F25" s="76">
        <f>分析係数表!C28</f>
        <v>9.6472970692467741E-2</v>
      </c>
      <c r="G25" s="77">
        <f t="shared" si="1"/>
        <v>6.9630437165259995E-3</v>
      </c>
      <c r="H25" s="77">
        <v>1.588547324086902E-2</v>
      </c>
      <c r="I25" s="77">
        <f t="shared" si="2"/>
        <v>1.588547324086902E-2</v>
      </c>
      <c r="J25" s="76">
        <f>分析係数表!G28</f>
        <v>0.12489408574817827</v>
      </c>
      <c r="K25" s="78">
        <f t="shared" si="3"/>
        <v>1.984001657095487E-3</v>
      </c>
      <c r="L25" s="79"/>
      <c r="M25" s="80"/>
      <c r="N25" s="81">
        <f>分析係数表!H28</f>
        <v>1.9077305478404378E-2</v>
      </c>
      <c r="O25" s="82">
        <f t="shared" si="4"/>
        <v>0.28135618354828695</v>
      </c>
      <c r="P25" s="76">
        <f>分析係数表!C28</f>
        <v>9.6472970692467741E-2</v>
      </c>
      <c r="Q25" s="82">
        <f t="shared" si="5"/>
        <v>2.714326684959846E-2</v>
      </c>
      <c r="R25" s="83">
        <v>3.0964131204395662E-2</v>
      </c>
      <c r="S25" s="84">
        <f t="shared" si="6"/>
        <v>4.6849604445264682E-2</v>
      </c>
      <c r="T25" s="85">
        <f>分析係数表!F28</f>
        <v>0.21360786307405524</v>
      </c>
      <c r="U25" s="86">
        <f t="shared" si="7"/>
        <v>1.0007443891417748E-2</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投入係数表!R26</f>
        <v>2.88704438830747E-3</v>
      </c>
      <c r="E26" s="77">
        <f t="shared" si="0"/>
        <v>0.28870443883074698</v>
      </c>
      <c r="F26" s="76">
        <f>分析係数表!C29</f>
        <v>3.4111818825194651E-2</v>
      </c>
      <c r="G26" s="77">
        <f t="shared" si="1"/>
        <v>9.8482335114239324E-3</v>
      </c>
      <c r="H26" s="77">
        <v>1.1946571851468357E-2</v>
      </c>
      <c r="I26" s="77">
        <f t="shared" si="2"/>
        <v>1.1946571851468357E-2</v>
      </c>
      <c r="J26" s="76">
        <f>分析係数表!G29</f>
        <v>0.26295336787564766</v>
      </c>
      <c r="K26" s="78">
        <f t="shared" si="3"/>
        <v>3.1413913029120161E-3</v>
      </c>
      <c r="L26" s="79"/>
      <c r="M26" s="80"/>
      <c r="N26" s="81">
        <f>分析係数表!H29</f>
        <v>9.4946262528680103E-3</v>
      </c>
      <c r="O26" s="82">
        <f t="shared" si="4"/>
        <v>0.14002877973245878</v>
      </c>
      <c r="P26" s="76">
        <f>分析係数表!C29</f>
        <v>3.4111818825194651E-2</v>
      </c>
      <c r="Q26" s="82">
        <f t="shared" si="5"/>
        <v>4.7766363645467226E-3</v>
      </c>
      <c r="R26" s="83">
        <v>6.0931870431816266E-3</v>
      </c>
      <c r="S26" s="84">
        <f t="shared" si="6"/>
        <v>1.8039758894649982E-2</v>
      </c>
      <c r="T26" s="85">
        <f>分析係数表!F29</f>
        <v>0.41450777202072536</v>
      </c>
      <c r="U26" s="86">
        <f t="shared" si="7"/>
        <v>7.4776202672124275E-3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投入係数表!R27</f>
        <v>1.8044027426921689E-3</v>
      </c>
      <c r="E27" s="77">
        <f t="shared" si="0"/>
        <v>0.18044027426921688</v>
      </c>
      <c r="F27" s="76">
        <f>分析係数表!C30</f>
        <v>1</v>
      </c>
      <c r="G27" s="77">
        <f t="shared" si="1"/>
        <v>0.18044027426921688</v>
      </c>
      <c r="H27" s="77">
        <v>0.20769430410452902</v>
      </c>
      <c r="I27" s="77">
        <f t="shared" si="2"/>
        <v>0.20769430410452902</v>
      </c>
      <c r="J27" s="76">
        <f>分析係数表!G30</f>
        <v>0.34440567162860553</v>
      </c>
      <c r="K27" s="78">
        <f t="shared" si="3"/>
        <v>7.1531096298556154E-2</v>
      </c>
      <c r="L27" s="79"/>
      <c r="M27" s="80"/>
      <c r="N27" s="81">
        <f>分析係数表!H30</f>
        <v>0</v>
      </c>
      <c r="O27" s="82">
        <f t="shared" si="4"/>
        <v>0</v>
      </c>
      <c r="P27" s="76">
        <f>分析係数表!C30</f>
        <v>1</v>
      </c>
      <c r="Q27" s="82">
        <f t="shared" si="5"/>
        <v>0</v>
      </c>
      <c r="R27" s="83">
        <v>4.385957355324821E-2</v>
      </c>
      <c r="S27" s="84">
        <f t="shared" si="6"/>
        <v>0.25155387765777726</v>
      </c>
      <c r="T27" s="85">
        <f>分析係数表!F30</f>
        <v>0.44043464817350592</v>
      </c>
      <c r="U27" s="86">
        <f t="shared" si="7"/>
        <v>0.11079304360288428</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投入係数表!R28</f>
        <v>1.0826416456153013E-2</v>
      </c>
      <c r="E28" s="77">
        <f t="shared" si="0"/>
        <v>1.0826416456153014</v>
      </c>
      <c r="F28" s="76">
        <f>分析係数表!C31</f>
        <v>1.6826763829082436E-2</v>
      </c>
      <c r="G28" s="77">
        <f t="shared" si="1"/>
        <v>1.8217355282297839E-2</v>
      </c>
      <c r="H28" s="77">
        <v>2.0994188388678885E-2</v>
      </c>
      <c r="I28" s="77">
        <f t="shared" si="2"/>
        <v>2.0994188388678885E-2</v>
      </c>
      <c r="J28" s="76">
        <f>分析係数表!G31</f>
        <v>7.0588235294117646E-2</v>
      </c>
      <c r="K28" s="78">
        <f t="shared" si="3"/>
        <v>1.4819427097890977E-3</v>
      </c>
      <c r="L28" s="79"/>
      <c r="M28" s="80"/>
      <c r="N28" s="81">
        <f>分析係数表!H31</f>
        <v>2.1628325886567646E-2</v>
      </c>
      <c r="O28" s="82">
        <f t="shared" si="4"/>
        <v>0.31897917842076007</v>
      </c>
      <c r="P28" s="76">
        <f>分析係数表!C31</f>
        <v>1.6826763829082436E-2</v>
      </c>
      <c r="Q28" s="82">
        <f t="shared" si="5"/>
        <v>5.3673873016808786E-3</v>
      </c>
      <c r="R28" s="83">
        <v>6.7538027635623216E-3</v>
      </c>
      <c r="S28" s="84">
        <f t="shared" si="6"/>
        <v>2.7747991152241205E-2</v>
      </c>
      <c r="T28" s="85">
        <f>分析係数表!F31</f>
        <v>0.34509803921568627</v>
      </c>
      <c r="U28" s="86">
        <f t="shared" si="7"/>
        <v>9.5757773388126504E-3</v>
      </c>
      <c r="V28" s="87">
        <f>分析係数表!D31</f>
        <v>0</v>
      </c>
      <c r="W28" s="167">
        <f t="shared" si="8"/>
        <v>0</v>
      </c>
      <c r="X28" s="76">
        <f>分析係数表!E31</f>
        <v>0</v>
      </c>
      <c r="Y28" s="166">
        <f t="shared" si="9"/>
        <v>0</v>
      </c>
    </row>
    <row r="29" spans="1:25" x14ac:dyDescent="0.2">
      <c r="A29" s="6" t="s">
        <v>17</v>
      </c>
      <c r="B29" s="5" t="s">
        <v>273</v>
      </c>
      <c r="C29" s="90"/>
      <c r="D29" s="76">
        <f>投入係数表!R29</f>
        <v>7.217610970768675E-4</v>
      </c>
      <c r="E29" s="77">
        <f t="shared" si="0"/>
        <v>7.2176109707686745E-2</v>
      </c>
      <c r="F29" s="76">
        <f>分析係数表!C32</f>
        <v>1</v>
      </c>
      <c r="G29" s="77">
        <f t="shared" si="1"/>
        <v>7.2176109707686745E-2</v>
      </c>
      <c r="H29" s="77">
        <v>9.0352838576724742E-2</v>
      </c>
      <c r="I29" s="77">
        <f t="shared" si="2"/>
        <v>9.0352838576724742E-2</v>
      </c>
      <c r="J29" s="76">
        <f>分析係数表!G32</f>
        <v>0.14034315882094148</v>
      </c>
      <c r="K29" s="78">
        <f t="shared" si="3"/>
        <v>1.2680402774296169E-2</v>
      </c>
      <c r="L29" s="79"/>
      <c r="M29" s="80"/>
      <c r="N29" s="81">
        <f>分析係数表!H32</f>
        <v>6.181318681318681E-3</v>
      </c>
      <c r="O29" s="82">
        <f t="shared" si="4"/>
        <v>9.1163410652530807E-2</v>
      </c>
      <c r="P29" s="76">
        <f>分析係数表!C32</f>
        <v>1</v>
      </c>
      <c r="Q29" s="82">
        <f t="shared" si="5"/>
        <v>9.1163410652530807E-2</v>
      </c>
      <c r="R29" s="83">
        <v>0.11864560536602757</v>
      </c>
      <c r="S29" s="84">
        <f t="shared" si="6"/>
        <v>0.2089984439427523</v>
      </c>
      <c r="T29" s="85">
        <f>分析係数表!F32</f>
        <v>0.48284205895292565</v>
      </c>
      <c r="U29" s="86">
        <f t="shared" si="7"/>
        <v>0.10091323899127613</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投入係数表!R30</f>
        <v>0</v>
      </c>
      <c r="E30" s="77">
        <f t="shared" si="0"/>
        <v>0</v>
      </c>
      <c r="F30" s="76">
        <f>分析係数表!C33</f>
        <v>0.61354309165526677</v>
      </c>
      <c r="G30" s="77">
        <f t="shared" si="1"/>
        <v>0</v>
      </c>
      <c r="H30" s="77">
        <v>9.3001069709188807E-3</v>
      </c>
      <c r="I30" s="77">
        <f t="shared" si="2"/>
        <v>9.3001069709188807E-3</v>
      </c>
      <c r="J30" s="76">
        <f>分析係数表!G33</f>
        <v>0.50806900389538123</v>
      </c>
      <c r="K30" s="78">
        <f t="shared" si="3"/>
        <v>4.7250960848352471E-3</v>
      </c>
      <c r="L30" s="79"/>
      <c r="M30" s="80"/>
      <c r="N30" s="81">
        <f>分析係数表!H33</f>
        <v>9.1575091575091575E-4</v>
      </c>
      <c r="O30" s="82">
        <f t="shared" si="4"/>
        <v>1.3505690467041602E-2</v>
      </c>
      <c r="P30" s="76">
        <f>分析係数表!C33</f>
        <v>0.61354309165526677</v>
      </c>
      <c r="Q30" s="82">
        <f t="shared" si="5"/>
        <v>8.286323084087768E-3</v>
      </c>
      <c r="R30" s="83">
        <v>2.2668135530049951E-2</v>
      </c>
      <c r="S30" s="84">
        <f t="shared" si="6"/>
        <v>3.196824250096883E-2</v>
      </c>
      <c r="T30" s="85">
        <f>分析係数表!F33</f>
        <v>0.64607679465776291</v>
      </c>
      <c r="U30" s="86">
        <f t="shared" si="7"/>
        <v>2.0653939645868008E-2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投入係数表!R31</f>
        <v>4.1501263081919884E-2</v>
      </c>
      <c r="E31" s="77">
        <f t="shared" si="0"/>
        <v>4.1501263081919886</v>
      </c>
      <c r="F31" s="76">
        <f>分析係数表!C34</f>
        <v>0.22857033424405693</v>
      </c>
      <c r="G31" s="77">
        <f t="shared" si="1"/>
        <v>0.94859575741849689</v>
      </c>
      <c r="H31" s="77">
        <v>1.0013046130452321</v>
      </c>
      <c r="I31" s="77">
        <f t="shared" si="2"/>
        <v>1.0013046130452321</v>
      </c>
      <c r="J31" s="76">
        <f>分析係数表!G34</f>
        <v>0.42483593457785029</v>
      </c>
      <c r="K31" s="78">
        <f t="shared" si="3"/>
        <v>0.42539018108018395</v>
      </c>
      <c r="L31" s="79"/>
      <c r="M31" s="80"/>
      <c r="N31" s="81">
        <f>分析係数表!H34</f>
        <v>0.15290524493821198</v>
      </c>
      <c r="O31" s="82">
        <f t="shared" si="4"/>
        <v>2.2550792725435564</v>
      </c>
      <c r="P31" s="76">
        <f>分析係数表!C34</f>
        <v>0.22857033424405693</v>
      </c>
      <c r="Q31" s="82">
        <f t="shared" si="5"/>
        <v>0.51544422307212545</v>
      </c>
      <c r="R31" s="83">
        <v>0.54911163630196247</v>
      </c>
      <c r="S31" s="84">
        <f t="shared" si="6"/>
        <v>1.5504162493471947</v>
      </c>
      <c r="T31" s="85">
        <f>分析係数表!F34</f>
        <v>0.69964976707810533</v>
      </c>
      <c r="U31" s="86">
        <f t="shared" si="7"/>
        <v>1.0847483677298744</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投入係数表!R32</f>
        <v>6.4958498736918079E-3</v>
      </c>
      <c r="E32" s="77">
        <f t="shared" si="0"/>
        <v>0.6495849873691808</v>
      </c>
      <c r="F32" s="76">
        <f>分析係数表!C35</f>
        <v>0.59405620126526415</v>
      </c>
      <c r="G32" s="77">
        <f t="shared" si="1"/>
        <v>0.38588998999548013</v>
      </c>
      <c r="H32" s="77">
        <v>0.45309439658135736</v>
      </c>
      <c r="I32" s="77">
        <f t="shared" si="2"/>
        <v>0.45309439658135736</v>
      </c>
      <c r="J32" s="76">
        <f>分析係数表!G35</f>
        <v>0.31381472022289297</v>
      </c>
      <c r="K32" s="78">
        <f t="shared" si="3"/>
        <v>0.14218769129773917</v>
      </c>
      <c r="L32" s="79"/>
      <c r="M32" s="80"/>
      <c r="N32" s="81">
        <f>分析係数表!H35</f>
        <v>5.730990621100511E-2</v>
      </c>
      <c r="O32" s="82">
        <f t="shared" si="4"/>
        <v>0.84521876054727385</v>
      </c>
      <c r="P32" s="76">
        <f>分析係数表!C35</f>
        <v>0.59405620126526415</v>
      </c>
      <c r="Q32" s="82">
        <f t="shared" si="5"/>
        <v>0.50210744612884839</v>
      </c>
      <c r="R32" s="83">
        <v>0.68247724869940807</v>
      </c>
      <c r="S32" s="84">
        <f t="shared" si="6"/>
        <v>1.1355716452807654</v>
      </c>
      <c r="T32" s="85">
        <f>分析係数表!F35</f>
        <v>0.64397492454144412</v>
      </c>
      <c r="U32" s="86">
        <f t="shared" si="7"/>
        <v>0.7312796645810844</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投入係数表!R33</f>
        <v>1.443522194153735E-3</v>
      </c>
      <c r="E33" s="77">
        <f t="shared" si="0"/>
        <v>0.14435221941537349</v>
      </c>
      <c r="F33" s="76">
        <f>分析係数表!C36</f>
        <v>0.92201141892342209</v>
      </c>
      <c r="G33" s="77">
        <f t="shared" si="1"/>
        <v>0.13309439464791367</v>
      </c>
      <c r="H33" s="77">
        <v>0.18872499703156018</v>
      </c>
      <c r="I33" s="77">
        <f t="shared" si="2"/>
        <v>0.18872499703156018</v>
      </c>
      <c r="J33" s="76">
        <f>分析係数表!G36</f>
        <v>3.5073050022033647E-2</v>
      </c>
      <c r="K33" s="78">
        <f t="shared" si="3"/>
        <v>6.6191612612960613E-3</v>
      </c>
      <c r="L33" s="79"/>
      <c r="M33" s="80"/>
      <c r="N33" s="81">
        <f>分析係数表!H36</f>
        <v>0.21210954796119633</v>
      </c>
      <c r="O33" s="82">
        <f t="shared" si="4"/>
        <v>3.1282370026558914</v>
      </c>
      <c r="P33" s="76">
        <f>分析係数表!C36</f>
        <v>0.92201141892342209</v>
      </c>
      <c r="Q33" s="82">
        <f t="shared" si="5"/>
        <v>2.8842702375475113</v>
      </c>
      <c r="R33" s="83">
        <v>2.9902949602364814</v>
      </c>
      <c r="S33" s="84">
        <f t="shared" si="6"/>
        <v>3.1790199572680415</v>
      </c>
      <c r="T33" s="85">
        <f>分析係数表!F36</f>
        <v>0.86466819583959498</v>
      </c>
      <c r="U33" s="86">
        <f t="shared" si="7"/>
        <v>2.7487974509890236</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投入係数表!R34</f>
        <v>1.4074341392998917E-2</v>
      </c>
      <c r="E34" s="77">
        <f t="shared" si="0"/>
        <v>1.4074341392998917</v>
      </c>
      <c r="F34" s="76">
        <f>分析係数表!C37</f>
        <v>0.53071646341463419</v>
      </c>
      <c r="G34" s="77">
        <f t="shared" si="1"/>
        <v>0.74694846889825817</v>
      </c>
      <c r="H34" s="77">
        <v>0.84701206251937078</v>
      </c>
      <c r="I34" s="77">
        <f t="shared" si="2"/>
        <v>0.84701206251937078</v>
      </c>
      <c r="J34" s="76">
        <f>分析係数表!G37</f>
        <v>0.41098529342667856</v>
      </c>
      <c r="K34" s="78">
        <f t="shared" si="3"/>
        <v>0.34810950105045979</v>
      </c>
      <c r="L34" s="79"/>
      <c r="M34" s="80"/>
      <c r="N34" s="81">
        <f>分析係数表!H37</f>
        <v>4.5651692629714608E-2</v>
      </c>
      <c r="O34" s="82">
        <f t="shared" si="4"/>
        <v>0.67328093190916727</v>
      </c>
      <c r="P34" s="76">
        <f>分析係数表!C37</f>
        <v>0.53071646341463419</v>
      </c>
      <c r="Q34" s="82">
        <f t="shared" si="5"/>
        <v>0.3573212750673424</v>
      </c>
      <c r="R34" s="83">
        <v>0.41010854352091847</v>
      </c>
      <c r="S34" s="84">
        <f t="shared" si="6"/>
        <v>1.2571206060402893</v>
      </c>
      <c r="T34" s="85">
        <f>分析係数表!F37</f>
        <v>0.70065310341587184</v>
      </c>
      <c r="U34" s="86">
        <f t="shared" si="7"/>
        <v>0.8808054539901703</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投入係数表!R35</f>
        <v>9.7437748105377118E-3</v>
      </c>
      <c r="E35" s="77">
        <f t="shared" si="0"/>
        <v>0.9743774810537712</v>
      </c>
      <c r="F35" s="76">
        <f>分析係数表!C38</f>
        <v>6.0218331324874197E-2</v>
      </c>
      <c r="G35" s="77">
        <f t="shared" si="1"/>
        <v>5.8675385989592321E-2</v>
      </c>
      <c r="H35" s="77">
        <v>6.7959587438984032E-2</v>
      </c>
      <c r="I35" s="77">
        <f t="shared" si="2"/>
        <v>6.7959587438984032E-2</v>
      </c>
      <c r="J35" s="76">
        <f>分析係数表!G38</f>
        <v>0.21161417322834647</v>
      </c>
      <c r="K35" s="78">
        <f t="shared" si="3"/>
        <v>1.4381211908840126E-2</v>
      </c>
      <c r="L35" s="79"/>
      <c r="M35" s="80"/>
      <c r="N35" s="81">
        <f>分析係数表!H38</f>
        <v>4.0957211286881616E-2</v>
      </c>
      <c r="O35" s="82">
        <f t="shared" si="4"/>
        <v>0.60404571649295957</v>
      </c>
      <c r="P35" s="76">
        <f>分析係数表!C38</f>
        <v>6.0218331324874197E-2</v>
      </c>
      <c r="Q35" s="82">
        <f t="shared" si="5"/>
        <v>3.6374625091144065E-2</v>
      </c>
      <c r="R35" s="83">
        <v>4.4551658683994758E-2</v>
      </c>
      <c r="S35" s="84">
        <f t="shared" si="6"/>
        <v>0.11251124612297879</v>
      </c>
      <c r="T35" s="85">
        <f>分析係数表!F38</f>
        <v>0.48868110236220474</v>
      </c>
      <c r="U35" s="86">
        <f t="shared" si="7"/>
        <v>5.4982119783522611E-2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投入係数表!R36</f>
        <v>0</v>
      </c>
      <c r="E36" s="77">
        <f t="shared" si="0"/>
        <v>0</v>
      </c>
      <c r="F36" s="76">
        <f>分析係数表!C39</f>
        <v>1</v>
      </c>
      <c r="G36" s="77">
        <f t="shared" si="1"/>
        <v>0</v>
      </c>
      <c r="H36" s="77">
        <v>1.4533823770810911E-2</v>
      </c>
      <c r="I36" s="77">
        <f t="shared" si="2"/>
        <v>1.4533823770810911E-2</v>
      </c>
      <c r="J36" s="76">
        <f>分析係数表!G39</f>
        <v>0.35446398937935614</v>
      </c>
      <c r="K36" s="78">
        <f t="shared" si="3"/>
        <v>5.1517171547381529E-3</v>
      </c>
      <c r="L36" s="79"/>
      <c r="M36" s="80"/>
      <c r="N36" s="81">
        <f>分析係数表!H39</f>
        <v>3.6479088676890873E-3</v>
      </c>
      <c r="O36" s="82">
        <f t="shared" si="4"/>
        <v>5.3800140596731653E-2</v>
      </c>
      <c r="P36" s="76">
        <f>分析係数表!C39</f>
        <v>1</v>
      </c>
      <c r="Q36" s="82">
        <f t="shared" si="5"/>
        <v>5.3800140596731653E-2</v>
      </c>
      <c r="R36" s="83">
        <v>6.076084662904653E-2</v>
      </c>
      <c r="S36" s="84">
        <f t="shared" si="6"/>
        <v>7.5294670399857447E-2</v>
      </c>
      <c r="T36" s="85">
        <f>分析係数表!F39</f>
        <v>0.70522971883741881</v>
      </c>
      <c r="U36" s="86">
        <f t="shared" si="7"/>
        <v>5.3100039236047586E-2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投入係数表!R37</f>
        <v>0</v>
      </c>
      <c r="E37" s="77">
        <f t="shared" si="0"/>
        <v>0</v>
      </c>
      <c r="F37" s="76">
        <f>分析係数表!C40</f>
        <v>0.65100470158416435</v>
      </c>
      <c r="G37" s="77">
        <f t="shared" si="1"/>
        <v>0</v>
      </c>
      <c r="H37" s="77">
        <v>2.3789000662988316E-3</v>
      </c>
      <c r="I37" s="77">
        <f t="shared" si="2"/>
        <v>2.3789000662988316E-3</v>
      </c>
      <c r="J37" s="76">
        <f>分析係数表!G40</f>
        <v>0.47733083654434799</v>
      </c>
      <c r="K37" s="78">
        <f t="shared" si="3"/>
        <v>1.1355223587018262E-3</v>
      </c>
      <c r="L37" s="79"/>
      <c r="M37" s="80"/>
      <c r="N37" s="81">
        <f>分析係数表!H40</f>
        <v>3.0717908465161214E-2</v>
      </c>
      <c r="O37" s="82">
        <f t="shared" si="4"/>
        <v>0.45303428736971968</v>
      </c>
      <c r="P37" s="76">
        <f>分析係数表!C40</f>
        <v>0.65100470158416435</v>
      </c>
      <c r="Q37" s="82">
        <f t="shared" si="5"/>
        <v>0.29492745105651891</v>
      </c>
      <c r="R37" s="83">
        <v>0.2960748387059175</v>
      </c>
      <c r="S37" s="84">
        <f t="shared" si="6"/>
        <v>0.29845373877221631</v>
      </c>
      <c r="T37" s="85">
        <f>分析係数表!F40</f>
        <v>0.67377291224026792</v>
      </c>
      <c r="U37" s="86">
        <f t="shared" si="7"/>
        <v>0.20109004474155234</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投入係数表!R38</f>
        <v>0</v>
      </c>
      <c r="E38" s="77">
        <f t="shared" si="0"/>
        <v>0</v>
      </c>
      <c r="F38" s="76">
        <f>分析係数表!C41</f>
        <v>0.8265321556052998</v>
      </c>
      <c r="G38" s="77">
        <f t="shared" si="1"/>
        <v>0</v>
      </c>
      <c r="H38" s="77">
        <v>3.6465219303178395E-4</v>
      </c>
      <c r="I38" s="77">
        <f t="shared" si="2"/>
        <v>3.6465219303178395E-4</v>
      </c>
      <c r="J38" s="76">
        <f>分析係数表!G41</f>
        <v>0.44479524052850572</v>
      </c>
      <c r="K38" s="78">
        <f t="shared" si="3"/>
        <v>1.6219555990881944E-4</v>
      </c>
      <c r="L38" s="79"/>
      <c r="M38" s="80"/>
      <c r="N38" s="81">
        <f>分析係数表!H41</f>
        <v>6.0640824377088114E-2</v>
      </c>
      <c r="O38" s="82">
        <f t="shared" si="4"/>
        <v>0.89434385444387576</v>
      </c>
      <c r="P38" s="76">
        <f>分析係数表!C41</f>
        <v>0.8265321556052998</v>
      </c>
      <c r="Q38" s="82">
        <f t="shared" si="5"/>
        <v>0.73920395386584914</v>
      </c>
      <c r="R38" s="83">
        <v>0.75246314889148247</v>
      </c>
      <c r="S38" s="84">
        <f t="shared" si="6"/>
        <v>0.7528278010845143</v>
      </c>
      <c r="T38" s="85">
        <f>分析係数表!F41</f>
        <v>0.54945616468355352</v>
      </c>
      <c r="U38" s="86">
        <f t="shared" si="7"/>
        <v>0.41364587625105037</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投入係数表!R39</f>
        <v>1.8044027426921689E-3</v>
      </c>
      <c r="E39" s="77">
        <f>$C$20*D39</f>
        <v>0.18044027426921688</v>
      </c>
      <c r="F39" s="76">
        <f>分析係数表!C42</f>
        <v>0.24572260647979616</v>
      </c>
      <c r="G39" s="77">
        <f>E39*F39</f>
        <v>4.4338254507361272E-2</v>
      </c>
      <c r="H39" s="77">
        <v>4.6257738591957774E-2</v>
      </c>
      <c r="I39" s="77">
        <f>C39+H39</f>
        <v>4.6257738591957774E-2</v>
      </c>
      <c r="J39" s="76">
        <f>分析係数表!G42</f>
        <v>0.48602941176470588</v>
      </c>
      <c r="K39" s="78">
        <f>I39*J39</f>
        <v>2.2482621477414772E-2</v>
      </c>
      <c r="L39" s="79"/>
      <c r="M39" s="80"/>
      <c r="N39" s="81">
        <f>分析係数表!H42</f>
        <v>1.240792174858109E-2</v>
      </c>
      <c r="O39" s="82">
        <f t="shared" si="4"/>
        <v>0.1829946851193659</v>
      </c>
      <c r="P39" s="76">
        <f>分析係数表!C42</f>
        <v>0.24572260647979616</v>
      </c>
      <c r="Q39" s="82">
        <f>O39*P39</f>
        <v>4.4965930999480153E-2</v>
      </c>
      <c r="R39" s="83">
        <v>4.7122274400744679E-2</v>
      </c>
      <c r="S39" s="84">
        <f>I39+R39</f>
        <v>9.338001299270246E-2</v>
      </c>
      <c r="T39" s="85">
        <f>分析係数表!F42</f>
        <v>0.55735294117647061</v>
      </c>
      <c r="U39" s="86">
        <f>S39*T39</f>
        <v>5.2045624888579757E-2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投入係数表!R40</f>
        <v>3.0674846625766871E-2</v>
      </c>
      <c r="E40" s="77">
        <f>$C$20*D40</f>
        <v>3.0674846625766872</v>
      </c>
      <c r="F40" s="76">
        <f>分析係数表!C43</f>
        <v>0.32241039779440728</v>
      </c>
      <c r="G40" s="77">
        <f>E40*F40</f>
        <v>0.98898895028959288</v>
      </c>
      <c r="H40" s="77">
        <v>1.1339965110999606</v>
      </c>
      <c r="I40" s="77">
        <f>C40+H40</f>
        <v>1.1339965110999606</v>
      </c>
      <c r="J40" s="76">
        <f>分析係数表!G43</f>
        <v>0.32678591644967736</v>
      </c>
      <c r="K40" s="78">
        <f>I40*J40</f>
        <v>0.37057408913053735</v>
      </c>
      <c r="L40" s="79"/>
      <c r="M40" s="80"/>
      <c r="N40" s="81">
        <f>分析係数表!H43</f>
        <v>3.3935615666384894E-2</v>
      </c>
      <c r="O40" s="82">
        <f t="shared" si="4"/>
        <v>0.50048972173056083</v>
      </c>
      <c r="P40" s="76">
        <f>分析係数表!C43</f>
        <v>0.32241039779440728</v>
      </c>
      <c r="Q40" s="82">
        <f>O40*P40</f>
        <v>0.16136309027516232</v>
      </c>
      <c r="R40" s="83">
        <v>0.27701147880839055</v>
      </c>
      <c r="S40" s="84">
        <f>I40+R40</f>
        <v>1.4110079899083512</v>
      </c>
      <c r="T40" s="85">
        <f>分析係数表!F43</f>
        <v>0.56402128382203098</v>
      </c>
      <c r="U40" s="86">
        <f>S40*T40</f>
        <v>0.79583853795125159</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投入係数表!R41</f>
        <v>0</v>
      </c>
      <c r="E41" s="77">
        <f>$C$20*D41</f>
        <v>0</v>
      </c>
      <c r="F41" s="76">
        <f>分析係数表!C44</f>
        <v>0.3905721797921623</v>
      </c>
      <c r="G41" s="77">
        <f>E41*F41</f>
        <v>0</v>
      </c>
      <c r="H41" s="77">
        <v>1.9505077247376249E-3</v>
      </c>
      <c r="I41" s="77">
        <f>C41+H41</f>
        <v>1.9505077247376249E-3</v>
      </c>
      <c r="J41" s="76">
        <f>分析係数表!G44</f>
        <v>0.26539598666415049</v>
      </c>
      <c r="K41" s="78">
        <f>I41*J41</f>
        <v>5.1765692210278922E-4</v>
      </c>
      <c r="L41" s="79"/>
      <c r="M41" s="80"/>
      <c r="N41" s="81">
        <f>分析係数表!H44</f>
        <v>0.10659692871231333</v>
      </c>
      <c r="O41" s="82">
        <f t="shared" si="4"/>
        <v>1.5721143153269772</v>
      </c>
      <c r="P41" s="76">
        <f>分析係数表!C44</f>
        <v>0.3905721797921623</v>
      </c>
      <c r="Q41" s="82">
        <f>O41*P41</f>
        <v>0.61402411501972032</v>
      </c>
      <c r="R41" s="83">
        <v>0.62367191715383252</v>
      </c>
      <c r="S41" s="84">
        <f>I41+R41</f>
        <v>0.62562242487857012</v>
      </c>
      <c r="T41" s="85">
        <f>分析係数表!F44</f>
        <v>0.53714537334088197</v>
      </c>
      <c r="U41" s="86">
        <f>S41*T41</f>
        <v>0.33605019098182742</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投入係数表!R42</f>
        <v>7.217610970768675E-4</v>
      </c>
      <c r="E42" s="77">
        <f>$C$20*D42</f>
        <v>7.2176109707686745E-2</v>
      </c>
      <c r="F42" s="76">
        <f>分析係数表!C45</f>
        <v>1</v>
      </c>
      <c r="G42" s="77">
        <f>E42*F42</f>
        <v>7.2176109707686745E-2</v>
      </c>
      <c r="H42" s="77">
        <v>7.7202437743079722E-2</v>
      </c>
      <c r="I42" s="77">
        <f>C42+H42</f>
        <v>7.7202437743079722E-2</v>
      </c>
      <c r="J42" s="76">
        <f>分析係数表!G45</f>
        <v>0</v>
      </c>
      <c r="K42" s="78">
        <f>I42*J42</f>
        <v>0</v>
      </c>
      <c r="L42" s="79"/>
      <c r="M42" s="80"/>
      <c r="N42" s="81">
        <f>分析係数表!H45</f>
        <v>0</v>
      </c>
      <c r="O42" s="82">
        <f t="shared" si="4"/>
        <v>0</v>
      </c>
      <c r="P42" s="76">
        <f>分析係数表!C45</f>
        <v>1</v>
      </c>
      <c r="Q42" s="82">
        <f>O42*P42</f>
        <v>0</v>
      </c>
      <c r="R42" s="83">
        <v>5.410700179233595E-3</v>
      </c>
      <c r="S42" s="84">
        <f>I42+R42</f>
        <v>8.2613137922313312E-2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6.8567304222302422E-3</v>
      </c>
      <c r="E43" s="77">
        <f>$C$20*D43</f>
        <v>0.68567304222302417</v>
      </c>
      <c r="F43" s="76">
        <f>分析係数表!C46</f>
        <v>0.10446009389671362</v>
      </c>
      <c r="G43" s="77">
        <f>E43*F43</f>
        <v>7.1625470373062383E-2</v>
      </c>
      <c r="H43" s="77">
        <v>7.6632888973366634E-2</v>
      </c>
      <c r="I43" s="77">
        <f>C43+H43</f>
        <v>7.6632888973366634E-2</v>
      </c>
      <c r="J43" s="76">
        <f>分析係数表!G46</f>
        <v>9.482758620689655E-3</v>
      </c>
      <c r="K43" s="78">
        <f>I43*J43</f>
        <v>7.266911885405456E-4</v>
      </c>
      <c r="L43" s="79"/>
      <c r="M43" s="80"/>
      <c r="N43" s="81">
        <f>分析係数表!H46</f>
        <v>2.1406935555287204E-2</v>
      </c>
      <c r="O43" s="82">
        <f t="shared" si="4"/>
        <v>0.315714066439717</v>
      </c>
      <c r="P43" s="76">
        <f>分析係数表!C46</f>
        <v>0.10446009389671362</v>
      </c>
      <c r="Q43" s="82">
        <f>O43*P43</f>
        <v>3.297952102480612E-2</v>
      </c>
      <c r="R43" s="83">
        <v>3.6701904534023888E-2</v>
      </c>
      <c r="S43" s="84">
        <f>I43+R43</f>
        <v>0.11333479350739052</v>
      </c>
      <c r="T43" s="85">
        <f>分析係数表!F46</f>
        <v>0.31293103448275861</v>
      </c>
      <c r="U43" s="86">
        <f>S43*T43</f>
        <v>3.5465974175157552E-2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投入係数表!R44</f>
        <v>0.5470949115842656</v>
      </c>
      <c r="E44" s="91">
        <f>SUM(E5:E43)</f>
        <v>54.709491158426559</v>
      </c>
      <c r="F44" s="92">
        <f>分析係数表!C47</f>
        <v>0.44570757479943235</v>
      </c>
      <c r="G44" s="91">
        <f>SUM(G5:G43)</f>
        <v>6.7467796600603291</v>
      </c>
      <c r="H44" s="91">
        <f>SUM(H5:H43)</f>
        <v>7.4808829040159752</v>
      </c>
      <c r="I44" s="91">
        <f>SUM(I6:I43)</f>
        <v>107.48084931808052</v>
      </c>
      <c r="J44" s="92">
        <f>分析係数表!G47</f>
        <v>0.27097428005742652</v>
      </c>
      <c r="K44" s="93">
        <f>SUM(K5:K43)</f>
        <v>23.509374054212689</v>
      </c>
      <c r="L44" s="94">
        <f>最終需要_まとめ!$L$33</f>
        <v>0.62733333333333341</v>
      </c>
      <c r="M44" s="91">
        <f>K44*L44</f>
        <v>14.748213990009429</v>
      </c>
      <c r="N44" s="95">
        <f>分析係数表!H47</f>
        <v>1</v>
      </c>
      <c r="O44" s="96">
        <f>SUM(O5:O43)</f>
        <v>14.748213990009432</v>
      </c>
      <c r="P44" s="92">
        <f>分析係数表!C47</f>
        <v>0.44570757479943235</v>
      </c>
      <c r="Q44" s="96">
        <f>SUM(Q5:Q43)</f>
        <v>6.4617093101055882</v>
      </c>
      <c r="R44" s="91">
        <f>SUM(R5:R43)</f>
        <v>7.1113666568281948</v>
      </c>
      <c r="S44" s="97">
        <f>SUM(S5:S43)</f>
        <v>114.59224956084415</v>
      </c>
      <c r="T44" s="98">
        <f>分析係数表!F47</f>
        <v>0.61157350498728547</v>
      </c>
      <c r="U44" s="99">
        <f>SUM(U5:U43)</f>
        <v>52.759710290458941</v>
      </c>
      <c r="V44" s="100">
        <f>分析係数表!D47</f>
        <v>9.9802009927653867E-2</v>
      </c>
      <c r="W44" s="164">
        <f>SUM(W5:W43)</f>
        <v>25</v>
      </c>
      <c r="X44" s="92">
        <f>分析係数表!E47</f>
        <v>7.9310975781403947E-2</v>
      </c>
      <c r="Y44" s="165">
        <f>SUM(Y5:Y43)</f>
        <v>25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4.3219724437998597E-2</v>
      </c>
      <c r="G5" s="77">
        <f t="shared" ref="G5:G38" si="1">E5*F5</f>
        <v>0</v>
      </c>
      <c r="H5" s="77">
        <f t="array" ref="H5:H43">MMULT(逆行列係数!C5:AO43,'17'!G5:G43)</f>
        <v>4.9568101919151826E-5</v>
      </c>
      <c r="I5" s="77">
        <f t="shared" ref="I5:I38" si="2">C5+H5</f>
        <v>4.9568101919151826E-5</v>
      </c>
      <c r="J5" s="76">
        <f>分析係数表!G8</f>
        <v>0.12096774193548387</v>
      </c>
      <c r="K5" s="78">
        <f t="shared" ref="K5:K38" si="3">I5*J5</f>
        <v>5.9961413611877208E-6</v>
      </c>
      <c r="L5" s="79" t="s">
        <v>184</v>
      </c>
      <c r="M5" s="80" t="s">
        <v>184</v>
      </c>
      <c r="N5" s="81">
        <f>分析係数表!H8</f>
        <v>1.0951274000724549E-2</v>
      </c>
      <c r="O5" s="82">
        <f t="shared" ref="O5:O43" si="4">$M$44*N5</f>
        <v>0.16116017869976684</v>
      </c>
      <c r="P5" s="76">
        <f>分析係数表!C8</f>
        <v>4.3219724437998597E-2</v>
      </c>
      <c r="Q5" s="82">
        <f t="shared" ref="Q5:Q38" si="5">O5*P5</f>
        <v>6.9652985137825339E-3</v>
      </c>
      <c r="R5" s="83">
        <f t="array" ref="R5:R43">MMULT(逆行列係数!C5:AO43,'17'!Q5:Q43)</f>
        <v>7.8522763162853573E-3</v>
      </c>
      <c r="S5" s="84">
        <f t="shared" ref="S5:S38" si="6">I5+R5</f>
        <v>7.9018444182045091E-3</v>
      </c>
      <c r="T5" s="85">
        <f>分析係数表!F8</f>
        <v>0.45483870967741935</v>
      </c>
      <c r="U5" s="86">
        <f t="shared" ref="U5:U38" si="7">S5*T5</f>
        <v>3.5940647192478571E-3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投入係数表!S6</f>
        <v>0</v>
      </c>
      <c r="E6" s="77">
        <f t="shared" si="0"/>
        <v>0</v>
      </c>
      <c r="F6" s="76">
        <f>分析係数表!C9</f>
        <v>0.23148148148148151</v>
      </c>
      <c r="G6" s="77">
        <f t="shared" si="1"/>
        <v>0</v>
      </c>
      <c r="H6" s="77">
        <v>1.5182261142056929E-5</v>
      </c>
      <c r="I6" s="77">
        <f t="shared" si="2"/>
        <v>1.5182261142056929E-5</v>
      </c>
      <c r="J6" s="76">
        <f>分析係数表!G9</f>
        <v>0.24691358024691357</v>
      </c>
      <c r="K6" s="78">
        <f t="shared" si="3"/>
        <v>3.7487064548288714E-6</v>
      </c>
      <c r="L6" s="79"/>
      <c r="M6" s="80"/>
      <c r="N6" s="81">
        <f>分析係数表!H9</f>
        <v>5.7611802117296619E-4</v>
      </c>
      <c r="O6" s="82">
        <f t="shared" si="4"/>
        <v>8.4782175332521487E-3</v>
      </c>
      <c r="P6" s="76">
        <f>分析係数表!C9</f>
        <v>0.23148148148148151</v>
      </c>
      <c r="Q6" s="82">
        <f t="shared" si="5"/>
        <v>1.9625503549194792E-3</v>
      </c>
      <c r="R6" s="83">
        <v>2.181779233474374E-3</v>
      </c>
      <c r="S6" s="84">
        <f t="shared" si="6"/>
        <v>2.196961494616431E-3</v>
      </c>
      <c r="T6" s="85">
        <f>分析係数表!F9</f>
        <v>0.67901234567901236</v>
      </c>
      <c r="U6" s="86">
        <f t="shared" si="7"/>
        <v>1.4917639778259718E-3</v>
      </c>
      <c r="V6" s="87">
        <f>分析係数表!D9</f>
        <v>0</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5.5493895671475668E-3</v>
      </c>
      <c r="G7" s="77">
        <f t="shared" si="1"/>
        <v>0</v>
      </c>
      <c r="H7" s="77">
        <v>1.3557145139313159E-6</v>
      </c>
      <c r="I7" s="77">
        <f t="shared" si="2"/>
        <v>1.3557145139313159E-6</v>
      </c>
      <c r="J7" s="76">
        <f>分析係数表!G10</f>
        <v>0.2857142857142857</v>
      </c>
      <c r="K7" s="78">
        <f t="shared" si="3"/>
        <v>3.8734700398037596E-7</v>
      </c>
      <c r="L7" s="79"/>
      <c r="M7" s="80"/>
      <c r="N7" s="81">
        <f>分析係数表!H10</f>
        <v>1.1094674556213018E-3</v>
      </c>
      <c r="O7" s="82">
        <f t="shared" si="4"/>
        <v>1.632704773870829E-2</v>
      </c>
      <c r="P7" s="76">
        <f>分析係数表!C10</f>
        <v>5.5493895671475668E-3</v>
      </c>
      <c r="Q7" s="82">
        <f t="shared" si="5"/>
        <v>9.0605148383508054E-5</v>
      </c>
      <c r="R7" s="83">
        <v>1.1132364975570667E-4</v>
      </c>
      <c r="S7" s="84">
        <f t="shared" si="6"/>
        <v>1.1267936426963798E-4</v>
      </c>
      <c r="T7" s="85">
        <f>分析係数表!F10</f>
        <v>0.5714285714285714</v>
      </c>
      <c r="U7" s="86">
        <f t="shared" si="7"/>
        <v>6.4388208154078847E-5</v>
      </c>
      <c r="V7" s="87">
        <f>分析係数表!D10</f>
        <v>0.14285714285714285</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8.2342177493137658E-3</v>
      </c>
      <c r="G8" s="77">
        <f t="shared" si="1"/>
        <v>0</v>
      </c>
      <c r="H8" s="77">
        <v>1.3727363814144344E-3</v>
      </c>
      <c r="I8" s="77">
        <f t="shared" si="2"/>
        <v>1.3727363814144344E-3</v>
      </c>
      <c r="J8" s="76">
        <f>分析係数表!G11</f>
        <v>0.47058823529411764</v>
      </c>
      <c r="K8" s="78">
        <f t="shared" si="3"/>
        <v>6.4599359125385141E-4</v>
      </c>
      <c r="L8" s="79"/>
      <c r="M8" s="80"/>
      <c r="N8" s="81">
        <f>分析係数表!H11</f>
        <v>-2.0126393752767377E-5</v>
      </c>
      <c r="O8" s="82">
        <f t="shared" si="4"/>
        <v>-2.961822719040052E-4</v>
      </c>
      <c r="P8" s="76">
        <f>分析係数表!C11</f>
        <v>8.2342177493137658E-3</v>
      </c>
      <c r="Q8" s="82">
        <f t="shared" si="5"/>
        <v>-2.4388293203440355E-6</v>
      </c>
      <c r="R8" s="83">
        <v>2.9931280770262212E-5</v>
      </c>
      <c r="S8" s="84">
        <f t="shared" si="6"/>
        <v>1.4026676621846966E-3</v>
      </c>
      <c r="T8" s="85">
        <f>分析係数表!F11</f>
        <v>0.76470588235294112</v>
      </c>
      <c r="U8" s="86">
        <f t="shared" si="7"/>
        <v>1.0726282122588855E-3</v>
      </c>
      <c r="V8" s="87">
        <f>分析係数表!D11</f>
        <v>0</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2.3675231529837748E-2</v>
      </c>
      <c r="G9" s="77">
        <f t="shared" si="1"/>
        <v>0</v>
      </c>
      <c r="H9" s="77">
        <v>2.6495767857954886E-5</v>
      </c>
      <c r="I9" s="77">
        <f t="shared" si="2"/>
        <v>2.6495767857954886E-5</v>
      </c>
      <c r="J9" s="76">
        <f>分析係数表!G12</f>
        <v>0.14409566517189837</v>
      </c>
      <c r="K9" s="78">
        <f t="shared" si="3"/>
        <v>3.8179252937322139E-6</v>
      </c>
      <c r="L9" s="79"/>
      <c r="M9" s="80"/>
      <c r="N9" s="81">
        <f>分析係数表!H12</f>
        <v>8.7247916918246585E-2</v>
      </c>
      <c r="O9" s="82">
        <f t="shared" si="4"/>
        <v>1.2839501487038627</v>
      </c>
      <c r="P9" s="76">
        <f>分析係数表!C12</f>
        <v>2.3675231529837748E-2</v>
      </c>
      <c r="Q9" s="82">
        <f t="shared" si="5"/>
        <v>3.0397817043333556E-2</v>
      </c>
      <c r="R9" s="83">
        <v>3.2589755448486329E-2</v>
      </c>
      <c r="S9" s="84">
        <f t="shared" si="6"/>
        <v>3.2616251216344282E-2</v>
      </c>
      <c r="T9" s="85">
        <f>分析係数表!F12</f>
        <v>0.28819133034379674</v>
      </c>
      <c r="U9" s="86">
        <f t="shared" si="7"/>
        <v>9.3997208288657368E-3</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投入係数表!S10</f>
        <v>1.6077170418006431E-3</v>
      </c>
      <c r="E10" s="77">
        <f t="shared" si="0"/>
        <v>0.16077170418006431</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0.1978127348478875</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投入係数表!S11</f>
        <v>4.8231511254019296E-3</v>
      </c>
      <c r="E11" s="77">
        <f t="shared" si="0"/>
        <v>0.48231511254019299</v>
      </c>
      <c r="F11" s="76">
        <f>分析係数表!C14</f>
        <v>5.9722885809842308E-2</v>
      </c>
      <c r="G11" s="77">
        <f t="shared" si="1"/>
        <v>2.8805250390599189E-2</v>
      </c>
      <c r="H11" s="77">
        <v>3.6869451481007724E-2</v>
      </c>
      <c r="I11" s="77">
        <f t="shared" si="2"/>
        <v>3.6869451481007724E-2</v>
      </c>
      <c r="J11" s="76">
        <f>分析係数表!G14</f>
        <v>0.15850144092219021</v>
      </c>
      <c r="K11" s="78">
        <f t="shared" si="3"/>
        <v>5.8438611857505041E-3</v>
      </c>
      <c r="L11" s="79"/>
      <c r="M11" s="80"/>
      <c r="N11" s="81">
        <f>分析係数表!H14</f>
        <v>1.1119832548403977E-3</v>
      </c>
      <c r="O11" s="82">
        <f t="shared" si="4"/>
        <v>1.636407052269629E-2</v>
      </c>
      <c r="P11" s="76">
        <f>分析係数表!C14</f>
        <v>5.9722885809842308E-2</v>
      </c>
      <c r="Q11" s="82">
        <f t="shared" si="5"/>
        <v>9.7730951521119705E-4</v>
      </c>
      <c r="R11" s="83">
        <v>2.8564157729309863E-3</v>
      </c>
      <c r="S11" s="84">
        <f t="shared" si="6"/>
        <v>3.9725867253938708E-2</v>
      </c>
      <c r="T11" s="85">
        <f>分析係数表!F14</f>
        <v>0.29178674351585016</v>
      </c>
      <c r="U11" s="86">
        <f t="shared" si="7"/>
        <v>1.1591481439369724E-2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投入係数表!S12</f>
        <v>1.7684887459807074E-2</v>
      </c>
      <c r="E12" s="77">
        <f t="shared" si="0"/>
        <v>1.7684887459807075</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0.11810268092172208</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投入係数表!S13</f>
        <v>1.6077170418006431E-3</v>
      </c>
      <c r="E13" s="77">
        <f t="shared" si="0"/>
        <v>0.16077170418006431</v>
      </c>
      <c r="F13" s="76">
        <f>分析係数表!C16</f>
        <v>6.1289263434387564E-3</v>
      </c>
      <c r="G13" s="77">
        <f t="shared" si="1"/>
        <v>9.8535793302873898E-4</v>
      </c>
      <c r="H13" s="77">
        <v>1.4112978450962032E-3</v>
      </c>
      <c r="I13" s="77">
        <f t="shared" si="2"/>
        <v>1.4112978450962032E-3</v>
      </c>
      <c r="J13" s="76">
        <f>分析係数表!G16</f>
        <v>3.1746031746031744E-2</v>
      </c>
      <c r="K13" s="78">
        <f t="shared" si="3"/>
        <v>4.4803106193530258E-5</v>
      </c>
      <c r="L13" s="79"/>
      <c r="M13" s="80"/>
      <c r="N13" s="81">
        <f>分析係数表!H16</f>
        <v>1.5884756269371653E-2</v>
      </c>
      <c r="O13" s="82">
        <f t="shared" si="4"/>
        <v>0.23376185810023611</v>
      </c>
      <c r="P13" s="76">
        <f>分析係数表!C16</f>
        <v>6.1289263434387564E-3</v>
      </c>
      <c r="Q13" s="82">
        <f t="shared" si="5"/>
        <v>1.4327092102017296E-3</v>
      </c>
      <c r="R13" s="83">
        <v>1.6056085758493718E-3</v>
      </c>
      <c r="S13" s="84">
        <f t="shared" si="6"/>
        <v>3.016906420945575E-3</v>
      </c>
      <c r="T13" s="85">
        <f>分析係数表!F16</f>
        <v>0.27777777777777779</v>
      </c>
      <c r="U13" s="86">
        <f t="shared" si="7"/>
        <v>8.3802956137377083E-4</v>
      </c>
      <c r="V13" s="87">
        <f>分析係数表!D16</f>
        <v>0</v>
      </c>
      <c r="W13" s="88">
        <f t="shared" si="8"/>
        <v>0</v>
      </c>
      <c r="X13" s="76">
        <f>分析係数表!E16</f>
        <v>0</v>
      </c>
      <c r="Y13" s="89">
        <f t="shared" si="9"/>
        <v>0</v>
      </c>
    </row>
    <row r="14" spans="1:25" x14ac:dyDescent="0.2">
      <c r="A14" s="6" t="s">
        <v>2</v>
      </c>
      <c r="B14" s="5" t="s">
        <v>365</v>
      </c>
      <c r="C14" s="90"/>
      <c r="D14" s="76">
        <f>投入係数表!S14</f>
        <v>4.0192926045016078E-2</v>
      </c>
      <c r="E14" s="77">
        <f t="shared" si="0"/>
        <v>4.019292604501608</v>
      </c>
      <c r="F14" s="76">
        <f>分析係数表!C17</f>
        <v>8.7451698189953242E-2</v>
      </c>
      <c r="G14" s="77">
        <f t="shared" si="1"/>
        <v>0.35149396378598574</v>
      </c>
      <c r="H14" s="77">
        <v>0.3708465373079074</v>
      </c>
      <c r="I14" s="77">
        <f t="shared" si="2"/>
        <v>0.3708465373079074</v>
      </c>
      <c r="J14" s="76">
        <f>分析係数表!G17</f>
        <v>0.21272443403590943</v>
      </c>
      <c r="K14" s="78">
        <f t="shared" si="3"/>
        <v>7.8888119763001377E-2</v>
      </c>
      <c r="L14" s="79"/>
      <c r="M14" s="80"/>
      <c r="N14" s="81">
        <f>分析係数表!H17</f>
        <v>2.8227267238256251E-3</v>
      </c>
      <c r="O14" s="82">
        <f t="shared" si="4"/>
        <v>4.1539563634536737E-2</v>
      </c>
      <c r="P14" s="76">
        <f>分析係数表!C17</f>
        <v>8.7451698189953242E-2</v>
      </c>
      <c r="Q14" s="82">
        <f t="shared" si="5"/>
        <v>3.6327053819098639E-3</v>
      </c>
      <c r="R14" s="83">
        <v>6.3480803855899132E-3</v>
      </c>
      <c r="S14" s="84">
        <f t="shared" si="6"/>
        <v>0.37719461769349732</v>
      </c>
      <c r="T14" s="85">
        <f>分析係数表!F17</f>
        <v>0.32357533177205311</v>
      </c>
      <c r="U14" s="86">
        <f t="shared" si="7"/>
        <v>0.12205087356280613</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投入係数表!S15</f>
        <v>1.7684887459807074E-2</v>
      </c>
      <c r="E15" s="77">
        <f t="shared" si="0"/>
        <v>1.7684887459807075</v>
      </c>
      <c r="F15" s="76">
        <f>分析係数表!C18</f>
        <v>0.22643979057591623</v>
      </c>
      <c r="G15" s="77">
        <f t="shared" si="1"/>
        <v>0.4004562212757361</v>
      </c>
      <c r="H15" s="77">
        <v>0.42540931285280037</v>
      </c>
      <c r="I15" s="77">
        <f t="shared" si="2"/>
        <v>0.42540931285280037</v>
      </c>
      <c r="J15" s="76">
        <f>分析係数表!G18</f>
        <v>0.21553645335880292</v>
      </c>
      <c r="K15" s="78">
        <f t="shared" si="3"/>
        <v>9.1691214518098002E-2</v>
      </c>
      <c r="L15" s="79"/>
      <c r="M15" s="80"/>
      <c r="N15" s="81">
        <f>分析係数表!H18</f>
        <v>4.2265426880811494E-4</v>
      </c>
      <c r="O15" s="82">
        <f t="shared" si="4"/>
        <v>6.2198277099841095E-3</v>
      </c>
      <c r="P15" s="76">
        <f>分析係数表!C18</f>
        <v>0.22643979057591623</v>
      </c>
      <c r="Q15" s="82">
        <f t="shared" si="5"/>
        <v>1.4084164840670824E-3</v>
      </c>
      <c r="R15" s="83">
        <v>3.034922558049834E-3</v>
      </c>
      <c r="S15" s="84">
        <f t="shared" si="6"/>
        <v>0.42844423541085019</v>
      </c>
      <c r="T15" s="85">
        <f>分析係数表!F18</f>
        <v>0.45877109200891436</v>
      </c>
      <c r="U15" s="86">
        <f t="shared" si="7"/>
        <v>0.19655782974436012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投入係数表!S16</f>
        <v>2.2508038585209004E-2</v>
      </c>
      <c r="E16" s="77">
        <f t="shared" si="0"/>
        <v>2.2508038585209005</v>
      </c>
      <c r="F16" s="76">
        <f>分析係数表!C19</f>
        <v>0.10887949260042284</v>
      </c>
      <c r="G16" s="77">
        <f t="shared" si="1"/>
        <v>0.24506638205882958</v>
      </c>
      <c r="H16" s="77">
        <v>0.28801003554342286</v>
      </c>
      <c r="I16" s="77">
        <f t="shared" si="2"/>
        <v>0.28801003554342286</v>
      </c>
      <c r="J16" s="76">
        <f>分析係数表!G19</f>
        <v>5.7692307692307696E-2</v>
      </c>
      <c r="K16" s="78">
        <f t="shared" si="3"/>
        <v>1.6615963589043627E-2</v>
      </c>
      <c r="L16" s="79"/>
      <c r="M16" s="80"/>
      <c r="N16" s="81">
        <f>分析係数表!H19</f>
        <v>-1.0817936642112467E-4</v>
      </c>
      <c r="O16" s="82">
        <f t="shared" si="4"/>
        <v>-1.5919797114840283E-3</v>
      </c>
      <c r="P16" s="76">
        <f>分析係数表!C19</f>
        <v>0.10887949260042284</v>
      </c>
      <c r="Q16" s="82">
        <f t="shared" si="5"/>
        <v>-1.7333394321654856E-4</v>
      </c>
      <c r="R16" s="83">
        <v>4.6586196597596651E-4</v>
      </c>
      <c r="S16" s="84">
        <f t="shared" si="6"/>
        <v>0.28847589750939884</v>
      </c>
      <c r="T16" s="85">
        <f>分析係数表!F19</f>
        <v>0.23994755244755245</v>
      </c>
      <c r="U16" s="86">
        <f t="shared" si="7"/>
        <v>6.9219085547491246E-2</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投入係数表!S17</f>
        <v>3.8585209003215437E-2</v>
      </c>
      <c r="E17" s="77">
        <f t="shared" si="0"/>
        <v>3.8585209003215439</v>
      </c>
      <c r="F17" s="76">
        <f>分析係数表!C20</f>
        <v>0.17711503347534996</v>
      </c>
      <c r="G17" s="77">
        <f t="shared" si="1"/>
        <v>0.68340205842578772</v>
      </c>
      <c r="H17" s="77">
        <v>0.76852153507499321</v>
      </c>
      <c r="I17" s="77">
        <f t="shared" si="2"/>
        <v>0.76852153507499321</v>
      </c>
      <c r="J17" s="76">
        <f>分析係数表!G20</f>
        <v>9.9964551577454805E-2</v>
      </c>
      <c r="K17" s="78">
        <f t="shared" si="3"/>
        <v>7.6824910631388896E-2</v>
      </c>
      <c r="L17" s="79"/>
      <c r="M17" s="80"/>
      <c r="N17" s="81">
        <f>分析係数表!H20</f>
        <v>5.2831783601014375E-4</v>
      </c>
      <c r="O17" s="82">
        <f t="shared" si="4"/>
        <v>7.774784637480138E-3</v>
      </c>
      <c r="P17" s="76">
        <f>分析係数表!C20</f>
        <v>0.17711503347534996</v>
      </c>
      <c r="Q17" s="82">
        <f t="shared" si="5"/>
        <v>1.3770312413309313E-3</v>
      </c>
      <c r="R17" s="83">
        <v>2.6290816150252418E-3</v>
      </c>
      <c r="S17" s="84">
        <f t="shared" si="6"/>
        <v>0.7711506166900185</v>
      </c>
      <c r="T17" s="85">
        <f>分析係数表!F20</f>
        <v>0.22332506203473945</v>
      </c>
      <c r="U17" s="86">
        <f t="shared" si="7"/>
        <v>0.17221725931042597</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投入係数表!S18</f>
        <v>4.0192926045016078E-2</v>
      </c>
      <c r="E18" s="77">
        <f t="shared" si="0"/>
        <v>4.019292604501608</v>
      </c>
      <c r="F18" s="76">
        <f>分析係数表!C21</f>
        <v>0.17957505140507202</v>
      </c>
      <c r="G18" s="77">
        <f t="shared" si="1"/>
        <v>0.72176467606540207</v>
      </c>
      <c r="H18" s="77">
        <v>0.74979495362852033</v>
      </c>
      <c r="I18" s="77">
        <f t="shared" si="2"/>
        <v>0.74979495362852033</v>
      </c>
      <c r="J18" s="76">
        <f>分析係数表!G21</f>
        <v>0.28499913688934919</v>
      </c>
      <c r="K18" s="78">
        <f t="shared" si="3"/>
        <v>0.2136909146281179</v>
      </c>
      <c r="L18" s="79"/>
      <c r="M18" s="80"/>
      <c r="N18" s="81">
        <f>分析係数表!H21</f>
        <v>8.7801392746447693E-4</v>
      </c>
      <c r="O18" s="82">
        <f t="shared" si="4"/>
        <v>1.2920951611812229E-2</v>
      </c>
      <c r="P18" s="76">
        <f>分析係数表!C21</f>
        <v>0.17957505140507202</v>
      </c>
      <c r="Q18" s="82">
        <f t="shared" si="5"/>
        <v>2.3202805498936294E-3</v>
      </c>
      <c r="R18" s="83">
        <v>4.5728412381466528E-3</v>
      </c>
      <c r="S18" s="84">
        <f t="shared" si="6"/>
        <v>0.75436779486666694</v>
      </c>
      <c r="T18" s="85">
        <f>分析係数表!F21</f>
        <v>0.42551355083721731</v>
      </c>
      <c r="U18" s="86">
        <f t="shared" si="7"/>
        <v>0.32099371903095703</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投入係数表!S19</f>
        <v>1.607717041800643E-2</v>
      </c>
      <c r="E19" s="77">
        <f t="shared" si="0"/>
        <v>1.607717041800643</v>
      </c>
      <c r="F19" s="76">
        <f>分析係数表!C22</f>
        <v>4.9691833590138623E-2</v>
      </c>
      <c r="G19" s="77">
        <f t="shared" si="1"/>
        <v>7.9890407701187494E-2</v>
      </c>
      <c r="H19" s="77">
        <v>8.2763584493148648E-2</v>
      </c>
      <c r="I19" s="77">
        <f t="shared" si="2"/>
        <v>8.2763584493148648E-2</v>
      </c>
      <c r="J19" s="76">
        <f>分析係数表!G22</f>
        <v>0.19477362503798237</v>
      </c>
      <c r="K19" s="78">
        <f t="shared" si="3"/>
        <v>1.6120163372867907E-2</v>
      </c>
      <c r="L19" s="79"/>
      <c r="M19" s="80"/>
      <c r="N19" s="81">
        <f>分析係数表!H22</f>
        <v>4.276858672463068E-5</v>
      </c>
      <c r="O19" s="82">
        <f t="shared" si="4"/>
        <v>6.2938732779601106E-4</v>
      </c>
      <c r="P19" s="76">
        <f>分析係数表!C22</f>
        <v>4.9691833590138623E-2</v>
      </c>
      <c r="Q19" s="82">
        <f t="shared" si="5"/>
        <v>3.1275410356581412E-5</v>
      </c>
      <c r="R19" s="83">
        <v>3.7570379165643921E-4</v>
      </c>
      <c r="S19" s="84">
        <f t="shared" si="6"/>
        <v>8.3139288284805088E-2</v>
      </c>
      <c r="T19" s="85">
        <f>分析係数表!F22</f>
        <v>0.41355211182011548</v>
      </c>
      <c r="U19" s="86">
        <f t="shared" si="7"/>
        <v>3.4382428245402531E-2</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投入係数表!S20</f>
        <v>1.6077170418006431E-3</v>
      </c>
      <c r="E20" s="77">
        <f t="shared" si="0"/>
        <v>0.16077170418006431</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3.7022783988000657E-4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75">
        <f>最終需要_まとめ!C22</f>
        <v>100</v>
      </c>
      <c r="D21" s="76">
        <f>投入係数表!S21</f>
        <v>8.8424437299035374E-2</v>
      </c>
      <c r="E21" s="77">
        <f t="shared" si="0"/>
        <v>8.8424437299035379</v>
      </c>
      <c r="F21" s="76">
        <f>分析係数表!C24</f>
        <v>0.10964526531808849</v>
      </c>
      <c r="G21" s="77">
        <f t="shared" si="1"/>
        <v>0.96953208882554143</v>
      </c>
      <c r="H21" s="77">
        <v>0.98051234613448479</v>
      </c>
      <c r="I21" s="77">
        <f t="shared" si="2"/>
        <v>100.98051234613449</v>
      </c>
      <c r="J21" s="76">
        <f>分析係数表!G24</f>
        <v>0.20900321543408359</v>
      </c>
      <c r="K21" s="78">
        <f t="shared" si="3"/>
        <v>21.105251776523286</v>
      </c>
      <c r="L21" s="79"/>
      <c r="M21" s="80"/>
      <c r="N21" s="81">
        <f>分析係数表!H24</f>
        <v>3.3711709535885358E-4</v>
      </c>
      <c r="O21" s="82">
        <f t="shared" si="4"/>
        <v>4.9610530543920872E-3</v>
      </c>
      <c r="P21" s="76">
        <f>分析係数表!C24</f>
        <v>0.10964526531808849</v>
      </c>
      <c r="Q21" s="82">
        <f t="shared" si="5"/>
        <v>5.4395597840593368E-4</v>
      </c>
      <c r="R21" s="83">
        <v>2.184395837204913E-3</v>
      </c>
      <c r="S21" s="84">
        <f t="shared" si="6"/>
        <v>100.98269674197169</v>
      </c>
      <c r="T21" s="85">
        <f>分析係数表!F24</f>
        <v>0.39389067524115756</v>
      </c>
      <c r="U21" s="86">
        <f t="shared" si="7"/>
        <v>39.776142607368271</v>
      </c>
      <c r="V21" s="87">
        <f>分析係数表!D24</f>
        <v>0.10771704180064309</v>
      </c>
      <c r="W21" s="88">
        <f t="shared" si="8"/>
        <v>11</v>
      </c>
      <c r="X21" s="76">
        <f>分析係数表!E24</f>
        <v>0.10932475884244373</v>
      </c>
      <c r="Y21" s="89">
        <f t="shared" si="9"/>
        <v>11</v>
      </c>
    </row>
    <row r="22" spans="1:25" x14ac:dyDescent="0.2">
      <c r="A22" s="6" t="s">
        <v>10</v>
      </c>
      <c r="B22" s="5" t="s">
        <v>272</v>
      </c>
      <c r="C22" s="90"/>
      <c r="D22" s="76">
        <f>投入係数表!S22</f>
        <v>0.14147909967845659</v>
      </c>
      <c r="E22" s="77">
        <f t="shared" si="0"/>
        <v>14.14790996784566</v>
      </c>
      <c r="F22" s="76">
        <f>分析係数表!C25</f>
        <v>4.6305418719211788E-2</v>
      </c>
      <c r="G22" s="77">
        <f t="shared" si="1"/>
        <v>0.65512489506280347</v>
      </c>
      <c r="H22" s="77">
        <v>0.6746493630333712</v>
      </c>
      <c r="I22" s="77">
        <f t="shared" si="2"/>
        <v>0.6746493630333712</v>
      </c>
      <c r="J22" s="76">
        <f>分析係数表!G25</f>
        <v>0.19667590027700832</v>
      </c>
      <c r="K22" s="78">
        <f t="shared" si="3"/>
        <v>0.13268727084589849</v>
      </c>
      <c r="L22" s="79"/>
      <c r="M22" s="80"/>
      <c r="N22" s="81">
        <f>分析係数表!H25</f>
        <v>4.9058084772370483E-4</v>
      </c>
      <c r="O22" s="82">
        <f t="shared" si="4"/>
        <v>7.2194428776601273E-3</v>
      </c>
      <c r="P22" s="76">
        <f>分析係数表!C25</f>
        <v>4.6305418719211788E-2</v>
      </c>
      <c r="Q22" s="82">
        <f t="shared" si="5"/>
        <v>3.3429932536948345E-4</v>
      </c>
      <c r="R22" s="83">
        <v>1.1251661720805962E-3</v>
      </c>
      <c r="S22" s="84">
        <f t="shared" si="6"/>
        <v>0.67577452920545178</v>
      </c>
      <c r="T22" s="85">
        <f>分析係数表!F25</f>
        <v>0.35013850415512465</v>
      </c>
      <c r="U22" s="86">
        <f t="shared" si="7"/>
        <v>0.23661468280213049</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投入係数表!S23</f>
        <v>1.9292604501607719E-2</v>
      </c>
      <c r="E23" s="77">
        <f t="shared" si="0"/>
        <v>1.929260450160772</v>
      </c>
      <c r="F23" s="76">
        <f>分析係数表!C26</f>
        <v>0.16673079389508783</v>
      </c>
      <c r="G23" s="77">
        <f t="shared" si="1"/>
        <v>0.32166712648570001</v>
      </c>
      <c r="H23" s="77">
        <v>0.33734838185218907</v>
      </c>
      <c r="I23" s="77">
        <f t="shared" si="2"/>
        <v>0.33734838185218907</v>
      </c>
      <c r="J23" s="76">
        <f>分析係数表!G26</f>
        <v>0.1962424574876577</v>
      </c>
      <c r="K23" s="78">
        <f t="shared" si="3"/>
        <v>6.6202075484158338E-2</v>
      </c>
      <c r="L23" s="79"/>
      <c r="M23" s="80"/>
      <c r="N23" s="81">
        <f>分析係数表!H26</f>
        <v>1.0251881817815884E-2</v>
      </c>
      <c r="O23" s="82">
        <f t="shared" si="4"/>
        <v>0.15086784475110265</v>
      </c>
      <c r="P23" s="76">
        <f>分析係数表!C26</f>
        <v>0.16673079389508783</v>
      </c>
      <c r="Q23" s="82">
        <f t="shared" si="5"/>
        <v>2.5154315528592205E-2</v>
      </c>
      <c r="R23" s="83">
        <v>2.6742346875384397E-2</v>
      </c>
      <c r="S23" s="84">
        <f t="shared" si="6"/>
        <v>0.36409072872757348</v>
      </c>
      <c r="T23" s="85">
        <f>分析係数表!F26</f>
        <v>0.33461327482172243</v>
      </c>
      <c r="U23" s="86">
        <f t="shared" si="7"/>
        <v>0.12182959107176074</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投入係数表!S24</f>
        <v>0</v>
      </c>
      <c r="E24" s="77">
        <f t="shared" si="0"/>
        <v>0</v>
      </c>
      <c r="F24" s="76">
        <f>分析係数表!C27</f>
        <v>7.547169811320753E-2</v>
      </c>
      <c r="G24" s="77">
        <f t="shared" si="1"/>
        <v>0</v>
      </c>
      <c r="H24" s="77">
        <v>2.403249409397354E-4</v>
      </c>
      <c r="I24" s="77">
        <f t="shared" si="2"/>
        <v>2.403249409397354E-4</v>
      </c>
      <c r="J24" s="76">
        <f>分析係数表!G27</f>
        <v>0.16957431960921143</v>
      </c>
      <c r="K24" s="78">
        <f t="shared" si="3"/>
        <v>4.075293834497955E-5</v>
      </c>
      <c r="L24" s="79"/>
      <c r="M24" s="80"/>
      <c r="N24" s="81">
        <f>分析係数表!H27</f>
        <v>1.0395282373304351E-2</v>
      </c>
      <c r="O24" s="82">
        <f t="shared" si="4"/>
        <v>0.1529781434384187</v>
      </c>
      <c r="P24" s="76">
        <f>分析係数表!C27</f>
        <v>7.547169811320753E-2</v>
      </c>
      <c r="Q24" s="82">
        <f t="shared" si="5"/>
        <v>1.1545520259503296E-2</v>
      </c>
      <c r="R24" s="83">
        <v>1.1683497684349614E-2</v>
      </c>
      <c r="S24" s="84">
        <f t="shared" si="6"/>
        <v>1.192382262528935E-2</v>
      </c>
      <c r="T24" s="85">
        <f>分析係数表!F27</f>
        <v>0.31960921144452198</v>
      </c>
      <c r="U24" s="86">
        <f t="shared" si="7"/>
        <v>3.8109635466730793E-3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投入係数表!S25</f>
        <v>0</v>
      </c>
      <c r="E25" s="77">
        <f t="shared" si="0"/>
        <v>0</v>
      </c>
      <c r="F25" s="76">
        <f>分析係数表!C28</f>
        <v>9.6472970692467741E-2</v>
      </c>
      <c r="G25" s="77">
        <f t="shared" si="1"/>
        <v>0</v>
      </c>
      <c r="H25" s="77">
        <v>8.7561850224557973E-3</v>
      </c>
      <c r="I25" s="77">
        <f t="shared" si="2"/>
        <v>8.7561850224557973E-3</v>
      </c>
      <c r="J25" s="76">
        <f>分析係数表!G28</f>
        <v>0.12489408574817827</v>
      </c>
      <c r="K25" s="78">
        <f t="shared" si="3"/>
        <v>1.0935957230215087E-3</v>
      </c>
      <c r="L25" s="79"/>
      <c r="M25" s="80"/>
      <c r="N25" s="81">
        <f>分析係数表!H28</f>
        <v>1.9077305478404378E-2</v>
      </c>
      <c r="O25" s="82">
        <f t="shared" si="4"/>
        <v>0.28074377098100894</v>
      </c>
      <c r="P25" s="76">
        <f>分析係数表!C28</f>
        <v>9.6472970692467741E-2</v>
      </c>
      <c r="Q25" s="82">
        <f t="shared" si="5"/>
        <v>2.708418558994375E-2</v>
      </c>
      <c r="R25" s="83">
        <v>3.0896733278943059E-2</v>
      </c>
      <c r="S25" s="84">
        <f t="shared" si="6"/>
        <v>3.965291830139886E-2</v>
      </c>
      <c r="T25" s="85">
        <f>分析係数表!F28</f>
        <v>0.21360786307405524</v>
      </c>
      <c r="U25" s="86">
        <f t="shared" si="7"/>
        <v>8.4701751430119061E-3</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投入係数表!S26</f>
        <v>8.0385852090032149E-3</v>
      </c>
      <c r="E26" s="77">
        <f t="shared" si="0"/>
        <v>0.8038585209003215</v>
      </c>
      <c r="F26" s="76">
        <f>分析係数表!C29</f>
        <v>3.4111818825194651E-2</v>
      </c>
      <c r="G26" s="77">
        <f t="shared" si="1"/>
        <v>2.7421076226040716E-2</v>
      </c>
      <c r="H26" s="77">
        <v>3.0449037549134601E-2</v>
      </c>
      <c r="I26" s="77">
        <f t="shared" si="2"/>
        <v>3.0449037549134601E-2</v>
      </c>
      <c r="J26" s="76">
        <f>分析係数表!G29</f>
        <v>0.26295336787564766</v>
      </c>
      <c r="K26" s="78">
        <f t="shared" si="3"/>
        <v>8.0066769721169988E-3</v>
      </c>
      <c r="L26" s="79"/>
      <c r="M26" s="80"/>
      <c r="N26" s="81">
        <f>分析係数表!H29</f>
        <v>9.4946262528680103E-3</v>
      </c>
      <c r="O26" s="82">
        <f t="shared" si="4"/>
        <v>0.13972398677071446</v>
      </c>
      <c r="P26" s="76">
        <f>分析係数表!C29</f>
        <v>3.4111818825194651E-2</v>
      </c>
      <c r="Q26" s="82">
        <f t="shared" si="5"/>
        <v>4.7662393222565056E-3</v>
      </c>
      <c r="R26" s="83">
        <v>6.0799243372657297E-3</v>
      </c>
      <c r="S26" s="84">
        <f t="shared" si="6"/>
        <v>3.6528961886400327E-2</v>
      </c>
      <c r="T26" s="85">
        <f>分析係数表!F29</f>
        <v>0.41450777202072536</v>
      </c>
      <c r="U26" s="86">
        <f t="shared" si="7"/>
        <v>1.5141538605761793E-2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投入係数表!S27</f>
        <v>1.6077170418006431E-3</v>
      </c>
      <c r="E27" s="77">
        <f t="shared" si="0"/>
        <v>0.16077170418006431</v>
      </c>
      <c r="F27" s="76">
        <f>分析係数表!C30</f>
        <v>1</v>
      </c>
      <c r="G27" s="77">
        <f t="shared" si="1"/>
        <v>0.16077170418006431</v>
      </c>
      <c r="H27" s="77">
        <v>0.19207371161877951</v>
      </c>
      <c r="I27" s="77">
        <f t="shared" si="2"/>
        <v>0.19207371161877951</v>
      </c>
      <c r="J27" s="76">
        <f>分析係数表!G30</f>
        <v>0.34440567162860553</v>
      </c>
      <c r="K27" s="78">
        <f t="shared" si="3"/>
        <v>6.6151275652264849E-2</v>
      </c>
      <c r="L27" s="79"/>
      <c r="M27" s="80"/>
      <c r="N27" s="81">
        <f>分析係数表!H30</f>
        <v>0</v>
      </c>
      <c r="O27" s="82">
        <f t="shared" si="4"/>
        <v>0</v>
      </c>
      <c r="P27" s="76">
        <f>分析係数表!C30</f>
        <v>1</v>
      </c>
      <c r="Q27" s="82">
        <f t="shared" si="5"/>
        <v>0</v>
      </c>
      <c r="R27" s="83">
        <v>4.3764106825982002E-2</v>
      </c>
      <c r="S27" s="84">
        <f t="shared" si="6"/>
        <v>0.23583781844476151</v>
      </c>
      <c r="T27" s="85">
        <f>分析係数表!F30</f>
        <v>0.44043464817350592</v>
      </c>
      <c r="U27" s="86">
        <f t="shared" si="7"/>
        <v>0.1038711465927257</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投入係数表!S28</f>
        <v>9.6463022508038593E-3</v>
      </c>
      <c r="E28" s="77">
        <f t="shared" si="0"/>
        <v>0.96463022508038598</v>
      </c>
      <c r="F28" s="76">
        <f>分析係数表!C31</f>
        <v>1.6826763829082436E-2</v>
      </c>
      <c r="G28" s="77">
        <f t="shared" si="1"/>
        <v>1.6231604979822289E-2</v>
      </c>
      <c r="H28" s="77">
        <v>1.9607464158709894E-2</v>
      </c>
      <c r="I28" s="77">
        <f t="shared" si="2"/>
        <v>1.9607464158709894E-2</v>
      </c>
      <c r="J28" s="76">
        <f>分析係数表!G31</f>
        <v>7.0588235294117646E-2</v>
      </c>
      <c r="K28" s="78">
        <f t="shared" si="3"/>
        <v>1.3840562935559925E-3</v>
      </c>
      <c r="L28" s="79"/>
      <c r="M28" s="80"/>
      <c r="N28" s="81">
        <f>分析係数表!H31</f>
        <v>2.1628325886567646E-2</v>
      </c>
      <c r="O28" s="82">
        <f t="shared" si="4"/>
        <v>0.31828487394484162</v>
      </c>
      <c r="P28" s="76">
        <f>分析係数表!C31</f>
        <v>1.6826763829082436E-2</v>
      </c>
      <c r="Q28" s="82">
        <f t="shared" si="5"/>
        <v>5.3557044042391233E-3</v>
      </c>
      <c r="R28" s="83">
        <v>6.7391021316545348E-3</v>
      </c>
      <c r="S28" s="84">
        <f t="shared" si="6"/>
        <v>2.6346566290364429E-2</v>
      </c>
      <c r="T28" s="85">
        <f>分析係数表!F31</f>
        <v>0.34509803921568627</v>
      </c>
      <c r="U28" s="86">
        <f t="shared" si="7"/>
        <v>9.0921483668708614E-3</v>
      </c>
      <c r="V28" s="87">
        <f>分析係数表!D31</f>
        <v>0</v>
      </c>
      <c r="W28" s="88">
        <f t="shared" si="8"/>
        <v>0</v>
      </c>
      <c r="X28" s="76">
        <f>分析係数表!E31</f>
        <v>0</v>
      </c>
      <c r="Y28" s="89">
        <f t="shared" si="9"/>
        <v>0</v>
      </c>
    </row>
    <row r="29" spans="1:25" x14ac:dyDescent="0.2">
      <c r="A29" s="6" t="s">
        <v>17</v>
      </c>
      <c r="B29" s="5" t="s">
        <v>273</v>
      </c>
      <c r="C29" s="90"/>
      <c r="D29" s="76">
        <f>投入係数表!S29</f>
        <v>0</v>
      </c>
      <c r="E29" s="77">
        <f t="shared" si="0"/>
        <v>0</v>
      </c>
      <c r="F29" s="76">
        <f>分析係数表!C32</f>
        <v>1</v>
      </c>
      <c r="G29" s="77">
        <f t="shared" si="1"/>
        <v>0</v>
      </c>
      <c r="H29" s="77">
        <v>1.3514865167750984E-2</v>
      </c>
      <c r="I29" s="77">
        <f t="shared" si="2"/>
        <v>1.3514865167750984E-2</v>
      </c>
      <c r="J29" s="76">
        <f>分析係数表!G32</f>
        <v>0.14034315882094148</v>
      </c>
      <c r="K29" s="78">
        <f t="shared" si="3"/>
        <v>1.8967188686812863E-3</v>
      </c>
      <c r="L29" s="79"/>
      <c r="M29" s="80"/>
      <c r="N29" s="81">
        <f>分析係数表!H32</f>
        <v>6.181318681318681E-3</v>
      </c>
      <c r="O29" s="82">
        <f t="shared" si="4"/>
        <v>9.0964980258517597E-2</v>
      </c>
      <c r="P29" s="76">
        <f>分析係数表!C32</f>
        <v>1</v>
      </c>
      <c r="Q29" s="82">
        <f t="shared" si="5"/>
        <v>9.0964980258517597E-2</v>
      </c>
      <c r="R29" s="83">
        <v>0.11838735598667456</v>
      </c>
      <c r="S29" s="84">
        <f t="shared" si="6"/>
        <v>0.13190222115442554</v>
      </c>
      <c r="T29" s="85">
        <f>分析係数表!F32</f>
        <v>0.48284205895292565</v>
      </c>
      <c r="U29" s="86">
        <f t="shared" si="7"/>
        <v>6.368794004266698E-2</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投入係数表!S30</f>
        <v>0</v>
      </c>
      <c r="E30" s="77">
        <f t="shared" si="0"/>
        <v>0</v>
      </c>
      <c r="F30" s="76">
        <f>分析係数表!C33</f>
        <v>0.61354309165526677</v>
      </c>
      <c r="G30" s="77">
        <f t="shared" si="1"/>
        <v>0</v>
      </c>
      <c r="H30" s="77">
        <v>1.128846982995365E-2</v>
      </c>
      <c r="I30" s="77">
        <f t="shared" si="2"/>
        <v>1.128846982995365E-2</v>
      </c>
      <c r="J30" s="76">
        <f>分析係数表!G33</f>
        <v>0.50806900389538123</v>
      </c>
      <c r="K30" s="78">
        <f t="shared" si="3"/>
        <v>5.7353216220076145E-3</v>
      </c>
      <c r="L30" s="79"/>
      <c r="M30" s="80"/>
      <c r="N30" s="81">
        <f>分析係数表!H33</f>
        <v>9.1575091575091575E-4</v>
      </c>
      <c r="O30" s="82">
        <f t="shared" si="4"/>
        <v>1.3476293371632237E-2</v>
      </c>
      <c r="P30" s="76">
        <f>分析係数表!C33</f>
        <v>0.61354309165526677</v>
      </c>
      <c r="Q30" s="82">
        <f t="shared" si="5"/>
        <v>8.2682866992846212E-3</v>
      </c>
      <c r="R30" s="83">
        <v>2.2618795043196992E-2</v>
      </c>
      <c r="S30" s="84">
        <f t="shared" si="6"/>
        <v>3.3907264873150642E-2</v>
      </c>
      <c r="T30" s="85">
        <f>分析係数表!F33</f>
        <v>0.64607679465776291</v>
      </c>
      <c r="U30" s="86">
        <f t="shared" si="7"/>
        <v>2.1906697004856923E-2</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投入係数表!S31</f>
        <v>4.9839228295819937E-2</v>
      </c>
      <c r="E31" s="77">
        <f t="shared" si="0"/>
        <v>4.983922829581994</v>
      </c>
      <c r="F31" s="76">
        <f>分析係数表!C34</f>
        <v>0.22857033424405693</v>
      </c>
      <c r="G31" s="77">
        <f t="shared" si="1"/>
        <v>1.1391769070041424</v>
      </c>
      <c r="H31" s="77">
        <v>1.219217673300643</v>
      </c>
      <c r="I31" s="77">
        <f t="shared" si="2"/>
        <v>1.219217673300643</v>
      </c>
      <c r="J31" s="76">
        <f>分析係数表!G34</f>
        <v>0.42483593457785029</v>
      </c>
      <c r="K31" s="78">
        <f t="shared" si="3"/>
        <v>0.51796747969051082</v>
      </c>
      <c r="L31" s="79"/>
      <c r="M31" s="80"/>
      <c r="N31" s="81">
        <f>分析係数表!H34</f>
        <v>0.15290524493821198</v>
      </c>
      <c r="O31" s="82">
        <f t="shared" si="4"/>
        <v>2.2501707652227037</v>
      </c>
      <c r="P31" s="76">
        <f>分析係数表!C34</f>
        <v>0.22857033424405693</v>
      </c>
      <c r="Q31" s="82">
        <f t="shared" si="5"/>
        <v>0.51432228391315871</v>
      </c>
      <c r="R31" s="83">
        <v>0.54791641513188216</v>
      </c>
      <c r="S31" s="84">
        <f t="shared" si="6"/>
        <v>1.7671340884325253</v>
      </c>
      <c r="T31" s="85">
        <f>分析係数表!F34</f>
        <v>0.69964976707810533</v>
      </c>
      <c r="U31" s="86">
        <f t="shared" si="7"/>
        <v>1.2363749533675963</v>
      </c>
      <c r="V31" s="87">
        <f>分析係数表!D34</f>
        <v>0.31293141555306198</v>
      </c>
      <c r="W31" s="88">
        <f t="shared" si="8"/>
        <v>1</v>
      </c>
      <c r="X31" s="76">
        <f>分析係数表!E34</f>
        <v>0.23428202251011596</v>
      </c>
      <c r="Y31" s="89">
        <f t="shared" si="9"/>
        <v>0</v>
      </c>
    </row>
    <row r="32" spans="1:25" x14ac:dyDescent="0.2">
      <c r="A32" s="6" t="s">
        <v>20</v>
      </c>
      <c r="B32" s="5" t="s">
        <v>37</v>
      </c>
      <c r="C32" s="90"/>
      <c r="D32" s="76">
        <f>投入係数表!S32</f>
        <v>1.1254019292604502E-2</v>
      </c>
      <c r="E32" s="77">
        <f t="shared" si="0"/>
        <v>1.1254019292604502</v>
      </c>
      <c r="F32" s="76">
        <f>分析係数表!C35</f>
        <v>0.59405620126526415</v>
      </c>
      <c r="G32" s="77">
        <f t="shared" si="1"/>
        <v>0.66855199499306261</v>
      </c>
      <c r="H32" s="77">
        <v>0.75935550090993242</v>
      </c>
      <c r="I32" s="77">
        <f t="shared" si="2"/>
        <v>0.75935550090993242</v>
      </c>
      <c r="J32" s="76">
        <f>分析係数表!G35</f>
        <v>0.31381472022289297</v>
      </c>
      <c r="K32" s="78">
        <f t="shared" si="3"/>
        <v>0.2382969340677652</v>
      </c>
      <c r="L32" s="79"/>
      <c r="M32" s="80"/>
      <c r="N32" s="81">
        <f>分析係数表!H35</f>
        <v>5.730990621100511E-2</v>
      </c>
      <c r="O32" s="82">
        <f t="shared" si="4"/>
        <v>0.84337901924665482</v>
      </c>
      <c r="P32" s="76">
        <f>分析係数表!C35</f>
        <v>0.59405620126526415</v>
      </c>
      <c r="Q32" s="82">
        <f t="shared" si="5"/>
        <v>0.50101453640049187</v>
      </c>
      <c r="R32" s="83">
        <v>0.6809917379183269</v>
      </c>
      <c r="S32" s="84">
        <f t="shared" si="6"/>
        <v>1.4403472388282594</v>
      </c>
      <c r="T32" s="85">
        <f>分析係数表!F35</f>
        <v>0.64397492454144412</v>
      </c>
      <c r="U32" s="86">
        <f t="shared" si="7"/>
        <v>0.92754750443790579</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投入係数表!S33</f>
        <v>1.6077170418006431E-3</v>
      </c>
      <c r="E33" s="77">
        <f t="shared" si="0"/>
        <v>0.16077170418006431</v>
      </c>
      <c r="F33" s="76">
        <f>分析係数表!C36</f>
        <v>0.92201141892342209</v>
      </c>
      <c r="G33" s="77">
        <f t="shared" si="1"/>
        <v>0.14823334709379776</v>
      </c>
      <c r="H33" s="77">
        <v>0.21571427528818407</v>
      </c>
      <c r="I33" s="77">
        <f t="shared" si="2"/>
        <v>0.21571427528818407</v>
      </c>
      <c r="J33" s="76">
        <f>分析係数表!G36</f>
        <v>3.5073050022033647E-2</v>
      </c>
      <c r="K33" s="78">
        <f t="shared" si="3"/>
        <v>7.5657575676492169E-3</v>
      </c>
      <c r="L33" s="79"/>
      <c r="M33" s="80"/>
      <c r="N33" s="81">
        <f>分析係数表!H36</f>
        <v>0.21210954796119633</v>
      </c>
      <c r="O33" s="82">
        <f t="shared" si="4"/>
        <v>3.1214279408123233</v>
      </c>
      <c r="P33" s="76">
        <f>分析係数表!C36</f>
        <v>0.92201141892342209</v>
      </c>
      <c r="Q33" s="82">
        <f t="shared" si="5"/>
        <v>2.8779922047755857</v>
      </c>
      <c r="R33" s="83">
        <v>2.9837861492680431</v>
      </c>
      <c r="S33" s="84">
        <f t="shared" si="6"/>
        <v>3.1995004245562271</v>
      </c>
      <c r="T33" s="85">
        <f>分析係数表!F36</f>
        <v>0.86466819583959498</v>
      </c>
      <c r="U33" s="86">
        <f t="shared" si="7"/>
        <v>2.7665062596890508</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投入係数表!S34</f>
        <v>1.607717041800643E-2</v>
      </c>
      <c r="E34" s="77">
        <f t="shared" si="0"/>
        <v>1.607717041800643</v>
      </c>
      <c r="F34" s="76">
        <f>分析係数表!C37</f>
        <v>0.53071646341463419</v>
      </c>
      <c r="G34" s="77">
        <f t="shared" si="1"/>
        <v>0.85324190259587485</v>
      </c>
      <c r="H34" s="77">
        <v>0.99193775950685814</v>
      </c>
      <c r="I34" s="77">
        <f t="shared" si="2"/>
        <v>0.99193775950685814</v>
      </c>
      <c r="J34" s="76">
        <f>分析係数表!G37</f>
        <v>0.41098529342667856</v>
      </c>
      <c r="K34" s="78">
        <f t="shared" si="3"/>
        <v>0.40767183115192818</v>
      </c>
      <c r="L34" s="79"/>
      <c r="M34" s="80"/>
      <c r="N34" s="81">
        <f>分析係数表!H37</f>
        <v>4.5651692629714608E-2</v>
      </c>
      <c r="O34" s="82">
        <f t="shared" si="4"/>
        <v>0.67181543824625989</v>
      </c>
      <c r="P34" s="76">
        <f>分析係数表!C37</f>
        <v>0.53071646341463419</v>
      </c>
      <c r="Q34" s="82">
        <f t="shared" si="5"/>
        <v>0.35654351345340762</v>
      </c>
      <c r="R34" s="83">
        <v>0.40921588275607257</v>
      </c>
      <c r="S34" s="84">
        <f t="shared" si="6"/>
        <v>1.4011536422629307</v>
      </c>
      <c r="T34" s="85">
        <f>分析係数表!F37</f>
        <v>0.70065310341587184</v>
      </c>
      <c r="U34" s="86">
        <f t="shared" si="7"/>
        <v>0.98172264781397467</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投入係数表!S35</f>
        <v>4.8231511254019296E-3</v>
      </c>
      <c r="E35" s="77">
        <f t="shared" si="0"/>
        <v>0.48231511254019299</v>
      </c>
      <c r="F35" s="76">
        <f>分析係数表!C38</f>
        <v>6.0218331324874197E-2</v>
      </c>
      <c r="G35" s="77">
        <f t="shared" si="1"/>
        <v>2.9044211249939327E-2</v>
      </c>
      <c r="H35" s="77">
        <v>3.9786802931226245E-2</v>
      </c>
      <c r="I35" s="77">
        <f t="shared" si="2"/>
        <v>3.9786802931226245E-2</v>
      </c>
      <c r="J35" s="76">
        <f>分析係数表!G38</f>
        <v>0.21161417322834647</v>
      </c>
      <c r="K35" s="78">
        <f t="shared" si="3"/>
        <v>8.4194514076905945E-3</v>
      </c>
      <c r="L35" s="79"/>
      <c r="M35" s="80"/>
      <c r="N35" s="81">
        <f>分析係数表!H38</f>
        <v>4.0957211286881616E-2</v>
      </c>
      <c r="O35" s="82">
        <f t="shared" si="4"/>
        <v>0.60273092332465061</v>
      </c>
      <c r="P35" s="76">
        <f>分析係数表!C38</f>
        <v>6.0218331324874197E-2</v>
      </c>
      <c r="Q35" s="82">
        <f t="shared" si="5"/>
        <v>3.6295450440511155E-2</v>
      </c>
      <c r="R35" s="83">
        <v>4.4454685532997792E-2</v>
      </c>
      <c r="S35" s="84">
        <f t="shared" si="6"/>
        <v>8.4241488464224037E-2</v>
      </c>
      <c r="T35" s="85">
        <f>分析係数表!F38</f>
        <v>0.48868110236220474</v>
      </c>
      <c r="U35" s="86">
        <f t="shared" si="7"/>
        <v>4.1167223447329954E-2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投入係数表!S36</f>
        <v>0</v>
      </c>
      <c r="E36" s="77">
        <f t="shared" si="0"/>
        <v>0</v>
      </c>
      <c r="F36" s="76">
        <f>分析係数表!C39</f>
        <v>1</v>
      </c>
      <c r="G36" s="77">
        <f t="shared" si="1"/>
        <v>0</v>
      </c>
      <c r="H36" s="77">
        <v>7.5315201629270476E-3</v>
      </c>
      <c r="I36" s="77">
        <f t="shared" si="2"/>
        <v>7.5315201629270476E-3</v>
      </c>
      <c r="J36" s="76">
        <f>分析係数表!G39</f>
        <v>0.35446398937935614</v>
      </c>
      <c r="K36" s="78">
        <f t="shared" si="3"/>
        <v>2.6696526830421795E-3</v>
      </c>
      <c r="L36" s="79"/>
      <c r="M36" s="80"/>
      <c r="N36" s="81">
        <f>分析係数表!H39</f>
        <v>3.6479088676890873E-3</v>
      </c>
      <c r="O36" s="82">
        <f t="shared" si="4"/>
        <v>5.3683036782600946E-2</v>
      </c>
      <c r="P36" s="76">
        <f>分析係数表!C39</f>
        <v>1</v>
      </c>
      <c r="Q36" s="82">
        <f t="shared" si="5"/>
        <v>5.3683036782600946E-2</v>
      </c>
      <c r="R36" s="83">
        <v>6.0628591828015305E-2</v>
      </c>
      <c r="S36" s="84">
        <f t="shared" si="6"/>
        <v>6.8160111990942351E-2</v>
      </c>
      <c r="T36" s="85">
        <f>分析係数表!F39</f>
        <v>0.70522971883741881</v>
      </c>
      <c r="U36" s="86">
        <f t="shared" si="7"/>
        <v>4.8068536615299251E-2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投入係数表!S37</f>
        <v>0</v>
      </c>
      <c r="E37" s="77">
        <f t="shared" si="0"/>
        <v>0</v>
      </c>
      <c r="F37" s="76">
        <f>分析係数表!C40</f>
        <v>0.65100470158416435</v>
      </c>
      <c r="G37" s="77">
        <f t="shared" si="1"/>
        <v>0</v>
      </c>
      <c r="H37" s="77">
        <v>3.0976154827112609E-3</v>
      </c>
      <c r="I37" s="77">
        <f t="shared" si="2"/>
        <v>3.0976154827112609E-3</v>
      </c>
      <c r="J37" s="76">
        <f>分析係数表!G40</f>
        <v>0.47733083654434799</v>
      </c>
      <c r="K37" s="78">
        <f t="shared" si="3"/>
        <v>1.4785873896552904E-3</v>
      </c>
      <c r="L37" s="79"/>
      <c r="M37" s="80"/>
      <c r="N37" s="81">
        <f>分析係数表!H40</f>
        <v>3.0717908465161214E-2</v>
      </c>
      <c r="O37" s="82">
        <f t="shared" si="4"/>
        <v>0.45204819249348799</v>
      </c>
      <c r="P37" s="76">
        <f>分析係数表!C40</f>
        <v>0.65100470158416435</v>
      </c>
      <c r="Q37" s="82">
        <f t="shared" si="5"/>
        <v>0.29428549865588405</v>
      </c>
      <c r="R37" s="83">
        <v>0.29543038884954104</v>
      </c>
      <c r="S37" s="84">
        <f t="shared" si="6"/>
        <v>0.29852800433225229</v>
      </c>
      <c r="T37" s="85">
        <f>分析係数表!F40</f>
        <v>0.67377291224026792</v>
      </c>
      <c r="U37" s="86">
        <f t="shared" si="7"/>
        <v>0.20114008286421695</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投入係数表!S38</f>
        <v>0</v>
      </c>
      <c r="E38" s="77">
        <f t="shared" si="0"/>
        <v>0</v>
      </c>
      <c r="F38" s="76">
        <f>分析係数表!C41</f>
        <v>0.8265321556052998</v>
      </c>
      <c r="G38" s="77">
        <f t="shared" si="1"/>
        <v>0</v>
      </c>
      <c r="H38" s="77">
        <v>3.5494315946242973E-4</v>
      </c>
      <c r="I38" s="77">
        <f t="shared" si="2"/>
        <v>3.5494315946242973E-4</v>
      </c>
      <c r="J38" s="76">
        <f>分析係数表!G41</f>
        <v>0.44479524052850572</v>
      </c>
      <c r="K38" s="78">
        <f t="shared" si="3"/>
        <v>1.5787702798703921E-4</v>
      </c>
      <c r="L38" s="79"/>
      <c r="M38" s="80"/>
      <c r="N38" s="81">
        <f>分析係数表!H41</f>
        <v>6.0640824377088114E-2</v>
      </c>
      <c r="O38" s="82">
        <f t="shared" si="4"/>
        <v>0.89239718524676781</v>
      </c>
      <c r="P38" s="76">
        <f>分析係数表!C41</f>
        <v>0.8265321556052998</v>
      </c>
      <c r="Q38" s="82">
        <f t="shared" si="5"/>
        <v>0.73759496917811307</v>
      </c>
      <c r="R38" s="83">
        <v>0.75082530364143973</v>
      </c>
      <c r="S38" s="84">
        <f t="shared" si="6"/>
        <v>0.75118024680090212</v>
      </c>
      <c r="T38" s="85">
        <f>分析係数表!F41</f>
        <v>0.54945616468355352</v>
      </c>
      <c r="U38" s="86">
        <f t="shared" si="7"/>
        <v>0.41274061739326884</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投入係数表!S39</f>
        <v>1.6077170418006431E-3</v>
      </c>
      <c r="E39" s="77">
        <f>$C$21*D39</f>
        <v>0.16077170418006431</v>
      </c>
      <c r="F39" s="76">
        <f>分析係数表!C42</f>
        <v>0.24572260647979616</v>
      </c>
      <c r="G39" s="77">
        <f>E39*F39</f>
        <v>3.9505242199324143E-2</v>
      </c>
      <c r="H39" s="77">
        <v>4.1845247021614691E-2</v>
      </c>
      <c r="I39" s="77">
        <f>C39+H39</f>
        <v>4.1845247021614691E-2</v>
      </c>
      <c r="J39" s="76">
        <f>分析係数表!G42</f>
        <v>0.48602941176470588</v>
      </c>
      <c r="K39" s="78">
        <f>I39*J39</f>
        <v>2.03380207950642E-2</v>
      </c>
      <c r="L39" s="79"/>
      <c r="M39" s="80"/>
      <c r="N39" s="81">
        <f>分析係数表!H42</f>
        <v>1.240792174858109E-2</v>
      </c>
      <c r="O39" s="82">
        <f t="shared" si="4"/>
        <v>0.18259637062881923</v>
      </c>
      <c r="P39" s="76">
        <f>分析係数表!C42</f>
        <v>0.24572260647979616</v>
      </c>
      <c r="Q39" s="82">
        <f>O39*P39</f>
        <v>4.4868056124664359E-2</v>
      </c>
      <c r="R39" s="83">
        <v>4.7019705931561601E-2</v>
      </c>
      <c r="S39" s="84">
        <f>I39+R39</f>
        <v>8.8864952953176285E-2</v>
      </c>
      <c r="T39" s="85">
        <f>分析係数表!F42</f>
        <v>0.55735294117647061</v>
      </c>
      <c r="U39" s="86">
        <f>S39*T39</f>
        <v>4.9529142895961491E-2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投入係数表!S40</f>
        <v>2.8938906752411574E-2</v>
      </c>
      <c r="E40" s="77">
        <f>$C$21*D40</f>
        <v>2.8938906752411575</v>
      </c>
      <c r="F40" s="76">
        <f>分析係数表!C43</f>
        <v>0.32241039779440728</v>
      </c>
      <c r="G40" s="77">
        <f>E40*F40</f>
        <v>0.93302044377802751</v>
      </c>
      <c r="H40" s="77">
        <v>1.1136699359736928</v>
      </c>
      <c r="I40" s="77">
        <f>C40+H40</f>
        <v>1.1136699359736928</v>
      </c>
      <c r="J40" s="76">
        <f>分析係数表!G43</f>
        <v>0.32678591644967736</v>
      </c>
      <c r="K40" s="78">
        <f>I40*J40</f>
        <v>0.36393165064961669</v>
      </c>
      <c r="L40" s="79"/>
      <c r="M40" s="80"/>
      <c r="N40" s="81">
        <f>分析係数表!H43</f>
        <v>3.3935615666384894E-2</v>
      </c>
      <c r="O40" s="82">
        <f t="shared" si="4"/>
        <v>0.49940033321414079</v>
      </c>
      <c r="P40" s="76">
        <f>分析係数表!C43</f>
        <v>0.32241039779440728</v>
      </c>
      <c r="Q40" s="82">
        <f>O40*P40</f>
        <v>0.16101186009023069</v>
      </c>
      <c r="R40" s="83">
        <v>0.27640852312153458</v>
      </c>
      <c r="S40" s="84">
        <f>I40+R40</f>
        <v>1.3900784590952273</v>
      </c>
      <c r="T40" s="85">
        <f>分析係数表!F43</f>
        <v>0.56402128382203098</v>
      </c>
      <c r="U40" s="86">
        <f>S40*T40</f>
        <v>0.78403383711224073</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投入係数表!S41</f>
        <v>0</v>
      </c>
      <c r="E41" s="77">
        <f>$C$21*D41</f>
        <v>0</v>
      </c>
      <c r="F41" s="76">
        <f>分析係数表!C44</f>
        <v>0.3905721797921623</v>
      </c>
      <c r="G41" s="77">
        <f>E41*F41</f>
        <v>0</v>
      </c>
      <c r="H41" s="77">
        <v>1.8811729570768088E-3</v>
      </c>
      <c r="I41" s="77">
        <f>C41+H41</f>
        <v>1.8811729570768088E-3</v>
      </c>
      <c r="J41" s="76">
        <f>分析係数表!G44</f>
        <v>0.26539598666415049</v>
      </c>
      <c r="K41" s="78">
        <f>I41*J41</f>
        <v>4.9925575302931728E-4</v>
      </c>
      <c r="L41" s="79"/>
      <c r="M41" s="80"/>
      <c r="N41" s="81">
        <f>分析係数表!H44</f>
        <v>0.10659692871231333</v>
      </c>
      <c r="O41" s="82">
        <f t="shared" si="4"/>
        <v>1.5686923803555757</v>
      </c>
      <c r="P41" s="76">
        <f>分析係数表!C44</f>
        <v>0.3905721797921623</v>
      </c>
      <c r="Q41" s="82">
        <f>O41*P41</f>
        <v>0.61268760241883291</v>
      </c>
      <c r="R41" s="83">
        <v>0.62231440471139543</v>
      </c>
      <c r="S41" s="84">
        <f>I41+R41</f>
        <v>0.62419557766847222</v>
      </c>
      <c r="T41" s="85">
        <f>分析係数表!F44</f>
        <v>0.53714537334088197</v>
      </c>
      <c r="U41" s="86">
        <f>S41*T41</f>
        <v>0.33528376660445902</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投入係数表!S42</f>
        <v>1.6077170418006431E-3</v>
      </c>
      <c r="E42" s="77">
        <f>$C$21*D42</f>
        <v>0.16077170418006431</v>
      </c>
      <c r="F42" s="76">
        <f>分析係数表!C45</f>
        <v>1</v>
      </c>
      <c r="G42" s="77">
        <f>E42*F42</f>
        <v>0.16077170418006431</v>
      </c>
      <c r="H42" s="77">
        <v>0.16879972939471086</v>
      </c>
      <c r="I42" s="77">
        <f>C42+H42</f>
        <v>0.16879972939471086</v>
      </c>
      <c r="J42" s="76">
        <f>分析係数表!G45</f>
        <v>0</v>
      </c>
      <c r="K42" s="78">
        <f>I42*J42</f>
        <v>0</v>
      </c>
      <c r="L42" s="79"/>
      <c r="M42" s="80"/>
      <c r="N42" s="81">
        <f>分析係数表!H45</f>
        <v>0</v>
      </c>
      <c r="O42" s="82">
        <f t="shared" si="4"/>
        <v>0</v>
      </c>
      <c r="P42" s="76">
        <f>分析係数表!C45</f>
        <v>1</v>
      </c>
      <c r="Q42" s="82">
        <f>O42*P42</f>
        <v>0</v>
      </c>
      <c r="R42" s="83">
        <v>5.3989230050277628E-3</v>
      </c>
      <c r="S42" s="84">
        <f>I42+R42</f>
        <v>0.17419865239973861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3.2154340836012861E-3</v>
      </c>
      <c r="E43" s="77">
        <f>$C$21*D43</f>
        <v>0.32154340836012862</v>
      </c>
      <c r="F43" s="76">
        <f>分析係数表!C46</f>
        <v>0.10446009389671362</v>
      </c>
      <c r="G43" s="77">
        <f>E43*F43</f>
        <v>3.3588454629168367E-2</v>
      </c>
      <c r="H43" s="77">
        <v>3.9711651768160799E-2</v>
      </c>
      <c r="I43" s="77">
        <f>C43+H43</f>
        <v>3.9711651768160799E-2</v>
      </c>
      <c r="J43" s="76">
        <f>分析係数表!G46</f>
        <v>9.482758620689655E-3</v>
      </c>
      <c r="K43" s="78">
        <f>I43*J43</f>
        <v>3.765760081463524E-4</v>
      </c>
      <c r="L43" s="79"/>
      <c r="M43" s="80"/>
      <c r="N43" s="81">
        <f>分析係数表!H46</f>
        <v>2.1406935555287204E-2</v>
      </c>
      <c r="O43" s="82">
        <f t="shared" si="4"/>
        <v>0.31502686895389759</v>
      </c>
      <c r="P43" s="76">
        <f>分析係数表!C46</f>
        <v>0.10446009389671362</v>
      </c>
      <c r="Q43" s="82">
        <f>O43*P43</f>
        <v>3.2907736310911838E-2</v>
      </c>
      <c r="R43" s="83">
        <v>3.6622017512184836E-2</v>
      </c>
      <c r="S43" s="84">
        <f>I43+R43</f>
        <v>7.6333669280345628E-2</v>
      </c>
      <c r="T43" s="85">
        <f>分析係数表!F46</f>
        <v>0.31293103448275861</v>
      </c>
      <c r="U43" s="86">
        <f>S43*T43</f>
        <v>2.3887174093763328E-2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投入係数表!S44</f>
        <v>0.590032154340836</v>
      </c>
      <c r="E44" s="91">
        <f>SUM(E5:E43)</f>
        <v>59.0032154340836</v>
      </c>
      <c r="F44" s="92">
        <f>分析係数表!C47</f>
        <v>0.44570757479943235</v>
      </c>
      <c r="G44" s="91">
        <f>SUM(G5:G43)</f>
        <v>8.6677470211199292</v>
      </c>
      <c r="H44" s="91">
        <f>SUM(H5:H43)</f>
        <v>9.5964360236187147</v>
      </c>
      <c r="I44" s="91">
        <f>SUM(I5:I43)</f>
        <v>109.59643602361869</v>
      </c>
      <c r="J44" s="92">
        <f>分析係数表!G47</f>
        <v>0.27097428005742652</v>
      </c>
      <c r="K44" s="93">
        <f>SUM(K5:K43)</f>
        <v>23.458202489621257</v>
      </c>
      <c r="L44" s="94">
        <f>最終需要_まとめ!$L$33</f>
        <v>0.62733333333333341</v>
      </c>
      <c r="M44" s="91">
        <f>K44*L44</f>
        <v>14.716112361822404</v>
      </c>
      <c r="N44" s="95">
        <f>分析係数表!H47</f>
        <v>1</v>
      </c>
      <c r="O44" s="96">
        <f>SUM(O5:O43)</f>
        <v>14.7161123618224</v>
      </c>
      <c r="P44" s="92">
        <f>分析係数表!C47</f>
        <v>0.44570757479943235</v>
      </c>
      <c r="Q44" s="96">
        <f>SUM(Q5:Q43)</f>
        <v>6.4476444619913602</v>
      </c>
      <c r="R44" s="91">
        <f>SUM(R5:R43)</f>
        <v>7.095887735212755</v>
      </c>
      <c r="S44" s="97">
        <f>SUM(S5:S43)</f>
        <v>116.69232375883149</v>
      </c>
      <c r="T44" s="98">
        <f>分析係数表!F47</f>
        <v>0.61157350498728547</v>
      </c>
      <c r="U44" s="99">
        <f>SUM(U5:U43)</f>
        <v>49.112042509268321</v>
      </c>
      <c r="V44" s="100">
        <f>分析係数表!D47</f>
        <v>9.9802009927653867E-2</v>
      </c>
      <c r="W44" s="101">
        <f>SUM(W5:W43)</f>
        <v>12</v>
      </c>
      <c r="X44" s="92">
        <f>分析係数表!E47</f>
        <v>7.9310975781403947E-2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4.3219724437998597E-2</v>
      </c>
      <c r="G5" s="77">
        <f t="shared" ref="G5:G38" si="1">E5*F5</f>
        <v>0</v>
      </c>
      <c r="H5" s="77">
        <f t="array" ref="H5:H43">MMULT(逆行列係数!C5:AO43,'18'!G5:G43)</f>
        <v>5.7596960977016599E-5</v>
      </c>
      <c r="I5" s="77">
        <f t="shared" ref="I5:I38" si="2">C5+H5</f>
        <v>5.7596960977016599E-5</v>
      </c>
      <c r="J5" s="76">
        <f>分析係数表!G8</f>
        <v>0.12096774193548387</v>
      </c>
      <c r="K5" s="78">
        <f t="shared" ref="K5:K38" si="3">I5*J5</f>
        <v>6.9673743117358794E-6</v>
      </c>
      <c r="L5" s="79" t="s">
        <v>184</v>
      </c>
      <c r="M5" s="80" t="s">
        <v>184</v>
      </c>
      <c r="N5" s="81">
        <f>分析係数表!H8</f>
        <v>1.0951274000724549E-2</v>
      </c>
      <c r="O5" s="82">
        <f t="shared" ref="O5:O43" si="4">$M$44*N5</f>
        <v>0.15284470231669242</v>
      </c>
      <c r="P5" s="76">
        <f>分析係数表!C8</f>
        <v>4.3219724437998597E-2</v>
      </c>
      <c r="Q5" s="82">
        <f t="shared" ref="Q5:Q38" si="5">O5*P5</f>
        <v>6.6059059159353723E-3</v>
      </c>
      <c r="R5" s="83">
        <f t="array" ref="R5:R43">MMULT(逆行列係数!C5:AO43,'18'!Q5:Q43)</f>
        <v>7.4471178038771051E-3</v>
      </c>
      <c r="S5" s="84">
        <f t="shared" ref="S5:S38" si="6">I5+R5</f>
        <v>7.5047147648541219E-3</v>
      </c>
      <c r="T5" s="85">
        <f>分析係数表!F8</f>
        <v>0.45483870967741935</v>
      </c>
      <c r="U5" s="86">
        <f t="shared" ref="U5:U38" si="7">S5*T5</f>
        <v>3.4134347801433266E-3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投入係数表!T6</f>
        <v>0</v>
      </c>
      <c r="E6" s="77">
        <f t="shared" si="0"/>
        <v>0</v>
      </c>
      <c r="F6" s="76">
        <f>分析係数表!C9</f>
        <v>0.23148148148148151</v>
      </c>
      <c r="G6" s="77">
        <f t="shared" si="1"/>
        <v>0</v>
      </c>
      <c r="H6" s="77">
        <v>1.9897226639858034E-5</v>
      </c>
      <c r="I6" s="77">
        <f t="shared" si="2"/>
        <v>1.9897226639858034E-5</v>
      </c>
      <c r="J6" s="76">
        <f>分析係数表!G9</f>
        <v>0.24691358024691357</v>
      </c>
      <c r="K6" s="78">
        <f t="shared" si="3"/>
        <v>4.9128954666316133E-6</v>
      </c>
      <c r="L6" s="79"/>
      <c r="M6" s="80"/>
      <c r="N6" s="81">
        <f>分析係数表!H9</f>
        <v>5.7611802117296619E-4</v>
      </c>
      <c r="O6" s="82">
        <f t="shared" si="4"/>
        <v>8.0407619642826923E-3</v>
      </c>
      <c r="P6" s="76">
        <f>分析係数表!C9</f>
        <v>0.23148148148148151</v>
      </c>
      <c r="Q6" s="82">
        <f t="shared" si="5"/>
        <v>1.861287491732105E-3</v>
      </c>
      <c r="R6" s="83">
        <v>2.0692046890961563E-3</v>
      </c>
      <c r="S6" s="84">
        <f t="shared" si="6"/>
        <v>2.0891019157360143E-3</v>
      </c>
      <c r="T6" s="85">
        <f>分析係数表!F9</f>
        <v>0.67901234567901236</v>
      </c>
      <c r="U6" s="86">
        <f t="shared" si="7"/>
        <v>1.4185259921664294E-3</v>
      </c>
      <c r="V6" s="87">
        <f>分析係数表!D9</f>
        <v>0</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5.5493895671475668E-3</v>
      </c>
      <c r="G7" s="77">
        <f t="shared" si="1"/>
        <v>0</v>
      </c>
      <c r="H7" s="77">
        <v>1.0912035952575487E-6</v>
      </c>
      <c r="I7" s="77">
        <f t="shared" si="2"/>
        <v>1.0912035952575487E-6</v>
      </c>
      <c r="J7" s="76">
        <f>分析係数表!G10</f>
        <v>0.2857142857142857</v>
      </c>
      <c r="K7" s="78">
        <f t="shared" si="3"/>
        <v>3.1177245578787103E-7</v>
      </c>
      <c r="L7" s="79"/>
      <c r="M7" s="80"/>
      <c r="N7" s="81">
        <f>分析係数表!H10</f>
        <v>1.1094674556213018E-3</v>
      </c>
      <c r="O7" s="82">
        <f t="shared" si="4"/>
        <v>1.5484611468334795E-2</v>
      </c>
      <c r="P7" s="76">
        <f>分析係数表!C10</f>
        <v>5.5493895671475668E-3</v>
      </c>
      <c r="Q7" s="82">
        <f t="shared" si="5"/>
        <v>8.5930141333710684E-5</v>
      </c>
      <c r="R7" s="83">
        <v>1.055796180234897E-4</v>
      </c>
      <c r="S7" s="84">
        <f t="shared" si="6"/>
        <v>1.0667082161874725E-4</v>
      </c>
      <c r="T7" s="85">
        <f>分析係数表!F10</f>
        <v>0.5714285714285714</v>
      </c>
      <c r="U7" s="86">
        <f t="shared" si="7"/>
        <v>6.0954755210712712E-5</v>
      </c>
      <c r="V7" s="87">
        <f>分析係数表!D10</f>
        <v>0.14285714285714285</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8.2342177493137658E-3</v>
      </c>
      <c r="G8" s="77">
        <f t="shared" si="1"/>
        <v>0</v>
      </c>
      <c r="H8" s="77">
        <v>1.8253256308847906E-3</v>
      </c>
      <c r="I8" s="77">
        <f t="shared" si="2"/>
        <v>1.8253256308847906E-3</v>
      </c>
      <c r="J8" s="76">
        <f>分析係数表!G11</f>
        <v>0.47058823529411764</v>
      </c>
      <c r="K8" s="78">
        <f t="shared" si="3"/>
        <v>8.589767674751956E-4</v>
      </c>
      <c r="L8" s="79"/>
      <c r="M8" s="80"/>
      <c r="N8" s="81">
        <f>分析係数表!H11</f>
        <v>-2.0126393752767377E-5</v>
      </c>
      <c r="O8" s="82">
        <f t="shared" si="4"/>
        <v>-2.8089998128498489E-4</v>
      </c>
      <c r="P8" s="76">
        <f>分析係数表!C11</f>
        <v>8.2342177493137658E-3</v>
      </c>
      <c r="Q8" s="82">
        <f t="shared" si="5"/>
        <v>-2.3129916116787274E-6</v>
      </c>
      <c r="R8" s="83">
        <v>2.8386898898956645E-5</v>
      </c>
      <c r="S8" s="84">
        <f t="shared" si="6"/>
        <v>1.8537125297837472E-3</v>
      </c>
      <c r="T8" s="85">
        <f>分析係数表!F11</f>
        <v>0.76470588235294112</v>
      </c>
      <c r="U8" s="86">
        <f t="shared" si="7"/>
        <v>1.4175448757169831E-3</v>
      </c>
      <c r="V8" s="87">
        <f>分析係数表!D11</f>
        <v>0</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2.3675231529837748E-2</v>
      </c>
      <c r="G9" s="77">
        <f t="shared" si="1"/>
        <v>0</v>
      </c>
      <c r="H9" s="77">
        <v>4.0351040392062078E-5</v>
      </c>
      <c r="I9" s="77">
        <f t="shared" si="2"/>
        <v>4.0351040392062078E-5</v>
      </c>
      <c r="J9" s="76">
        <f>分析係数表!G12</f>
        <v>0.14409566517189837</v>
      </c>
      <c r="K9" s="78">
        <f t="shared" si="3"/>
        <v>5.8144100056723235E-6</v>
      </c>
      <c r="L9" s="79"/>
      <c r="M9" s="80"/>
      <c r="N9" s="81">
        <f>分析係数表!H12</f>
        <v>8.7247916918246585E-2</v>
      </c>
      <c r="O9" s="82">
        <f t="shared" si="4"/>
        <v>1.2177014188704096</v>
      </c>
      <c r="P9" s="76">
        <f>分析係数表!C12</f>
        <v>2.3675231529837748E-2</v>
      </c>
      <c r="Q9" s="82">
        <f t="shared" si="5"/>
        <v>2.8829363025968884E-2</v>
      </c>
      <c r="R9" s="83">
        <v>3.0908202697996282E-2</v>
      </c>
      <c r="S9" s="84">
        <f t="shared" si="6"/>
        <v>3.0948553738388344E-2</v>
      </c>
      <c r="T9" s="85">
        <f>分析係数表!F12</f>
        <v>0.28819133034379674</v>
      </c>
      <c r="U9" s="86">
        <f t="shared" si="7"/>
        <v>8.9191048740826211E-3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投入係数表!T10</f>
        <v>3.3240997229916896E-3</v>
      </c>
      <c r="E10" s="77">
        <f t="shared" si="0"/>
        <v>0.33240997229916897</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0.1876060750007093</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投入係数表!T11</f>
        <v>6.0941828254847648E-3</v>
      </c>
      <c r="E11" s="77">
        <f t="shared" si="0"/>
        <v>0.60941828254847652</v>
      </c>
      <c r="F11" s="76">
        <f>分析係数表!C14</f>
        <v>5.9722885809842308E-2</v>
      </c>
      <c r="G11" s="77">
        <f t="shared" si="1"/>
        <v>3.6396218499072881E-2</v>
      </c>
      <c r="H11" s="77">
        <v>4.3141743269435588E-2</v>
      </c>
      <c r="I11" s="77">
        <f t="shared" si="2"/>
        <v>4.3141743269435588E-2</v>
      </c>
      <c r="J11" s="76">
        <f>分析係数表!G14</f>
        <v>0.15850144092219021</v>
      </c>
      <c r="K11" s="78">
        <f t="shared" si="3"/>
        <v>6.8380284721007416E-3</v>
      </c>
      <c r="L11" s="79"/>
      <c r="M11" s="80"/>
      <c r="N11" s="81">
        <f>分析係数表!H14</f>
        <v>1.1119832548403977E-3</v>
      </c>
      <c r="O11" s="82">
        <f t="shared" si="4"/>
        <v>1.5519723965995416E-2</v>
      </c>
      <c r="P11" s="76">
        <f>分析係数表!C14</f>
        <v>5.9722885809842308E-2</v>
      </c>
      <c r="Q11" s="82">
        <f t="shared" si="5"/>
        <v>9.2688270222141727E-4</v>
      </c>
      <c r="R11" s="83">
        <v>2.7090316108403091E-3</v>
      </c>
      <c r="S11" s="84">
        <f t="shared" si="6"/>
        <v>4.5850774880275898E-2</v>
      </c>
      <c r="T11" s="85">
        <f>分析係数表!F14</f>
        <v>0.29178674351585016</v>
      </c>
      <c r="U11" s="86">
        <f t="shared" si="7"/>
        <v>1.3378648289994048E-2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投入係数表!T12</f>
        <v>1.8282548476454295E-2</v>
      </c>
      <c r="E12" s="77">
        <f t="shared" si="0"/>
        <v>1.8282548476454294</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0.11200886753738773</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投入係数表!T13</f>
        <v>1.6620498614958448E-3</v>
      </c>
      <c r="E13" s="77">
        <f t="shared" si="0"/>
        <v>0.16620498614958448</v>
      </c>
      <c r="F13" s="76">
        <f>分析係数表!C16</f>
        <v>6.1289263434387564E-3</v>
      </c>
      <c r="G13" s="77">
        <f t="shared" si="1"/>
        <v>1.018658118023062E-3</v>
      </c>
      <c r="H13" s="77">
        <v>1.5239635090247932E-3</v>
      </c>
      <c r="I13" s="77">
        <f t="shared" si="2"/>
        <v>1.5239635090247932E-3</v>
      </c>
      <c r="J13" s="76">
        <f>分析係数表!G16</f>
        <v>3.1746031746031744E-2</v>
      </c>
      <c r="K13" s="78">
        <f t="shared" si="3"/>
        <v>4.8379793937295016E-5</v>
      </c>
      <c r="L13" s="79"/>
      <c r="M13" s="80"/>
      <c r="N13" s="81">
        <f>分析係数表!H16</f>
        <v>1.5884756269371653E-2</v>
      </c>
      <c r="O13" s="82">
        <f t="shared" si="4"/>
        <v>0.22170031022917436</v>
      </c>
      <c r="P13" s="76">
        <f>分析係数表!C16</f>
        <v>6.1289263434387564E-3</v>
      </c>
      <c r="Q13" s="82">
        <f t="shared" si="5"/>
        <v>1.3587848717121315E-3</v>
      </c>
      <c r="R13" s="83">
        <v>1.5227630472538117E-3</v>
      </c>
      <c r="S13" s="84">
        <f t="shared" si="6"/>
        <v>3.0467265562786048E-3</v>
      </c>
      <c r="T13" s="85">
        <f>分析係数表!F16</f>
        <v>0.27777777777777779</v>
      </c>
      <c r="U13" s="86">
        <f t="shared" si="7"/>
        <v>8.4631293229961251E-4</v>
      </c>
      <c r="V13" s="87">
        <f>分析係数表!D16</f>
        <v>0</v>
      </c>
      <c r="W13" s="167">
        <f t="shared" si="8"/>
        <v>0</v>
      </c>
      <c r="X13" s="76">
        <f>分析係数表!E16</f>
        <v>0</v>
      </c>
      <c r="Y13" s="166">
        <f t="shared" si="9"/>
        <v>0</v>
      </c>
    </row>
    <row r="14" spans="1:25" x14ac:dyDescent="0.2">
      <c r="A14" s="6" t="s">
        <v>2</v>
      </c>
      <c r="B14" s="5" t="s">
        <v>365</v>
      </c>
      <c r="C14" s="90"/>
      <c r="D14" s="76">
        <f>投入係数表!T14</f>
        <v>2.0498614958448753E-2</v>
      </c>
      <c r="E14" s="77">
        <f t="shared" si="0"/>
        <v>2.0498614958448753</v>
      </c>
      <c r="F14" s="76">
        <f>分析係数表!C17</f>
        <v>8.7451698189953242E-2</v>
      </c>
      <c r="G14" s="77">
        <f t="shared" si="1"/>
        <v>0.17926386886583212</v>
      </c>
      <c r="H14" s="77">
        <v>0.19395277111390213</v>
      </c>
      <c r="I14" s="77">
        <f t="shared" si="2"/>
        <v>0.19395277111390213</v>
      </c>
      <c r="J14" s="76">
        <f>分析係数表!G17</f>
        <v>0.21272443403590943</v>
      </c>
      <c r="K14" s="78">
        <f t="shared" si="3"/>
        <v>4.1258493464901118E-2</v>
      </c>
      <c r="L14" s="79"/>
      <c r="M14" s="80"/>
      <c r="N14" s="81">
        <f>分析係数表!H17</f>
        <v>2.8227267238256251E-3</v>
      </c>
      <c r="O14" s="82">
        <f t="shared" si="4"/>
        <v>3.9396222375219142E-2</v>
      </c>
      <c r="P14" s="76">
        <f>分析係数表!C17</f>
        <v>8.7451698189953242E-2</v>
      </c>
      <c r="Q14" s="82">
        <f t="shared" si="5"/>
        <v>3.4452665489819474E-3</v>
      </c>
      <c r="R14" s="83">
        <v>6.0205347539697661E-3</v>
      </c>
      <c r="S14" s="84">
        <f t="shared" si="6"/>
        <v>0.1999733058678719</v>
      </c>
      <c r="T14" s="85">
        <f>分析係数表!F17</f>
        <v>0.32357533177205311</v>
      </c>
      <c r="U14" s="86">
        <f t="shared" si="7"/>
        <v>6.4706428791750911E-2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投入係数表!T15</f>
        <v>3.6011080332409975E-2</v>
      </c>
      <c r="E15" s="77">
        <f t="shared" si="0"/>
        <v>3.6011080332409975</v>
      </c>
      <c r="F15" s="76">
        <f>分析係数表!C18</f>
        <v>0.22643979057591623</v>
      </c>
      <c r="G15" s="77">
        <f t="shared" si="1"/>
        <v>0.81543414888834109</v>
      </c>
      <c r="H15" s="77">
        <v>0.8525682055766024</v>
      </c>
      <c r="I15" s="77">
        <f t="shared" si="2"/>
        <v>0.8525682055766024</v>
      </c>
      <c r="J15" s="76">
        <f>分析係数表!G18</f>
        <v>0.21553645335880292</v>
      </c>
      <c r="K15" s="78">
        <f t="shared" si="3"/>
        <v>0.18375952727645967</v>
      </c>
      <c r="L15" s="79"/>
      <c r="M15" s="80"/>
      <c r="N15" s="81">
        <f>分析係数表!H18</f>
        <v>4.2265426880811494E-4</v>
      </c>
      <c r="O15" s="82">
        <f t="shared" si="4"/>
        <v>5.898899606984683E-3</v>
      </c>
      <c r="P15" s="76">
        <f>分析係数表!C18</f>
        <v>0.22643979057591623</v>
      </c>
      <c r="Q15" s="82">
        <f t="shared" si="5"/>
        <v>1.3357455916339662E-3</v>
      </c>
      <c r="R15" s="83">
        <v>2.878327876537733E-3</v>
      </c>
      <c r="S15" s="84">
        <f t="shared" si="6"/>
        <v>0.85544653345314015</v>
      </c>
      <c r="T15" s="85">
        <f>分析係数表!F18</f>
        <v>0.45877109200891436</v>
      </c>
      <c r="U15" s="86">
        <f t="shared" si="7"/>
        <v>0.39245414030753739</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投入係数表!T16</f>
        <v>6.0941828254847648E-3</v>
      </c>
      <c r="E16" s="77">
        <f t="shared" si="0"/>
        <v>0.60941828254847652</v>
      </c>
      <c r="F16" s="76">
        <f>分析係数表!C19</f>
        <v>0.10887949260042284</v>
      </c>
      <c r="G16" s="77">
        <f t="shared" si="1"/>
        <v>6.6353153385299249E-2</v>
      </c>
      <c r="H16" s="77">
        <v>8.6782472624786874E-2</v>
      </c>
      <c r="I16" s="77">
        <f t="shared" si="2"/>
        <v>8.6782472624786874E-2</v>
      </c>
      <c r="J16" s="76">
        <f>分析係数表!G19</f>
        <v>5.7692307692307696E-2</v>
      </c>
      <c r="K16" s="78">
        <f t="shared" si="3"/>
        <v>5.0066811129684738E-3</v>
      </c>
      <c r="L16" s="79"/>
      <c r="M16" s="80"/>
      <c r="N16" s="81">
        <f>分析係数表!H19</f>
        <v>-1.0817936642112467E-4</v>
      </c>
      <c r="O16" s="82">
        <f t="shared" si="4"/>
        <v>-1.5098373994067941E-3</v>
      </c>
      <c r="P16" s="76">
        <f>分析係数表!C19</f>
        <v>0.10887949260042284</v>
      </c>
      <c r="Q16" s="82">
        <f t="shared" si="5"/>
        <v>-1.6439032995655371E-4</v>
      </c>
      <c r="R16" s="83">
        <v>4.41824612536054E-4</v>
      </c>
      <c r="S16" s="84">
        <f t="shared" si="6"/>
        <v>8.7224297237322931E-2</v>
      </c>
      <c r="T16" s="85">
        <f>分析係数表!F19</f>
        <v>0.23994755244755245</v>
      </c>
      <c r="U16" s="86">
        <f t="shared" si="7"/>
        <v>2.092925663605345E-2</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投入係数表!T17</f>
        <v>4.7645429362880888E-2</v>
      </c>
      <c r="E17" s="77">
        <f t="shared" si="0"/>
        <v>4.7645429362880884</v>
      </c>
      <c r="F17" s="76">
        <f>分析係数表!C20</f>
        <v>0.17711503347534996</v>
      </c>
      <c r="G17" s="77">
        <f t="shared" si="1"/>
        <v>0.84387218165540701</v>
      </c>
      <c r="H17" s="77">
        <v>0.93699012302268803</v>
      </c>
      <c r="I17" s="77">
        <f t="shared" si="2"/>
        <v>0.93699012302268803</v>
      </c>
      <c r="J17" s="76">
        <f>分析係数表!G20</f>
        <v>9.9964551577454805E-2</v>
      </c>
      <c r="K17" s="78">
        <f t="shared" si="3"/>
        <v>9.3665797480467217E-2</v>
      </c>
      <c r="L17" s="79"/>
      <c r="M17" s="80"/>
      <c r="N17" s="81">
        <f>分析係数表!H20</f>
        <v>5.2831783601014375E-4</v>
      </c>
      <c r="O17" s="82">
        <f t="shared" si="4"/>
        <v>7.3736245087308548E-3</v>
      </c>
      <c r="P17" s="76">
        <f>分析係数表!C20</f>
        <v>0.17711503347534996</v>
      </c>
      <c r="Q17" s="82">
        <f t="shared" si="5"/>
        <v>1.3059797516985262E-3</v>
      </c>
      <c r="R17" s="83">
        <v>2.4934273469839705E-3</v>
      </c>
      <c r="S17" s="84">
        <f t="shared" si="6"/>
        <v>0.93948355036967202</v>
      </c>
      <c r="T17" s="85">
        <f>分析係数表!F20</f>
        <v>0.22332506203473945</v>
      </c>
      <c r="U17" s="86">
        <f t="shared" si="7"/>
        <v>0.20981022216692427</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投入係数表!T18</f>
        <v>2.1052631578947368E-2</v>
      </c>
      <c r="E18" s="77">
        <f t="shared" si="0"/>
        <v>2.1052631578947367</v>
      </c>
      <c r="F18" s="76">
        <f>分析係数表!C21</f>
        <v>0.17957505140507202</v>
      </c>
      <c r="G18" s="77">
        <f t="shared" si="1"/>
        <v>0.37805273980015158</v>
      </c>
      <c r="H18" s="77">
        <v>0.40083459887283146</v>
      </c>
      <c r="I18" s="77">
        <f t="shared" si="2"/>
        <v>0.40083459887283146</v>
      </c>
      <c r="J18" s="76">
        <f>分析係数表!G21</f>
        <v>0.28499913688934919</v>
      </c>
      <c r="K18" s="78">
        <f t="shared" si="3"/>
        <v>0.11423751471414546</v>
      </c>
      <c r="L18" s="79"/>
      <c r="M18" s="80"/>
      <c r="N18" s="81">
        <f>分析係数表!H21</f>
        <v>8.7801392746447693E-4</v>
      </c>
      <c r="O18" s="82">
        <f t="shared" si="4"/>
        <v>1.2254261683557468E-2</v>
      </c>
      <c r="P18" s="76">
        <f>分析係数表!C21</f>
        <v>0.17957505140507202</v>
      </c>
      <c r="Q18" s="82">
        <f t="shared" si="5"/>
        <v>2.2005596717560366E-3</v>
      </c>
      <c r="R18" s="83">
        <v>4.3368936633416096E-3</v>
      </c>
      <c r="S18" s="84">
        <f t="shared" si="6"/>
        <v>0.40517149253617307</v>
      </c>
      <c r="T18" s="85">
        <f>分析係数表!F21</f>
        <v>0.42551355083721731</v>
      </c>
      <c r="U18" s="86">
        <f t="shared" si="7"/>
        <v>0.17240596048708209</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投入係数表!T19</f>
        <v>2.7700831024930748E-3</v>
      </c>
      <c r="E19" s="77">
        <f t="shared" si="0"/>
        <v>0.2770083102493075</v>
      </c>
      <c r="F19" s="76">
        <f>分析係数表!C22</f>
        <v>4.9691833590138623E-2</v>
      </c>
      <c r="G19" s="77">
        <f t="shared" si="1"/>
        <v>1.3765050855994079E-2</v>
      </c>
      <c r="H19" s="77">
        <v>1.6022421212979233E-2</v>
      </c>
      <c r="I19" s="77">
        <f t="shared" si="2"/>
        <v>1.6022421212979233E-2</v>
      </c>
      <c r="J19" s="76">
        <f>分析係数表!G22</f>
        <v>0.19477362503798237</v>
      </c>
      <c r="K19" s="78">
        <f t="shared" si="3"/>
        <v>3.1207450615374321E-3</v>
      </c>
      <c r="L19" s="79"/>
      <c r="M19" s="80"/>
      <c r="N19" s="81">
        <f>分析係数表!H22</f>
        <v>4.276858672463068E-5</v>
      </c>
      <c r="O19" s="82">
        <f t="shared" si="4"/>
        <v>5.9691246023059301E-4</v>
      </c>
      <c r="P19" s="76">
        <f>分析係数表!C22</f>
        <v>4.9691833590138623E-2</v>
      </c>
      <c r="Q19" s="82">
        <f t="shared" si="5"/>
        <v>2.9661674641658865E-5</v>
      </c>
      <c r="R19" s="83">
        <v>3.5631838248305543E-4</v>
      </c>
      <c r="S19" s="84">
        <f t="shared" si="6"/>
        <v>1.637873959546229E-2</v>
      </c>
      <c r="T19" s="85">
        <f>分析係数表!F22</f>
        <v>0.41355211182011548</v>
      </c>
      <c r="U19" s="86">
        <f t="shared" si="7"/>
        <v>6.7734623486551742E-3</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投入係数表!T20</f>
        <v>2.7700831024930748E-3</v>
      </c>
      <c r="E20" s="77">
        <f t="shared" si="0"/>
        <v>0.2770083102493075</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3.5112497660623118E-4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投入係数表!T21</f>
        <v>0</v>
      </c>
      <c r="E21" s="77">
        <f t="shared" si="0"/>
        <v>0</v>
      </c>
      <c r="F21" s="76">
        <f>分析係数表!C24</f>
        <v>0.10964526531808849</v>
      </c>
      <c r="G21" s="77">
        <f t="shared" si="1"/>
        <v>0</v>
      </c>
      <c r="H21" s="77">
        <v>1.7796330972360227E-3</v>
      </c>
      <c r="I21" s="77">
        <f t="shared" si="2"/>
        <v>1.7796330972360227E-3</v>
      </c>
      <c r="J21" s="76">
        <f>分析係数表!G24</f>
        <v>0.20900321543408359</v>
      </c>
      <c r="K21" s="78">
        <f t="shared" si="3"/>
        <v>3.7194903961524587E-4</v>
      </c>
      <c r="L21" s="79"/>
      <c r="M21" s="80"/>
      <c r="N21" s="81">
        <f>分析係数表!H24</f>
        <v>3.3711709535885358E-4</v>
      </c>
      <c r="O21" s="82">
        <f t="shared" si="4"/>
        <v>4.705074686523497E-3</v>
      </c>
      <c r="P21" s="76">
        <f>分析係数表!C24</f>
        <v>0.10964526531808849</v>
      </c>
      <c r="Q21" s="82">
        <f t="shared" si="5"/>
        <v>5.1588916234529092E-4</v>
      </c>
      <c r="R21" s="83">
        <v>2.0716862823873879E-3</v>
      </c>
      <c r="S21" s="84">
        <f t="shared" si="6"/>
        <v>3.8513193796234106E-3</v>
      </c>
      <c r="T21" s="85">
        <f>分析係数表!F24</f>
        <v>0.39389067524115756</v>
      </c>
      <c r="U21" s="86">
        <f t="shared" si="7"/>
        <v>1.5169987910092213E-3</v>
      </c>
      <c r="V21" s="87">
        <f>分析係数表!D24</f>
        <v>0.10771704180064309</v>
      </c>
      <c r="W21" s="167">
        <f t="shared" si="8"/>
        <v>0</v>
      </c>
      <c r="X21" s="76">
        <f>分析係数表!E24</f>
        <v>0.10932475884244373</v>
      </c>
      <c r="Y21" s="166">
        <f t="shared" si="9"/>
        <v>0</v>
      </c>
    </row>
    <row r="22" spans="1:25" x14ac:dyDescent="0.2">
      <c r="A22" s="6" t="s">
        <v>10</v>
      </c>
      <c r="B22" s="5" t="s">
        <v>272</v>
      </c>
      <c r="C22" s="75">
        <f>最終需要_まとめ!C23</f>
        <v>100</v>
      </c>
      <c r="D22" s="76">
        <f>投入係数表!T22</f>
        <v>0.28975069252077562</v>
      </c>
      <c r="E22" s="77">
        <f t="shared" si="0"/>
        <v>28.975069252077564</v>
      </c>
      <c r="F22" s="76">
        <f>分析係数表!C25</f>
        <v>4.6305418719211788E-2</v>
      </c>
      <c r="G22" s="77">
        <f t="shared" si="1"/>
        <v>1.3417027141356104</v>
      </c>
      <c r="H22" s="77">
        <v>1.3646283681856481</v>
      </c>
      <c r="I22" s="77">
        <f t="shared" si="2"/>
        <v>101.36462836818565</v>
      </c>
      <c r="J22" s="76">
        <f>分析係数表!G25</f>
        <v>0.19667590027700832</v>
      </c>
      <c r="K22" s="78">
        <f t="shared" si="3"/>
        <v>19.935979540557287</v>
      </c>
      <c r="L22" s="79"/>
      <c r="M22" s="80"/>
      <c r="N22" s="81">
        <f>分析係数表!H25</f>
        <v>4.9058084772370483E-4</v>
      </c>
      <c r="O22" s="82">
        <f t="shared" si="4"/>
        <v>6.8469370438215072E-3</v>
      </c>
      <c r="P22" s="76">
        <f>分析係数表!C25</f>
        <v>4.6305418719211788E-2</v>
      </c>
      <c r="Q22" s="82">
        <f t="shared" si="5"/>
        <v>3.1705028675823704E-4</v>
      </c>
      <c r="R22" s="83">
        <v>1.0671103123362316E-3</v>
      </c>
      <c r="S22" s="84">
        <f t="shared" si="6"/>
        <v>101.36569547849798</v>
      </c>
      <c r="T22" s="85">
        <f>分析係数表!F25</f>
        <v>0.35013850415512465</v>
      </c>
      <c r="U22" s="86">
        <f t="shared" si="7"/>
        <v>35.492032987485167</v>
      </c>
      <c r="V22" s="87">
        <f>分析係数表!D25</f>
        <v>3.9889196675900275E-2</v>
      </c>
      <c r="W22" s="167">
        <f t="shared" si="8"/>
        <v>4</v>
      </c>
      <c r="X22" s="76">
        <f>分析係数表!E25</f>
        <v>3.3240997229916899E-2</v>
      </c>
      <c r="Y22" s="166">
        <f t="shared" si="9"/>
        <v>3</v>
      </c>
    </row>
    <row r="23" spans="1:25" x14ac:dyDescent="0.2">
      <c r="A23" s="6" t="s">
        <v>11</v>
      </c>
      <c r="B23" s="5" t="s">
        <v>35</v>
      </c>
      <c r="C23" s="90"/>
      <c r="D23" s="76">
        <f>投入係数表!T23</f>
        <v>2.1052631578947368E-2</v>
      </c>
      <c r="E23" s="77">
        <f t="shared" si="0"/>
        <v>2.1052631578947367</v>
      </c>
      <c r="F23" s="76">
        <f>分析係数表!C26</f>
        <v>0.16673079389508783</v>
      </c>
      <c r="G23" s="77">
        <f t="shared" si="1"/>
        <v>0.3510121976738691</v>
      </c>
      <c r="H23" s="77">
        <v>0.36768735483073711</v>
      </c>
      <c r="I23" s="77">
        <f t="shared" si="2"/>
        <v>0.36768735483073711</v>
      </c>
      <c r="J23" s="76">
        <f>分析係数表!G26</f>
        <v>0.1962424574876577</v>
      </c>
      <c r="K23" s="78">
        <f t="shared" si="3"/>
        <v>7.2155870099120237E-2</v>
      </c>
      <c r="L23" s="79"/>
      <c r="M23" s="80"/>
      <c r="N23" s="81">
        <f>分析係数表!H26</f>
        <v>1.0251881817815884E-2</v>
      </c>
      <c r="O23" s="82">
        <f t="shared" si="4"/>
        <v>0.14308342796703918</v>
      </c>
      <c r="P23" s="76">
        <f>分析係数表!C26</f>
        <v>0.16673079389508783</v>
      </c>
      <c r="Q23" s="82">
        <f t="shared" si="5"/>
        <v>2.3856413538175057E-2</v>
      </c>
      <c r="R23" s="83">
        <v>2.5362506298981728E-2</v>
      </c>
      <c r="S23" s="84">
        <f t="shared" si="6"/>
        <v>0.39304986112971885</v>
      </c>
      <c r="T23" s="85">
        <f>分析係数表!F26</f>
        <v>0.33461327482172243</v>
      </c>
      <c r="U23" s="86">
        <f t="shared" si="7"/>
        <v>0.13151970120083845</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投入係数表!T24</f>
        <v>0</v>
      </c>
      <c r="E24" s="77">
        <f t="shared" si="0"/>
        <v>0</v>
      </c>
      <c r="F24" s="76">
        <f>分析係数表!C27</f>
        <v>7.547169811320753E-2</v>
      </c>
      <c r="G24" s="77">
        <f t="shared" si="1"/>
        <v>0</v>
      </c>
      <c r="H24" s="77">
        <v>3.2242271720572834E-4</v>
      </c>
      <c r="I24" s="77">
        <f t="shared" si="2"/>
        <v>3.2242271720572834E-4</v>
      </c>
      <c r="J24" s="76">
        <f>分析係数表!G27</f>
        <v>0.16957431960921143</v>
      </c>
      <c r="K24" s="78">
        <f t="shared" si="3"/>
        <v>5.4674612896714573E-5</v>
      </c>
      <c r="L24" s="79"/>
      <c r="M24" s="80"/>
      <c r="N24" s="81">
        <f>分析係数表!H27</f>
        <v>1.0395282373304351E-2</v>
      </c>
      <c r="O24" s="82">
        <f t="shared" si="4"/>
        <v>0.14508484033369473</v>
      </c>
      <c r="P24" s="76">
        <f>分析係数表!C27</f>
        <v>7.547169811320753E-2</v>
      </c>
      <c r="Q24" s="82">
        <f t="shared" si="5"/>
        <v>1.0949799270467525E-2</v>
      </c>
      <c r="R24" s="83">
        <v>1.1080657393095619E-2</v>
      </c>
      <c r="S24" s="84">
        <f t="shared" si="6"/>
        <v>1.1403080110301347E-2</v>
      </c>
      <c r="T24" s="85">
        <f>分析係数表!F27</f>
        <v>0.31960921144452198</v>
      </c>
      <c r="U24" s="86">
        <f t="shared" si="7"/>
        <v>3.6445294420921264E-3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投入係数表!T25</f>
        <v>0</v>
      </c>
      <c r="E25" s="77">
        <f t="shared" si="0"/>
        <v>0</v>
      </c>
      <c r="F25" s="76">
        <f>分析係数表!C28</f>
        <v>9.6472970692467741E-2</v>
      </c>
      <c r="G25" s="77">
        <f t="shared" si="1"/>
        <v>0</v>
      </c>
      <c r="H25" s="77">
        <v>1.1840121003062783E-2</v>
      </c>
      <c r="I25" s="77">
        <f t="shared" si="2"/>
        <v>1.1840121003062783E-2</v>
      </c>
      <c r="J25" s="76">
        <f>分析係数表!G28</f>
        <v>0.12489408574817827</v>
      </c>
      <c r="K25" s="78">
        <f t="shared" si="3"/>
        <v>1.4787610878253298E-3</v>
      </c>
      <c r="L25" s="79"/>
      <c r="M25" s="80"/>
      <c r="N25" s="81">
        <f>分析係数表!H28</f>
        <v>1.9077305478404378E-2</v>
      </c>
      <c r="O25" s="82">
        <f t="shared" si="4"/>
        <v>0.26625806976050509</v>
      </c>
      <c r="P25" s="76">
        <f>分析係数表!C28</f>
        <v>9.6472970692467741E-2</v>
      </c>
      <c r="Q25" s="82">
        <f t="shared" si="5"/>
        <v>2.5686706960638239E-2</v>
      </c>
      <c r="R25" s="83">
        <v>2.9302536387576794E-2</v>
      </c>
      <c r="S25" s="84">
        <f t="shared" si="6"/>
        <v>4.1142657390639575E-2</v>
      </c>
      <c r="T25" s="85">
        <f>分析係数表!F28</f>
        <v>0.21360786307405524</v>
      </c>
      <c r="U25" s="86">
        <f t="shared" si="7"/>
        <v>8.7883951264025057E-3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投入係数表!T26</f>
        <v>6.0941828254847648E-3</v>
      </c>
      <c r="E26" s="77">
        <f t="shared" si="0"/>
        <v>0.60941828254847652</v>
      </c>
      <c r="F26" s="76">
        <f>分析係数表!C29</f>
        <v>3.4111818825194651E-2</v>
      </c>
      <c r="G26" s="77">
        <f t="shared" si="1"/>
        <v>2.0788366043054913E-2</v>
      </c>
      <c r="H26" s="77">
        <v>2.3805490887702993E-2</v>
      </c>
      <c r="I26" s="77">
        <f t="shared" si="2"/>
        <v>2.3805490887702993E-2</v>
      </c>
      <c r="J26" s="76">
        <f>分析係数表!G29</f>
        <v>0.26295336787564766</v>
      </c>
      <c r="K26" s="78">
        <f t="shared" si="3"/>
        <v>6.2597340028545433E-3</v>
      </c>
      <c r="L26" s="79"/>
      <c r="M26" s="80"/>
      <c r="N26" s="81">
        <f>分析係数表!H29</f>
        <v>9.4946262528680103E-3</v>
      </c>
      <c r="O26" s="82">
        <f t="shared" si="4"/>
        <v>0.13251456617119162</v>
      </c>
      <c r="P26" s="76">
        <f>分析係数表!C29</f>
        <v>3.4111818825194651E-2</v>
      </c>
      <c r="Q26" s="82">
        <f t="shared" si="5"/>
        <v>4.5203128729309561E-3</v>
      </c>
      <c r="R26" s="83">
        <v>5.7662149107479124E-3</v>
      </c>
      <c r="S26" s="84">
        <f t="shared" si="6"/>
        <v>2.9571705798450906E-2</v>
      </c>
      <c r="T26" s="85">
        <f>分析係数表!F29</f>
        <v>0.41450777202072536</v>
      </c>
      <c r="U26" s="86">
        <f t="shared" si="7"/>
        <v>1.225770188536825E-2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投入係数表!T27</f>
        <v>3.3240997229916896E-3</v>
      </c>
      <c r="E27" s="77">
        <f t="shared" si="0"/>
        <v>0.33240997229916897</v>
      </c>
      <c r="F27" s="76">
        <f>分析係数表!C30</f>
        <v>1</v>
      </c>
      <c r="G27" s="77">
        <f t="shared" si="1"/>
        <v>0.33240997229916897</v>
      </c>
      <c r="H27" s="77">
        <v>0.36954548543462851</v>
      </c>
      <c r="I27" s="77">
        <f t="shared" si="2"/>
        <v>0.36954548543462851</v>
      </c>
      <c r="J27" s="76">
        <f>分析係数表!G30</f>
        <v>0.34440567162860553</v>
      </c>
      <c r="K27" s="78">
        <f t="shared" si="3"/>
        <v>0.1272735611084323</v>
      </c>
      <c r="L27" s="79"/>
      <c r="M27" s="80"/>
      <c r="N27" s="81">
        <f>分析係数表!H30</f>
        <v>0</v>
      </c>
      <c r="O27" s="82">
        <f t="shared" si="4"/>
        <v>0</v>
      </c>
      <c r="P27" s="76">
        <f>分析係数表!C30</f>
        <v>1</v>
      </c>
      <c r="Q27" s="82">
        <f t="shared" si="5"/>
        <v>0</v>
      </c>
      <c r="R27" s="83">
        <v>4.1505984505233268E-2</v>
      </c>
      <c r="S27" s="84">
        <f t="shared" si="6"/>
        <v>0.41105146993986175</v>
      </c>
      <c r="T27" s="85">
        <f>分析係数表!F30</f>
        <v>0.44043464817350592</v>
      </c>
      <c r="U27" s="86">
        <f t="shared" si="7"/>
        <v>0.18104130954416545</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投入係数表!T28</f>
        <v>2.8808864265927978E-2</v>
      </c>
      <c r="E28" s="77">
        <f t="shared" si="0"/>
        <v>2.8808864265927978</v>
      </c>
      <c r="F28" s="76">
        <f>分析係数表!C31</f>
        <v>1.6826763829082436E-2</v>
      </c>
      <c r="G28" s="77">
        <f t="shared" si="1"/>
        <v>4.8475995518686241E-2</v>
      </c>
      <c r="H28" s="77">
        <v>5.2410281030336694E-2</v>
      </c>
      <c r="I28" s="77">
        <f t="shared" si="2"/>
        <v>5.2410281030336694E-2</v>
      </c>
      <c r="J28" s="76">
        <f>分析係数表!G31</f>
        <v>7.0588235294117646E-2</v>
      </c>
      <c r="K28" s="78">
        <f t="shared" si="3"/>
        <v>3.6995492492002372E-3</v>
      </c>
      <c r="L28" s="79"/>
      <c r="M28" s="80"/>
      <c r="N28" s="81">
        <f>分析係数表!H31</f>
        <v>2.1628325886567646E-2</v>
      </c>
      <c r="O28" s="82">
        <f t="shared" si="4"/>
        <v>0.30186214238837694</v>
      </c>
      <c r="P28" s="76">
        <f>分析係数表!C31</f>
        <v>1.6826763829082436E-2</v>
      </c>
      <c r="Q28" s="82">
        <f t="shared" si="5"/>
        <v>5.0793629789100733E-3</v>
      </c>
      <c r="R28" s="83">
        <v>6.3913807213718055E-3</v>
      </c>
      <c r="S28" s="84">
        <f t="shared" si="6"/>
        <v>5.8801661751708499E-2</v>
      </c>
      <c r="T28" s="85">
        <f>分析係数表!F31</f>
        <v>0.34509803921568627</v>
      </c>
      <c r="U28" s="86">
        <f t="shared" si="7"/>
        <v>2.0292338173138618E-2</v>
      </c>
      <c r="V28" s="87">
        <f>分析係数表!D31</f>
        <v>0</v>
      </c>
      <c r="W28" s="167">
        <f t="shared" si="8"/>
        <v>0</v>
      </c>
      <c r="X28" s="76">
        <f>分析係数表!E31</f>
        <v>0</v>
      </c>
      <c r="Y28" s="166">
        <f t="shared" si="9"/>
        <v>0</v>
      </c>
    </row>
    <row r="29" spans="1:25" x14ac:dyDescent="0.2">
      <c r="A29" s="6" t="s">
        <v>17</v>
      </c>
      <c r="B29" s="5" t="s">
        <v>273</v>
      </c>
      <c r="C29" s="90"/>
      <c r="D29" s="76">
        <f>投入係数表!T29</f>
        <v>1.6620498614958448E-3</v>
      </c>
      <c r="E29" s="77">
        <f t="shared" si="0"/>
        <v>0.16620498614958448</v>
      </c>
      <c r="F29" s="76">
        <f>分析係数表!C32</f>
        <v>1</v>
      </c>
      <c r="G29" s="77">
        <f t="shared" si="1"/>
        <v>0.16620498614958448</v>
      </c>
      <c r="H29" s="77">
        <v>0.19906809212069299</v>
      </c>
      <c r="I29" s="77">
        <f t="shared" si="2"/>
        <v>0.19906809212069299</v>
      </c>
      <c r="J29" s="76">
        <f>分析係数表!G32</f>
        <v>0.14034315882094148</v>
      </c>
      <c r="K29" s="78">
        <f t="shared" si="3"/>
        <v>2.7937844868676225E-2</v>
      </c>
      <c r="L29" s="79"/>
      <c r="M29" s="80"/>
      <c r="N29" s="81">
        <f>分析係数表!H32</f>
        <v>6.181318681318681E-3</v>
      </c>
      <c r="O29" s="82">
        <f t="shared" si="4"/>
        <v>8.6271406752150989E-2</v>
      </c>
      <c r="P29" s="76">
        <f>分析係数表!C32</f>
        <v>1</v>
      </c>
      <c r="Q29" s="82">
        <f t="shared" si="5"/>
        <v>8.6271406752150989E-2</v>
      </c>
      <c r="R29" s="83">
        <v>0.112278854055836</v>
      </c>
      <c r="S29" s="84">
        <f t="shared" si="6"/>
        <v>0.31134694617652897</v>
      </c>
      <c r="T29" s="85">
        <f>分析係数表!F32</f>
        <v>0.48284205895292565</v>
      </c>
      <c r="U29" s="86">
        <f t="shared" si="7"/>
        <v>0.15033140054058097</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投入係数表!T30</f>
        <v>1.10803324099723E-3</v>
      </c>
      <c r="E30" s="77">
        <f t="shared" si="0"/>
        <v>0.110803324099723</v>
      </c>
      <c r="F30" s="76">
        <f>分析係数表!C33</f>
        <v>0.61354309165526677</v>
      </c>
      <c r="G30" s="77">
        <f t="shared" si="1"/>
        <v>6.7982614033824579E-2</v>
      </c>
      <c r="H30" s="77">
        <v>8.0458806597787619E-2</v>
      </c>
      <c r="I30" s="77">
        <f t="shared" si="2"/>
        <v>8.0458806597787619E-2</v>
      </c>
      <c r="J30" s="76">
        <f>分析係数表!G33</f>
        <v>0.50806900389538123</v>
      </c>
      <c r="K30" s="78">
        <f t="shared" si="3"/>
        <v>4.0878625722749085E-2</v>
      </c>
      <c r="L30" s="79"/>
      <c r="M30" s="80"/>
      <c r="N30" s="81">
        <f>分析係数表!H33</f>
        <v>9.1575091575091575E-4</v>
      </c>
      <c r="O30" s="82">
        <f t="shared" si="4"/>
        <v>1.2780949148466815E-2</v>
      </c>
      <c r="P30" s="76">
        <f>分析係数表!C33</f>
        <v>0.61354309165526677</v>
      </c>
      <c r="Q30" s="82">
        <f t="shared" si="5"/>
        <v>7.8416630548390782E-3</v>
      </c>
      <c r="R30" s="83">
        <v>2.1451719792271017E-2</v>
      </c>
      <c r="S30" s="84">
        <f t="shared" si="6"/>
        <v>0.10191052639005864</v>
      </c>
      <c r="T30" s="85">
        <f>分析係数表!F33</f>
        <v>0.64607679465776291</v>
      </c>
      <c r="U30" s="86">
        <f t="shared" si="7"/>
        <v>6.5842026231974438E-2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投入係数表!T31</f>
        <v>4.3213296398891966E-2</v>
      </c>
      <c r="E31" s="77">
        <f t="shared" si="0"/>
        <v>4.3213296398891963</v>
      </c>
      <c r="F31" s="76">
        <f>分析係数表!C34</f>
        <v>0.22857033424405693</v>
      </c>
      <c r="G31" s="77">
        <f t="shared" si="1"/>
        <v>0.98772776016822372</v>
      </c>
      <c r="H31" s="77">
        <v>1.0595474609004063</v>
      </c>
      <c r="I31" s="77">
        <f t="shared" si="2"/>
        <v>1.0595474609004063</v>
      </c>
      <c r="J31" s="76">
        <f>分析係数表!G34</f>
        <v>0.42483593457785029</v>
      </c>
      <c r="K31" s="78">
        <f t="shared" si="3"/>
        <v>0.45013383578121241</v>
      </c>
      <c r="L31" s="79"/>
      <c r="M31" s="80"/>
      <c r="N31" s="81">
        <f>分析係数表!H34</f>
        <v>0.15290524493821198</v>
      </c>
      <c r="O31" s="82">
        <f t="shared" si="4"/>
        <v>2.134067382817352</v>
      </c>
      <c r="P31" s="76">
        <f>分析係数表!C34</f>
        <v>0.22857033424405693</v>
      </c>
      <c r="Q31" s="82">
        <f t="shared" si="5"/>
        <v>0.48778449498990195</v>
      </c>
      <c r="R31" s="83">
        <v>0.51964525009169016</v>
      </c>
      <c r="S31" s="84">
        <f t="shared" si="6"/>
        <v>1.5791927109920965</v>
      </c>
      <c r="T31" s="85">
        <f>分析係数表!F34</f>
        <v>0.69964976707810533</v>
      </c>
      <c r="U31" s="86">
        <f t="shared" si="7"/>
        <v>1.1048818124170621</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投入係数表!T32</f>
        <v>5.5401662049861496E-3</v>
      </c>
      <c r="E32" s="77">
        <f t="shared" si="0"/>
        <v>0.554016620498615</v>
      </c>
      <c r="F32" s="76">
        <f>分析係数表!C35</f>
        <v>0.59405620126526415</v>
      </c>
      <c r="G32" s="77">
        <f t="shared" si="1"/>
        <v>0.3291170090112267</v>
      </c>
      <c r="H32" s="77">
        <v>0.40757339518771152</v>
      </c>
      <c r="I32" s="77">
        <f t="shared" si="2"/>
        <v>0.40757339518771152</v>
      </c>
      <c r="J32" s="76">
        <f>分析係数表!G35</f>
        <v>0.31381472022289297</v>
      </c>
      <c r="K32" s="78">
        <f t="shared" si="3"/>
        <v>0.12790253098112628</v>
      </c>
      <c r="L32" s="79"/>
      <c r="M32" s="80"/>
      <c r="N32" s="81">
        <f>分析係数表!H35</f>
        <v>5.730990621100511E-2</v>
      </c>
      <c r="O32" s="82">
        <f t="shared" si="4"/>
        <v>0.79986269670899457</v>
      </c>
      <c r="P32" s="76">
        <f>分析係数表!C35</f>
        <v>0.59405620126526415</v>
      </c>
      <c r="Q32" s="82">
        <f t="shared" si="5"/>
        <v>0.47516339514073541</v>
      </c>
      <c r="R32" s="83">
        <v>0.64585420729869325</v>
      </c>
      <c r="S32" s="84">
        <f t="shared" si="6"/>
        <v>1.0534276024864049</v>
      </c>
      <c r="T32" s="85">
        <f>分析係数表!F35</f>
        <v>0.64397492454144412</v>
      </c>
      <c r="U32" s="86">
        <f t="shared" si="7"/>
        <v>0.67838096082105692</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投入係数表!T33</f>
        <v>5.54016620498615E-4</v>
      </c>
      <c r="E33" s="77">
        <f t="shared" si="0"/>
        <v>5.5401662049861501E-2</v>
      </c>
      <c r="F33" s="76">
        <f>分析係数表!C36</f>
        <v>0.92201141892342209</v>
      </c>
      <c r="G33" s="77">
        <f t="shared" si="1"/>
        <v>5.1080965037308711E-2</v>
      </c>
      <c r="H33" s="77">
        <v>0.10986297679521945</v>
      </c>
      <c r="I33" s="77">
        <f t="shared" si="2"/>
        <v>0.10986297679521945</v>
      </c>
      <c r="J33" s="76">
        <f>分析係数表!G36</f>
        <v>3.5073050022033647E-2</v>
      </c>
      <c r="K33" s="78">
        <f t="shared" si="3"/>
        <v>3.8532296807082533E-3</v>
      </c>
      <c r="L33" s="79"/>
      <c r="M33" s="80"/>
      <c r="N33" s="81">
        <f>分析係数表!H36</f>
        <v>0.21210954796119633</v>
      </c>
      <c r="O33" s="82">
        <f t="shared" si="4"/>
        <v>2.9603697902647959</v>
      </c>
      <c r="P33" s="76">
        <f>分析係数表!C36</f>
        <v>0.92201141892342209</v>
      </c>
      <c r="Q33" s="82">
        <f t="shared" si="5"/>
        <v>2.729494750860078</v>
      </c>
      <c r="R33" s="83">
        <v>2.8298299830701539</v>
      </c>
      <c r="S33" s="84">
        <f t="shared" si="6"/>
        <v>2.9396929598653734</v>
      </c>
      <c r="T33" s="85">
        <f>分析係数表!F36</f>
        <v>0.86466819583959498</v>
      </c>
      <c r="U33" s="86">
        <f t="shared" si="7"/>
        <v>2.5418590079291512</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投入係数表!T34</f>
        <v>1.662049861495845E-2</v>
      </c>
      <c r="E34" s="77">
        <f t="shared" si="0"/>
        <v>1.662049861495845</v>
      </c>
      <c r="F34" s="76">
        <f>分析係数表!C37</f>
        <v>0.53071646341463419</v>
      </c>
      <c r="G34" s="77">
        <f t="shared" si="1"/>
        <v>0.88207722451185744</v>
      </c>
      <c r="H34" s="77">
        <v>1.0148262428604742</v>
      </c>
      <c r="I34" s="77">
        <f t="shared" si="2"/>
        <v>1.0148262428604742</v>
      </c>
      <c r="J34" s="76">
        <f>分析係数表!G37</f>
        <v>0.41098529342667856</v>
      </c>
      <c r="K34" s="78">
        <f t="shared" si="3"/>
        <v>0.41707866119910575</v>
      </c>
      <c r="L34" s="79"/>
      <c r="M34" s="80"/>
      <c r="N34" s="81">
        <f>分析係数表!H37</f>
        <v>4.5651692629714608E-2</v>
      </c>
      <c r="O34" s="82">
        <f t="shared" si="4"/>
        <v>0.63715138254966708</v>
      </c>
      <c r="P34" s="76">
        <f>分析係数表!C37</f>
        <v>0.53071646341463419</v>
      </c>
      <c r="Q34" s="82">
        <f t="shared" si="5"/>
        <v>0.338146728406504</v>
      </c>
      <c r="R34" s="83">
        <v>0.38810133053795703</v>
      </c>
      <c r="S34" s="84">
        <f t="shared" si="6"/>
        <v>1.4029275733984312</v>
      </c>
      <c r="T34" s="85">
        <f>分析係数表!F37</f>
        <v>0.70065310341587184</v>
      </c>
      <c r="U34" s="86">
        <f t="shared" si="7"/>
        <v>0.98296555816930919</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投入係数表!T35</f>
        <v>6.0941828254847648E-3</v>
      </c>
      <c r="E35" s="77">
        <f t="shared" si="0"/>
        <v>0.60941828254847652</v>
      </c>
      <c r="F35" s="76">
        <f>分析係数表!C38</f>
        <v>6.0218331324874197E-2</v>
      </c>
      <c r="G35" s="77">
        <f t="shared" si="1"/>
        <v>3.6698152053939954E-2</v>
      </c>
      <c r="H35" s="77">
        <v>4.7456780924657979E-2</v>
      </c>
      <c r="I35" s="77">
        <f t="shared" si="2"/>
        <v>4.7456780924657979E-2</v>
      </c>
      <c r="J35" s="76">
        <f>分析係数表!G38</f>
        <v>0.21161417322834647</v>
      </c>
      <c r="K35" s="78">
        <f t="shared" si="3"/>
        <v>1.0042527459450262E-2</v>
      </c>
      <c r="L35" s="79"/>
      <c r="M35" s="80"/>
      <c r="N35" s="81">
        <f>分析係数表!H38</f>
        <v>4.0957211286881616E-2</v>
      </c>
      <c r="O35" s="82">
        <f t="shared" si="4"/>
        <v>0.57163146191494429</v>
      </c>
      <c r="P35" s="76">
        <f>分析係数表!C38</f>
        <v>6.0218331324874197E-2</v>
      </c>
      <c r="Q35" s="82">
        <f t="shared" si="5"/>
        <v>3.4422692769316324E-2</v>
      </c>
      <c r="R35" s="83">
        <v>4.2160931017154867E-2</v>
      </c>
      <c r="S35" s="84">
        <f t="shared" si="6"/>
        <v>8.9617711941812839E-2</v>
      </c>
      <c r="T35" s="85">
        <f>分析係数表!F38</f>
        <v>0.48868110236220474</v>
      </c>
      <c r="U35" s="86">
        <f t="shared" si="7"/>
        <v>4.3794482262903618E-2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投入係数表!T36</f>
        <v>0</v>
      </c>
      <c r="E36" s="77">
        <f t="shared" si="0"/>
        <v>0</v>
      </c>
      <c r="F36" s="76">
        <f>分析係数表!C39</f>
        <v>1</v>
      </c>
      <c r="G36" s="77">
        <f t="shared" si="1"/>
        <v>0</v>
      </c>
      <c r="H36" s="77">
        <v>4.5596232120779529E-3</v>
      </c>
      <c r="I36" s="77">
        <f t="shared" si="2"/>
        <v>4.5596232120779529E-3</v>
      </c>
      <c r="J36" s="76">
        <f>分析係数表!G39</f>
        <v>0.35446398937935614</v>
      </c>
      <c r="K36" s="78">
        <f t="shared" si="3"/>
        <v>1.6162222338198652E-3</v>
      </c>
      <c r="L36" s="79"/>
      <c r="M36" s="80"/>
      <c r="N36" s="81">
        <f>分析係数表!H39</f>
        <v>3.6479088676890873E-3</v>
      </c>
      <c r="O36" s="82">
        <f t="shared" si="4"/>
        <v>5.0913121607903518E-2</v>
      </c>
      <c r="P36" s="76">
        <f>分析係数表!C39</f>
        <v>1</v>
      </c>
      <c r="Q36" s="82">
        <f t="shared" si="5"/>
        <v>5.0913121607903518E-2</v>
      </c>
      <c r="R36" s="83">
        <v>5.7500302770802633E-2</v>
      </c>
      <c r="S36" s="84">
        <f t="shared" si="6"/>
        <v>6.2059925982880584E-2</v>
      </c>
      <c r="T36" s="85">
        <f>分析係数表!F39</f>
        <v>0.70522971883741881</v>
      </c>
      <c r="U36" s="86">
        <f t="shared" si="7"/>
        <v>4.3766504151977893E-2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投入係数表!T37</f>
        <v>1.10803324099723E-3</v>
      </c>
      <c r="E37" s="77">
        <f t="shared" si="0"/>
        <v>0.110803324099723</v>
      </c>
      <c r="F37" s="76">
        <f>分析係数表!C40</f>
        <v>0.65100470158416435</v>
      </c>
      <c r="G37" s="77">
        <f t="shared" si="1"/>
        <v>7.2133484940073614E-2</v>
      </c>
      <c r="H37" s="77">
        <v>7.5852186388080112E-2</v>
      </c>
      <c r="I37" s="77">
        <f t="shared" si="2"/>
        <v>7.5852186388080112E-2</v>
      </c>
      <c r="J37" s="76">
        <f>分析係数表!G40</f>
        <v>0.47733083654434799</v>
      </c>
      <c r="K37" s="78">
        <f t="shared" si="3"/>
        <v>3.6206587582340084E-2</v>
      </c>
      <c r="L37" s="79"/>
      <c r="M37" s="80"/>
      <c r="N37" s="81">
        <f>分析係数表!H40</f>
        <v>3.0717908465161214E-2</v>
      </c>
      <c r="O37" s="82">
        <f t="shared" si="4"/>
        <v>0.42872359643620828</v>
      </c>
      <c r="P37" s="76">
        <f>分析係数表!C40</f>
        <v>0.65100470158416435</v>
      </c>
      <c r="Q37" s="82">
        <f t="shared" si="5"/>
        <v>0.27910107696004349</v>
      </c>
      <c r="R37" s="83">
        <v>0.28018689358203175</v>
      </c>
      <c r="S37" s="84">
        <f t="shared" si="6"/>
        <v>0.35603907997011186</v>
      </c>
      <c r="T37" s="85">
        <f>分析係数表!F40</f>
        <v>0.67377291224026792</v>
      </c>
      <c r="U37" s="86">
        <f t="shared" si="7"/>
        <v>0.23988948778280791</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投入係数表!T38</f>
        <v>0</v>
      </c>
      <c r="E38" s="77">
        <f t="shared" si="0"/>
        <v>0</v>
      </c>
      <c r="F38" s="76">
        <f>分析係数表!C41</f>
        <v>0.8265321556052998</v>
      </c>
      <c r="G38" s="77">
        <f t="shared" si="1"/>
        <v>0</v>
      </c>
      <c r="H38" s="77">
        <v>3.4717749389813013E-4</v>
      </c>
      <c r="I38" s="77">
        <f t="shared" si="2"/>
        <v>3.4717749389813013E-4</v>
      </c>
      <c r="J38" s="76">
        <f>分析係数表!G41</f>
        <v>0.44479524052850572</v>
      </c>
      <c r="K38" s="78">
        <f t="shared" si="3"/>
        <v>1.5442289690450261E-4</v>
      </c>
      <c r="L38" s="79"/>
      <c r="M38" s="80"/>
      <c r="N38" s="81">
        <f>分析係数表!H41</f>
        <v>6.0640824377088114E-2</v>
      </c>
      <c r="O38" s="82">
        <f t="shared" si="4"/>
        <v>0.8463516436116596</v>
      </c>
      <c r="P38" s="76">
        <f>分析係数表!C41</f>
        <v>0.8265321556052998</v>
      </c>
      <c r="Q38" s="82">
        <f t="shared" si="5"/>
        <v>0.69953684839443342</v>
      </c>
      <c r="R38" s="83">
        <v>0.71208452952082801</v>
      </c>
      <c r="S38" s="84">
        <f t="shared" si="6"/>
        <v>0.71243170701472613</v>
      </c>
      <c r="T38" s="85">
        <f>分析係数表!F41</f>
        <v>0.54945616468355352</v>
      </c>
      <c r="U38" s="86">
        <f t="shared" si="7"/>
        <v>0.39144999333526853</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投入係数表!T39</f>
        <v>5.54016620498615E-4</v>
      </c>
      <c r="E39" s="77">
        <f>$C$22*D39</f>
        <v>5.5401662049861501E-2</v>
      </c>
      <c r="F39" s="76">
        <f>分析係数表!C42</f>
        <v>0.24572260647979616</v>
      </c>
      <c r="G39" s="77">
        <f>E39*F39</f>
        <v>1.3613440802204774E-2</v>
      </c>
      <c r="H39" s="77">
        <v>1.6078210291477251E-2</v>
      </c>
      <c r="I39" s="77">
        <f>C39+H39</f>
        <v>1.6078210291477251E-2</v>
      </c>
      <c r="J39" s="76">
        <f>分析係数表!G42</f>
        <v>0.48602941176470588</v>
      </c>
      <c r="K39" s="78">
        <f>I39*J39</f>
        <v>7.8144830901959294E-3</v>
      </c>
      <c r="L39" s="79"/>
      <c r="M39" s="80"/>
      <c r="N39" s="81">
        <f>分析係数表!H42</f>
        <v>1.240792174858109E-2</v>
      </c>
      <c r="O39" s="82">
        <f t="shared" si="4"/>
        <v>0.17317483846219323</v>
      </c>
      <c r="P39" s="76">
        <f>分析係数表!C42</f>
        <v>0.24572260647979616</v>
      </c>
      <c r="Q39" s="82">
        <f>O39*P39</f>
        <v>4.2552972683647772E-2</v>
      </c>
      <c r="R39" s="83">
        <v>4.459360255188366E-2</v>
      </c>
      <c r="S39" s="84">
        <f>I39+R39</f>
        <v>6.0671812843360914E-2</v>
      </c>
      <c r="T39" s="85">
        <f>分析係数表!F42</f>
        <v>0.55735294117647061</v>
      </c>
      <c r="U39" s="86">
        <f>S39*T39</f>
        <v>3.3815613334755572E-2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投入係数表!T40</f>
        <v>4.3767313019390582E-2</v>
      </c>
      <c r="E40" s="77">
        <f>$C$22*D40</f>
        <v>4.3767313019390581</v>
      </c>
      <c r="F40" s="76">
        <f>分析係数表!C43</f>
        <v>0.32241039779440728</v>
      </c>
      <c r="G40" s="77">
        <f>E40*F40</f>
        <v>1.4111036800974057</v>
      </c>
      <c r="H40" s="77">
        <v>1.6136590279638936</v>
      </c>
      <c r="I40" s="77">
        <f>C40+H40</f>
        <v>1.6136590279638936</v>
      </c>
      <c r="J40" s="76">
        <f>分析係数表!G43</f>
        <v>0.32678591644967736</v>
      </c>
      <c r="K40" s="78">
        <f>I40*J40</f>
        <v>0.52732104429047655</v>
      </c>
      <c r="L40" s="79"/>
      <c r="M40" s="80"/>
      <c r="N40" s="81">
        <f>分析係数表!H43</f>
        <v>3.3935615666384894E-2</v>
      </c>
      <c r="O40" s="82">
        <f t="shared" si="4"/>
        <v>0.47363248094414517</v>
      </c>
      <c r="P40" s="76">
        <f>分析係数表!C43</f>
        <v>0.32241039779440728</v>
      </c>
      <c r="Q40" s="82">
        <f>O40*P40</f>
        <v>0.15270403658955387</v>
      </c>
      <c r="R40" s="83">
        <v>0.2621465102307477</v>
      </c>
      <c r="S40" s="84">
        <f>I40+R40</f>
        <v>1.8758055381946412</v>
      </c>
      <c r="T40" s="85">
        <f>分析係数表!F43</f>
        <v>0.56402128382203098</v>
      </c>
      <c r="U40" s="86">
        <f>S40*T40</f>
        <v>1.0579942478530173</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投入係数表!T41</f>
        <v>0</v>
      </c>
      <c r="E41" s="77">
        <f>$C$22*D41</f>
        <v>0</v>
      </c>
      <c r="F41" s="76">
        <f>分析係数表!C44</f>
        <v>0.3905721797921623</v>
      </c>
      <c r="G41" s="77">
        <f>E41*F41</f>
        <v>0</v>
      </c>
      <c r="H41" s="77">
        <v>2.117787985831684E-3</v>
      </c>
      <c r="I41" s="77">
        <f>C41+H41</f>
        <v>2.117787985831684E-3</v>
      </c>
      <c r="J41" s="76">
        <f>分析係数表!G44</f>
        <v>0.26539598666415049</v>
      </c>
      <c r="K41" s="78">
        <f>I41*J41</f>
        <v>5.6205243204528372E-4</v>
      </c>
      <c r="L41" s="79"/>
      <c r="M41" s="80"/>
      <c r="N41" s="81">
        <f>分析係数表!H44</f>
        <v>0.10659692871231333</v>
      </c>
      <c r="O41" s="82">
        <f t="shared" si="4"/>
        <v>1.4877516383782621</v>
      </c>
      <c r="P41" s="76">
        <f>分析係数表!C44</f>
        <v>0.3905721797921623</v>
      </c>
      <c r="Q41" s="82">
        <f>O41*P41</f>
        <v>0.58107440039075864</v>
      </c>
      <c r="R41" s="83">
        <v>0.59020448291200933</v>
      </c>
      <c r="S41" s="84">
        <f>I41+R41</f>
        <v>0.59232227089784106</v>
      </c>
      <c r="T41" s="85">
        <f>分析係数表!F44</f>
        <v>0.53714537334088197</v>
      </c>
      <c r="U41" s="86">
        <f>S41*T41</f>
        <v>0.31816316733953987</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投入係数表!T42</f>
        <v>5.54016620498615E-4</v>
      </c>
      <c r="E42" s="77">
        <f>$C$22*D42</f>
        <v>5.5401662049861501E-2</v>
      </c>
      <c r="F42" s="76">
        <f>分析係数表!C45</f>
        <v>1</v>
      </c>
      <c r="G42" s="77">
        <f>E42*F42</f>
        <v>5.5401662049861501E-2</v>
      </c>
      <c r="H42" s="77">
        <v>6.2431217428925094E-2</v>
      </c>
      <c r="I42" s="77">
        <f>C42+H42</f>
        <v>6.2431217428925094E-2</v>
      </c>
      <c r="J42" s="76">
        <f>分析係数表!G45</f>
        <v>0</v>
      </c>
      <c r="K42" s="78">
        <f>I42*J42</f>
        <v>0</v>
      </c>
      <c r="L42" s="79"/>
      <c r="M42" s="80"/>
      <c r="N42" s="81">
        <f>分析係数表!H45</f>
        <v>0</v>
      </c>
      <c r="O42" s="82">
        <f t="shared" si="4"/>
        <v>0</v>
      </c>
      <c r="P42" s="76">
        <f>分析係数表!C45</f>
        <v>1</v>
      </c>
      <c r="Q42" s="82">
        <f>O42*P42</f>
        <v>0</v>
      </c>
      <c r="R42" s="83">
        <v>5.1203516041733255E-3</v>
      </c>
      <c r="S42" s="84">
        <f>I42+R42</f>
        <v>6.7551569033098419E-2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1.6620498614958448E-3</v>
      </c>
      <c r="E43" s="77">
        <f>$C$22*D43</f>
        <v>0.16620498614958448</v>
      </c>
      <c r="F43" s="76">
        <f>分析係数表!C46</f>
        <v>0.10446009389671362</v>
      </c>
      <c r="G43" s="77">
        <f>E43*F43</f>
        <v>1.7361788459287583E-2</v>
      </c>
      <c r="H43" s="77">
        <v>2.4041649663683756E-2</v>
      </c>
      <c r="I43" s="77">
        <f>C43+H43</f>
        <v>2.4041649663683756E-2</v>
      </c>
      <c r="J43" s="76">
        <f>分析係数表!G46</f>
        <v>9.482758620689655E-3</v>
      </c>
      <c r="K43" s="78">
        <f>I43*J43</f>
        <v>2.2798116060389768E-4</v>
      </c>
      <c r="L43" s="79"/>
      <c r="M43" s="80"/>
      <c r="N43" s="81">
        <f>分析係数表!H46</f>
        <v>2.1406935555287204E-2</v>
      </c>
      <c r="O43" s="82">
        <f t="shared" si="4"/>
        <v>0.29877224259424212</v>
      </c>
      <c r="P43" s="76">
        <f>分析係数表!C46</f>
        <v>0.10446009389671362</v>
      </c>
      <c r="Q43" s="82">
        <f>O43*P43</f>
        <v>3.1209776515126235E-2</v>
      </c>
      <c r="R43" s="83">
        <v>3.4732409768013534E-2</v>
      </c>
      <c r="S43" s="84">
        <f>I43+R43</f>
        <v>5.8774059431697293E-2</v>
      </c>
      <c r="T43" s="85">
        <f>分析係数表!F46</f>
        <v>0.31293103448275861</v>
      </c>
      <c r="U43" s="86">
        <f>S43*T43</f>
        <v>1.839222721871217E-2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投入係数表!T44</f>
        <v>0.63767313019390581</v>
      </c>
      <c r="E44" s="91">
        <f>SUM(E5:E43)</f>
        <v>63.767313019390578</v>
      </c>
      <c r="F44" s="92">
        <f>分析係数表!C47</f>
        <v>0.44570757479943235</v>
      </c>
      <c r="G44" s="91">
        <f>SUM(G5:G43)</f>
        <v>8.5190480330533109</v>
      </c>
      <c r="H44" s="91">
        <f>SUM(H5:H43)</f>
        <v>9.4436603542661128</v>
      </c>
      <c r="I44" s="91">
        <f>SUM(I5:I43)</f>
        <v>109.4436603542661</v>
      </c>
      <c r="J44" s="92">
        <f>分析係数表!G47</f>
        <v>0.27097428005742652</v>
      </c>
      <c r="K44" s="93">
        <f>SUM(K5:K43)</f>
        <v>22.24781583973288</v>
      </c>
      <c r="L44" s="94">
        <f>最終需要_まとめ!$L$33</f>
        <v>0.62733333333333341</v>
      </c>
      <c r="M44" s="91">
        <f>K44*L44</f>
        <v>13.956796470125761</v>
      </c>
      <c r="N44" s="95">
        <f>分析係数表!H47</f>
        <v>1</v>
      </c>
      <c r="O44" s="96">
        <f>SUM(O5:O43)</f>
        <v>13.956796470125763</v>
      </c>
      <c r="P44" s="92">
        <f>分析係数表!C47</f>
        <v>0.44570757479943235</v>
      </c>
      <c r="Q44" s="96">
        <f>SUM(Q5:Q43)</f>
        <v>6.1149615642512662</v>
      </c>
      <c r="R44" s="91">
        <f>SUM(R5:R43)</f>
        <v>6.729757048617814</v>
      </c>
      <c r="S44" s="97">
        <f>SUM(S5:S43)</f>
        <v>116.17341740288394</v>
      </c>
      <c r="T44" s="98">
        <f>分析係数表!F47</f>
        <v>0.61157350498728547</v>
      </c>
      <c r="U44" s="99">
        <f>SUM(U5:U43)</f>
        <v>44.419154448273908</v>
      </c>
      <c r="V44" s="100">
        <f>分析係数表!D47</f>
        <v>9.9802009927653867E-2</v>
      </c>
      <c r="W44" s="164">
        <f>SUM(W5:W43)</f>
        <v>4</v>
      </c>
      <c r="X44" s="92">
        <f>分析係数表!E47</f>
        <v>7.9310975781403947E-2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4.3219724437998597E-2</v>
      </c>
      <c r="G5" s="77">
        <f t="shared" ref="G5:G38" si="1">E5*F5</f>
        <v>0</v>
      </c>
      <c r="H5" s="77">
        <f t="array" ref="H5:H43">MMULT(逆行列係数!C5:AO43,'19'!G5:G43)</f>
        <v>5.4963388008779188E-5</v>
      </c>
      <c r="I5" s="77">
        <f t="shared" ref="I5:I38" si="2">C5+H5</f>
        <v>5.4963388008779188E-5</v>
      </c>
      <c r="J5" s="76">
        <f>分析係数表!G8</f>
        <v>0.12096774193548387</v>
      </c>
      <c r="K5" s="78">
        <f t="shared" ref="K5:K38" si="3">I5*J5</f>
        <v>6.64879693654587E-6</v>
      </c>
      <c r="L5" s="79" t="s">
        <v>184</v>
      </c>
      <c r="M5" s="80" t="s">
        <v>184</v>
      </c>
      <c r="N5" s="81">
        <f>分析係数表!H8</f>
        <v>1.0951274000724549E-2</v>
      </c>
      <c r="O5" s="82">
        <f t="shared" ref="O5:O43" si="4">$M$44*N5</f>
        <v>0.1538967968021869</v>
      </c>
      <c r="P5" s="76">
        <f>分析係数表!C8</f>
        <v>4.3219724437998597E-2</v>
      </c>
      <c r="Q5" s="82">
        <f t="shared" ref="Q5:Q38" si="5">O5*P5</f>
        <v>6.6513771496811815E-3</v>
      </c>
      <c r="R5" s="83">
        <f t="array" ref="R5:R43">MMULT(逆行列係数!C5:AO43,'19'!Q5:Q43)</f>
        <v>7.4983794534830752E-3</v>
      </c>
      <c r="S5" s="84">
        <f t="shared" ref="S5:S38" si="6">I5+R5</f>
        <v>7.5533428414918547E-3</v>
      </c>
      <c r="T5" s="85">
        <f>分析係数表!F8</f>
        <v>0.45483870967741935</v>
      </c>
      <c r="U5" s="86">
        <f t="shared" ref="U5:U38" si="7">S5*T5</f>
        <v>3.4355527117753276E-3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投入係数表!U6</f>
        <v>0</v>
      </c>
      <c r="E6" s="77">
        <f t="shared" si="0"/>
        <v>0</v>
      </c>
      <c r="F6" s="76">
        <f>分析係数表!C9</f>
        <v>0.23148148148148151</v>
      </c>
      <c r="G6" s="77">
        <f t="shared" si="1"/>
        <v>0</v>
      </c>
      <c r="H6" s="77">
        <v>2.239494347801091E-5</v>
      </c>
      <c r="I6" s="77">
        <f t="shared" si="2"/>
        <v>2.239494347801091E-5</v>
      </c>
      <c r="J6" s="76">
        <f>分析係数表!G9</f>
        <v>0.24691358024691357</v>
      </c>
      <c r="K6" s="78">
        <f t="shared" si="3"/>
        <v>5.5296156735829407E-6</v>
      </c>
      <c r="L6" s="79"/>
      <c r="M6" s="80"/>
      <c r="N6" s="81">
        <f>分析係数表!H9</f>
        <v>5.7611802117296619E-4</v>
      </c>
      <c r="O6" s="82">
        <f t="shared" si="4"/>
        <v>8.0961099167702281E-3</v>
      </c>
      <c r="P6" s="76">
        <f>分析係数表!C9</f>
        <v>0.23148148148148151</v>
      </c>
      <c r="Q6" s="82">
        <f t="shared" si="5"/>
        <v>1.8740995177708864E-3</v>
      </c>
      <c r="R6" s="83">
        <v>2.0834478968080384E-3</v>
      </c>
      <c r="S6" s="84">
        <f t="shared" si="6"/>
        <v>2.1058428402860492E-3</v>
      </c>
      <c r="T6" s="85">
        <f>分析係数表!F9</f>
        <v>0.67901234567901236</v>
      </c>
      <c r="U6" s="86">
        <f t="shared" si="7"/>
        <v>1.4298932866139841E-3</v>
      </c>
      <c r="V6" s="87">
        <f>分析係数表!D9</f>
        <v>0</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5.5493895671475668E-3</v>
      </c>
      <c r="G7" s="77">
        <f t="shared" si="1"/>
        <v>0</v>
      </c>
      <c r="H7" s="77">
        <v>9.6921770904368736E-7</v>
      </c>
      <c r="I7" s="77">
        <f t="shared" si="2"/>
        <v>9.6921770904368736E-7</v>
      </c>
      <c r="J7" s="76">
        <f>分析係数表!G10</f>
        <v>0.2857142857142857</v>
      </c>
      <c r="K7" s="78">
        <f t="shared" si="3"/>
        <v>2.7691934544105352E-7</v>
      </c>
      <c r="L7" s="79"/>
      <c r="M7" s="80"/>
      <c r="N7" s="81">
        <f>分析係数表!H10</f>
        <v>1.1094674556213018E-3</v>
      </c>
      <c r="O7" s="82">
        <f t="shared" si="4"/>
        <v>1.559119857334354E-2</v>
      </c>
      <c r="P7" s="76">
        <f>分析係数表!C10</f>
        <v>5.5493895671475668E-3</v>
      </c>
      <c r="Q7" s="82">
        <f t="shared" si="5"/>
        <v>8.6521634702238663E-5</v>
      </c>
      <c r="R7" s="83">
        <v>1.0630636701916614E-4</v>
      </c>
      <c r="S7" s="84">
        <f t="shared" si="6"/>
        <v>1.0727558472820983E-4</v>
      </c>
      <c r="T7" s="85">
        <f>分析係数表!F10</f>
        <v>0.5714285714285714</v>
      </c>
      <c r="U7" s="86">
        <f t="shared" si="7"/>
        <v>6.1300334130405607E-5</v>
      </c>
      <c r="V7" s="87">
        <f>分析係数表!D10</f>
        <v>0.14285714285714285</v>
      </c>
      <c r="W7" s="167">
        <f t="shared" si="8"/>
        <v>0</v>
      </c>
      <c r="X7" s="76">
        <f>分析係数表!E10</f>
        <v>0</v>
      </c>
      <c r="Y7" s="166">
        <f t="shared" si="9"/>
        <v>0</v>
      </c>
    </row>
    <row r="8" spans="1:25" x14ac:dyDescent="0.2">
      <c r="A8" s="6" t="s">
        <v>222</v>
      </c>
      <c r="B8" s="5" t="s">
        <v>27</v>
      </c>
      <c r="C8" s="90"/>
      <c r="D8" s="76">
        <f>投入係数表!U8</f>
        <v>0</v>
      </c>
      <c r="E8" s="77">
        <f t="shared" si="0"/>
        <v>0</v>
      </c>
      <c r="F8" s="76">
        <f>分析係数表!C11</f>
        <v>8.2342177493137658E-3</v>
      </c>
      <c r="G8" s="77">
        <f t="shared" si="1"/>
        <v>0</v>
      </c>
      <c r="H8" s="77">
        <v>2.052521792244277E-3</v>
      </c>
      <c r="I8" s="77">
        <f t="shared" si="2"/>
        <v>2.052521792244277E-3</v>
      </c>
      <c r="J8" s="76">
        <f>分析係数表!G11</f>
        <v>0.47058823529411764</v>
      </c>
      <c r="K8" s="78">
        <f t="shared" si="3"/>
        <v>9.6589260811495389E-4</v>
      </c>
      <c r="L8" s="79"/>
      <c r="M8" s="80"/>
      <c r="N8" s="81">
        <f>分析係数表!H11</f>
        <v>-2.0126393752767377E-5</v>
      </c>
      <c r="O8" s="82">
        <f t="shared" si="4"/>
        <v>-2.8283353421031359E-4</v>
      </c>
      <c r="P8" s="76">
        <f>分析係数表!C11</f>
        <v>8.2342177493137658E-3</v>
      </c>
      <c r="Q8" s="82">
        <f t="shared" si="5"/>
        <v>-2.3289129074957063E-6</v>
      </c>
      <c r="R8" s="83">
        <v>2.8582297884588482E-5</v>
      </c>
      <c r="S8" s="84">
        <f t="shared" si="6"/>
        <v>2.0811040901288656E-3</v>
      </c>
      <c r="T8" s="85">
        <f>分析係数表!F11</f>
        <v>0.76470588235294112</v>
      </c>
      <c r="U8" s="86">
        <f t="shared" si="7"/>
        <v>1.5914325395103089E-3</v>
      </c>
      <c r="V8" s="87">
        <f>分析係数表!D11</f>
        <v>0</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2.3675231529837748E-2</v>
      </c>
      <c r="G9" s="77">
        <f t="shared" si="1"/>
        <v>0</v>
      </c>
      <c r="H9" s="77">
        <v>4.8615364822455626E-5</v>
      </c>
      <c r="I9" s="77">
        <f t="shared" si="2"/>
        <v>4.8615364822455626E-5</v>
      </c>
      <c r="J9" s="76">
        <f>分析係数表!G12</f>
        <v>0.14409566517189837</v>
      </c>
      <c r="K9" s="78">
        <f t="shared" si="3"/>
        <v>7.0052633316662521E-6</v>
      </c>
      <c r="L9" s="79"/>
      <c r="M9" s="80"/>
      <c r="N9" s="81">
        <f>分析係数表!H12</f>
        <v>8.7247916918246585E-2</v>
      </c>
      <c r="O9" s="82">
        <f t="shared" si="4"/>
        <v>1.2260833708017096</v>
      </c>
      <c r="P9" s="76">
        <f>分析係数表!C12</f>
        <v>2.3675231529837748E-2</v>
      </c>
      <c r="Q9" s="82">
        <f t="shared" si="5"/>
        <v>2.9027807678614383E-2</v>
      </c>
      <c r="R9" s="83">
        <v>3.1120956880000786E-2</v>
      </c>
      <c r="S9" s="84">
        <f t="shared" si="6"/>
        <v>3.1169572244823241E-2</v>
      </c>
      <c r="T9" s="85">
        <f>分析係数表!F12</f>
        <v>0.28819133034379674</v>
      </c>
      <c r="U9" s="86">
        <f t="shared" si="7"/>
        <v>8.9828004914826922E-3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投入係数表!U10</f>
        <v>2.4684585847504115E-3</v>
      </c>
      <c r="E10" s="77">
        <f t="shared" si="0"/>
        <v>0.24684585847504115</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0.1888974466607132</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投入係数表!U11</f>
        <v>7.5425123422929235E-3</v>
      </c>
      <c r="E11" s="77">
        <f t="shared" si="0"/>
        <v>0.7542512342292923</v>
      </c>
      <c r="F11" s="76">
        <f>分析係数表!C14</f>
        <v>5.9722885809842308E-2</v>
      </c>
      <c r="G11" s="77">
        <f t="shared" si="1"/>
        <v>4.5046060333808646E-2</v>
      </c>
      <c r="H11" s="77">
        <v>5.1565886974235406E-2</v>
      </c>
      <c r="I11" s="77">
        <f t="shared" si="2"/>
        <v>5.1565886974235406E-2</v>
      </c>
      <c r="J11" s="76">
        <f>分析係数表!G14</f>
        <v>0.15850144092219021</v>
      </c>
      <c r="K11" s="78">
        <f t="shared" si="3"/>
        <v>8.17326738784711E-3</v>
      </c>
      <c r="L11" s="79"/>
      <c r="M11" s="80"/>
      <c r="N11" s="81">
        <f>分析係数表!H14</f>
        <v>1.1119832548403977E-3</v>
      </c>
      <c r="O11" s="82">
        <f t="shared" si="4"/>
        <v>1.5626552765119827E-2</v>
      </c>
      <c r="P11" s="76">
        <f>分析係数表!C14</f>
        <v>5.9722885809842308E-2</v>
      </c>
      <c r="Q11" s="82">
        <f t="shared" si="5"/>
        <v>9.3326282639272695E-4</v>
      </c>
      <c r="R11" s="83">
        <v>2.7276790168386526E-3</v>
      </c>
      <c r="S11" s="84">
        <f t="shared" si="6"/>
        <v>5.4293565991074058E-2</v>
      </c>
      <c r="T11" s="85">
        <f>分析係数表!F14</f>
        <v>0.29178674351585016</v>
      </c>
      <c r="U11" s="86">
        <f t="shared" si="7"/>
        <v>1.584214281439841E-2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投入係数表!U12</f>
        <v>1.3713658804168952E-2</v>
      </c>
      <c r="E12" s="77">
        <f t="shared" si="0"/>
        <v>1.3713658804168951</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0.11277987176636256</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投入係数表!U13</f>
        <v>1.0970927043335162E-3</v>
      </c>
      <c r="E13" s="77">
        <f t="shared" si="0"/>
        <v>0.10970927043335163</v>
      </c>
      <c r="F13" s="76">
        <f>分析係数表!C16</f>
        <v>6.1289263434387564E-3</v>
      </c>
      <c r="G13" s="77">
        <f t="shared" si="1"/>
        <v>6.7240003767841548E-4</v>
      </c>
      <c r="H13" s="77">
        <v>1.1586413383470892E-3</v>
      </c>
      <c r="I13" s="77">
        <f t="shared" si="2"/>
        <v>1.1586413383470892E-3</v>
      </c>
      <c r="J13" s="76">
        <f>分析係数表!G16</f>
        <v>3.1746031746031744E-2</v>
      </c>
      <c r="K13" s="78">
        <f t="shared" si="3"/>
        <v>3.6782264709431405E-5</v>
      </c>
      <c r="L13" s="79"/>
      <c r="M13" s="80"/>
      <c r="N13" s="81">
        <f>分析係数表!H16</f>
        <v>1.5884756269371653E-2</v>
      </c>
      <c r="O13" s="82">
        <f t="shared" si="4"/>
        <v>0.22322636687549002</v>
      </c>
      <c r="P13" s="76">
        <f>分析係数表!C16</f>
        <v>6.1289263434387564E-3</v>
      </c>
      <c r="Q13" s="82">
        <f t="shared" si="5"/>
        <v>1.3681379604933155E-3</v>
      </c>
      <c r="R13" s="83">
        <v>1.533244866907665E-3</v>
      </c>
      <c r="S13" s="84">
        <f t="shared" si="6"/>
        <v>2.6918862052547543E-3</v>
      </c>
      <c r="T13" s="85">
        <f>分析係数表!F16</f>
        <v>0.27777777777777779</v>
      </c>
      <c r="U13" s="86">
        <f t="shared" si="7"/>
        <v>7.4774616812632068E-4</v>
      </c>
      <c r="V13" s="87">
        <f>分析係数表!D16</f>
        <v>0</v>
      </c>
      <c r="W13" s="167">
        <f t="shared" si="8"/>
        <v>0</v>
      </c>
      <c r="X13" s="76">
        <f>分析係数表!E16</f>
        <v>0</v>
      </c>
      <c r="Y13" s="166">
        <f t="shared" si="9"/>
        <v>0</v>
      </c>
    </row>
    <row r="14" spans="1:25" x14ac:dyDescent="0.2">
      <c r="A14" s="6" t="s">
        <v>2</v>
      </c>
      <c r="B14" s="5" t="s">
        <v>365</v>
      </c>
      <c r="C14" s="90"/>
      <c r="D14" s="76">
        <f>投入係数表!U14</f>
        <v>4.0455293472298412E-2</v>
      </c>
      <c r="E14" s="77">
        <f t="shared" si="0"/>
        <v>4.0455293472298415</v>
      </c>
      <c r="F14" s="76">
        <f>分析係数表!C17</f>
        <v>8.7451698189953242E-2</v>
      </c>
      <c r="G14" s="77">
        <f t="shared" si="1"/>
        <v>0.35378841149254264</v>
      </c>
      <c r="H14" s="77">
        <v>0.37635301536655241</v>
      </c>
      <c r="I14" s="77">
        <f t="shared" si="2"/>
        <v>0.37635301536655241</v>
      </c>
      <c r="J14" s="76">
        <f>分析係数表!G17</f>
        <v>0.21272443403590943</v>
      </c>
      <c r="K14" s="78">
        <f t="shared" si="3"/>
        <v>8.0059482191557785E-2</v>
      </c>
      <c r="L14" s="79"/>
      <c r="M14" s="80"/>
      <c r="N14" s="81">
        <f>分析係数表!H17</f>
        <v>2.8227267238256251E-3</v>
      </c>
      <c r="O14" s="82">
        <f t="shared" si="4"/>
        <v>3.9667403172996489E-2</v>
      </c>
      <c r="P14" s="76">
        <f>分析係数表!C17</f>
        <v>8.7451698189953242E-2</v>
      </c>
      <c r="Q14" s="82">
        <f t="shared" si="5"/>
        <v>3.4689817702640824E-3</v>
      </c>
      <c r="R14" s="83">
        <v>6.0619766313680101E-3</v>
      </c>
      <c r="S14" s="84">
        <f t="shared" si="6"/>
        <v>0.38241499199792039</v>
      </c>
      <c r="T14" s="85">
        <f>分析係数表!F17</f>
        <v>0.32357533177205311</v>
      </c>
      <c r="U14" s="86">
        <f t="shared" si="7"/>
        <v>0.12374005791033413</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投入係数表!U15</f>
        <v>9.1881513987931984E-3</v>
      </c>
      <c r="E15" s="77">
        <f t="shared" si="0"/>
        <v>0.91881513987931984</v>
      </c>
      <c r="F15" s="76">
        <f>分析係数表!C18</f>
        <v>0.22643979057591623</v>
      </c>
      <c r="G15" s="77">
        <f t="shared" si="1"/>
        <v>0.20805630785225437</v>
      </c>
      <c r="H15" s="77">
        <v>0.2306691980211209</v>
      </c>
      <c r="I15" s="77">
        <f t="shared" si="2"/>
        <v>0.2306691980211209</v>
      </c>
      <c r="J15" s="76">
        <f>分析係数表!G18</f>
        <v>0.21553645335880292</v>
      </c>
      <c r="K15" s="78">
        <f t="shared" si="3"/>
        <v>4.9717620840591802E-2</v>
      </c>
      <c r="L15" s="79"/>
      <c r="M15" s="80"/>
      <c r="N15" s="81">
        <f>分析係数表!H18</f>
        <v>4.2265426880811494E-4</v>
      </c>
      <c r="O15" s="82">
        <f t="shared" si="4"/>
        <v>5.939504218416586E-3</v>
      </c>
      <c r="P15" s="76">
        <f>分析係数表!C18</f>
        <v>0.22643979057591623</v>
      </c>
      <c r="Q15" s="82">
        <f t="shared" si="5"/>
        <v>1.3449400913430228E-3</v>
      </c>
      <c r="R15" s="83">
        <v>2.8981406200640075E-3</v>
      </c>
      <c r="S15" s="84">
        <f t="shared" si="6"/>
        <v>0.2335673386411849</v>
      </c>
      <c r="T15" s="85">
        <f>分析係数表!F18</f>
        <v>0.45877109200891436</v>
      </c>
      <c r="U15" s="86">
        <f t="shared" si="7"/>
        <v>0.1071539430060323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投入係数表!U16</f>
        <v>4.5940756993965992E-2</v>
      </c>
      <c r="E16" s="77">
        <f t="shared" si="0"/>
        <v>4.5940756993965994</v>
      </c>
      <c r="F16" s="76">
        <f>分析係数表!C19</f>
        <v>0.10887949260042284</v>
      </c>
      <c r="G16" s="77">
        <f t="shared" si="1"/>
        <v>0.50020063111823443</v>
      </c>
      <c r="H16" s="77">
        <v>0.55938253955172623</v>
      </c>
      <c r="I16" s="77">
        <f t="shared" si="2"/>
        <v>0.55938253955172623</v>
      </c>
      <c r="J16" s="76">
        <f>分析係数表!G19</f>
        <v>5.7692307692307696E-2</v>
      </c>
      <c r="K16" s="78">
        <f t="shared" si="3"/>
        <v>3.2272069589522667E-2</v>
      </c>
      <c r="L16" s="79"/>
      <c r="M16" s="80"/>
      <c r="N16" s="81">
        <f>分析係数表!H19</f>
        <v>-1.0817936642112467E-4</v>
      </c>
      <c r="O16" s="82">
        <f t="shared" si="4"/>
        <v>-1.5202302463804358E-3</v>
      </c>
      <c r="P16" s="76">
        <f>分析係数表!C19</f>
        <v>0.10887949260042284</v>
      </c>
      <c r="Q16" s="82">
        <f t="shared" si="5"/>
        <v>-1.6552189786171766E-4</v>
      </c>
      <c r="R16" s="83">
        <v>4.4486587750212236E-4</v>
      </c>
      <c r="S16" s="84">
        <f t="shared" si="6"/>
        <v>0.55982740542922838</v>
      </c>
      <c r="T16" s="85">
        <f>分析係数表!F19</f>
        <v>0.23994755244755245</v>
      </c>
      <c r="U16" s="86">
        <f t="shared" si="7"/>
        <v>0.13432921572580697</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投入係数表!U17</f>
        <v>6.6785518376302797E-2</v>
      </c>
      <c r="E17" s="77">
        <f t="shared" si="0"/>
        <v>6.6785518376302795</v>
      </c>
      <c r="F17" s="76">
        <f>分析係数表!C20</f>
        <v>0.17711503347534996</v>
      </c>
      <c r="G17" s="77">
        <f t="shared" si="1"/>
        <v>1.1828719322887469</v>
      </c>
      <c r="H17" s="77">
        <v>1.3200356839647489</v>
      </c>
      <c r="I17" s="77">
        <f t="shared" si="2"/>
        <v>1.3200356839647489</v>
      </c>
      <c r="J17" s="76">
        <f>分析係数表!G20</f>
        <v>9.9964551577454805E-2</v>
      </c>
      <c r="K17" s="78">
        <f t="shared" si="3"/>
        <v>0.13195677521377497</v>
      </c>
      <c r="L17" s="79"/>
      <c r="M17" s="80"/>
      <c r="N17" s="81">
        <f>分析係数表!H20</f>
        <v>5.2831783601014375E-4</v>
      </c>
      <c r="O17" s="82">
        <f t="shared" si="4"/>
        <v>7.424380273020734E-3</v>
      </c>
      <c r="P17" s="76">
        <f>分析係数表!C20</f>
        <v>0.17711503347534996</v>
      </c>
      <c r="Q17" s="82">
        <f t="shared" si="5"/>
        <v>1.3149693605897953E-3</v>
      </c>
      <c r="R17" s="83">
        <v>2.5105906579916851E-3</v>
      </c>
      <c r="S17" s="84">
        <f t="shared" si="6"/>
        <v>1.3225462746227405</v>
      </c>
      <c r="T17" s="85">
        <f>分析係数表!F20</f>
        <v>0.22332506203473945</v>
      </c>
      <c r="U17" s="86">
        <f t="shared" si="7"/>
        <v>0.29535772882393707</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投入係数表!U18</f>
        <v>2.8113000548546353E-2</v>
      </c>
      <c r="E18" s="77">
        <f t="shared" si="0"/>
        <v>2.8113000548546352</v>
      </c>
      <c r="F18" s="76">
        <f>分析係数表!C21</f>
        <v>0.17957505140507202</v>
      </c>
      <c r="G18" s="77">
        <f t="shared" si="1"/>
        <v>0.50483935186560291</v>
      </c>
      <c r="H18" s="77">
        <v>0.53204247648145231</v>
      </c>
      <c r="I18" s="77">
        <f t="shared" si="2"/>
        <v>0.53204247648145231</v>
      </c>
      <c r="J18" s="76">
        <f>分析係数表!G21</f>
        <v>0.28499913688934919</v>
      </c>
      <c r="K18" s="78">
        <f t="shared" si="3"/>
        <v>0.15163164658568579</v>
      </c>
      <c r="L18" s="79"/>
      <c r="M18" s="80"/>
      <c r="N18" s="81">
        <f>分析係数表!H21</f>
        <v>8.7801392746447693E-4</v>
      </c>
      <c r="O18" s="82">
        <f t="shared" si="4"/>
        <v>1.2338612929924933E-2</v>
      </c>
      <c r="P18" s="76">
        <f>分析係数表!C21</f>
        <v>0.17957505140507202</v>
      </c>
      <c r="Q18" s="82">
        <f t="shared" si="5"/>
        <v>2.215707051158556E-3</v>
      </c>
      <c r="R18" s="83">
        <v>4.366746329729246E-3</v>
      </c>
      <c r="S18" s="84">
        <f t="shared" si="6"/>
        <v>0.53640922281118153</v>
      </c>
      <c r="T18" s="85">
        <f>分析係数表!F21</f>
        <v>0.42551355083721731</v>
      </c>
      <c r="U18" s="86">
        <f t="shared" si="7"/>
        <v>0.22824939310021791</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投入係数表!U19</f>
        <v>1.3713658804168952E-2</v>
      </c>
      <c r="E19" s="77">
        <f t="shared" si="0"/>
        <v>1.3713658804168951</v>
      </c>
      <c r="F19" s="76">
        <f>分析係数表!C22</f>
        <v>4.9691833590138623E-2</v>
      </c>
      <c r="G19" s="77">
        <f t="shared" si="1"/>
        <v>6.8145685120870297E-2</v>
      </c>
      <c r="H19" s="77">
        <v>7.1543983638896219E-2</v>
      </c>
      <c r="I19" s="77">
        <f t="shared" si="2"/>
        <v>7.1543983638896219E-2</v>
      </c>
      <c r="J19" s="76">
        <f>分析係数表!G22</f>
        <v>0.19477362503798237</v>
      </c>
      <c r="K19" s="78">
        <f t="shared" si="3"/>
        <v>1.3934881043005918E-2</v>
      </c>
      <c r="L19" s="79"/>
      <c r="M19" s="80"/>
      <c r="N19" s="81">
        <f>分析係数表!H22</f>
        <v>4.276858672463068E-5</v>
      </c>
      <c r="O19" s="82">
        <f t="shared" si="4"/>
        <v>6.0102126019691651E-4</v>
      </c>
      <c r="P19" s="76">
        <f>分析係数表!C22</f>
        <v>4.9691833590138623E-2</v>
      </c>
      <c r="Q19" s="82">
        <f t="shared" si="5"/>
        <v>2.9865848445840582E-5</v>
      </c>
      <c r="R19" s="83">
        <v>3.5877107204055139E-4</v>
      </c>
      <c r="S19" s="84">
        <f t="shared" si="6"/>
        <v>7.1902754710936767E-2</v>
      </c>
      <c r="T19" s="85">
        <f>分析係数表!F22</f>
        <v>0.41355211182011548</v>
      </c>
      <c r="U19" s="86">
        <f t="shared" si="7"/>
        <v>2.9735536056391655E-2</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投入係数表!U20</f>
        <v>2.331321996708722E-3</v>
      </c>
      <c r="E20" s="77">
        <f t="shared" si="0"/>
        <v>0.2331321996708722</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3.5354191776289207E-4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投入係数表!U21</f>
        <v>9.5995611629182663E-4</v>
      </c>
      <c r="E21" s="77">
        <f t="shared" si="0"/>
        <v>9.5995611629182659E-2</v>
      </c>
      <c r="F21" s="76">
        <f>分析係数表!C24</f>
        <v>0.10964526531808849</v>
      </c>
      <c r="G21" s="77">
        <f t="shared" si="1"/>
        <v>1.0525464306453914E-2</v>
      </c>
      <c r="H21" s="77">
        <v>1.242604302230944E-2</v>
      </c>
      <c r="I21" s="77">
        <f t="shared" si="2"/>
        <v>1.242604302230944E-2</v>
      </c>
      <c r="J21" s="76">
        <f>分析係数表!G24</f>
        <v>0.20900321543408359</v>
      </c>
      <c r="K21" s="78">
        <f t="shared" si="3"/>
        <v>2.597082946784931E-3</v>
      </c>
      <c r="L21" s="79"/>
      <c r="M21" s="80"/>
      <c r="N21" s="81">
        <f>分析係数表!H24</f>
        <v>3.3711709535885358E-4</v>
      </c>
      <c r="O21" s="82">
        <f t="shared" si="4"/>
        <v>4.7374616980227534E-3</v>
      </c>
      <c r="P21" s="76">
        <f>分析係数表!C24</f>
        <v>0.10964526531808849</v>
      </c>
      <c r="Q21" s="82">
        <f t="shared" si="5"/>
        <v>5.1944024481398682E-4</v>
      </c>
      <c r="R21" s="83">
        <v>2.0859465719514849E-3</v>
      </c>
      <c r="S21" s="84">
        <f t="shared" si="6"/>
        <v>1.4511989594260925E-2</v>
      </c>
      <c r="T21" s="85">
        <f>分析係数表!F24</f>
        <v>0.39389067524115756</v>
      </c>
      <c r="U21" s="86">
        <f t="shared" si="7"/>
        <v>5.7161373803760879E-3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投入係数表!U22</f>
        <v>0.15016456390565003</v>
      </c>
      <c r="E22" s="77">
        <f t="shared" si="0"/>
        <v>15.016456390565002</v>
      </c>
      <c r="F22" s="76">
        <f>分析係数表!C25</f>
        <v>4.6305418719211788E-2</v>
      </c>
      <c r="G22" s="77">
        <f t="shared" si="1"/>
        <v>0.69534330084389617</v>
      </c>
      <c r="H22" s="77">
        <v>0.72103627958867234</v>
      </c>
      <c r="I22" s="77">
        <f t="shared" si="2"/>
        <v>0.72103627958867234</v>
      </c>
      <c r="J22" s="76">
        <f>分析係数表!G25</f>
        <v>0.19667590027700832</v>
      </c>
      <c r="K22" s="78">
        <f t="shared" si="3"/>
        <v>0.14181045942048681</v>
      </c>
      <c r="L22" s="79"/>
      <c r="M22" s="80"/>
      <c r="N22" s="81">
        <f>分析係数表!H25</f>
        <v>4.9058084772370483E-4</v>
      </c>
      <c r="O22" s="82">
        <f t="shared" si="4"/>
        <v>6.8940673963763946E-3</v>
      </c>
      <c r="P22" s="76">
        <f>分析係数表!C25</f>
        <v>4.6305418719211788E-2</v>
      </c>
      <c r="Q22" s="82">
        <f t="shared" si="5"/>
        <v>3.1923267746767519E-4</v>
      </c>
      <c r="R22" s="83">
        <v>1.0744556822313359E-3</v>
      </c>
      <c r="S22" s="84">
        <f t="shared" si="6"/>
        <v>0.72211073527090364</v>
      </c>
      <c r="T22" s="85">
        <f>分析係数表!F25</f>
        <v>0.35013850415512465</v>
      </c>
      <c r="U22" s="86">
        <f t="shared" si="7"/>
        <v>0.25283877268211141</v>
      </c>
      <c r="V22" s="87">
        <f>分析係数表!D25</f>
        <v>3.9889196675900275E-2</v>
      </c>
      <c r="W22" s="167">
        <f t="shared" si="8"/>
        <v>0</v>
      </c>
      <c r="X22" s="76">
        <f>分析係数表!E25</f>
        <v>3.3240997229916899E-2</v>
      </c>
      <c r="Y22" s="166">
        <f t="shared" si="9"/>
        <v>0</v>
      </c>
    </row>
    <row r="23" spans="1:25" x14ac:dyDescent="0.2">
      <c r="A23" s="6" t="s">
        <v>11</v>
      </c>
      <c r="B23" s="5" t="s">
        <v>35</v>
      </c>
      <c r="C23" s="75">
        <f>最終需要_まとめ!C24</f>
        <v>100</v>
      </c>
      <c r="D23" s="76">
        <f>投入係数表!U23</f>
        <v>0.11889742183214481</v>
      </c>
      <c r="E23" s="77">
        <f t="shared" si="0"/>
        <v>11.889742183214482</v>
      </c>
      <c r="F23" s="76">
        <f>分析係数表!C26</f>
        <v>0.16673079389508783</v>
      </c>
      <c r="G23" s="77">
        <f t="shared" si="1"/>
        <v>1.9823861534152654</v>
      </c>
      <c r="H23" s="77">
        <v>2.0292692548015316</v>
      </c>
      <c r="I23" s="77">
        <f t="shared" si="2"/>
        <v>102.02926925480153</v>
      </c>
      <c r="J23" s="76">
        <f>分析係数表!G26</f>
        <v>0.1962424574876577</v>
      </c>
      <c r="K23" s="78">
        <f t="shared" si="3"/>
        <v>20.02247453423217</v>
      </c>
      <c r="L23" s="79"/>
      <c r="M23" s="80"/>
      <c r="N23" s="81">
        <f>分析係数表!H26</f>
        <v>1.0251881817815884E-2</v>
      </c>
      <c r="O23" s="82">
        <f t="shared" si="4"/>
        <v>0.1440683314883785</v>
      </c>
      <c r="P23" s="76">
        <f>分析係数表!C26</f>
        <v>0.16673079389508783</v>
      </c>
      <c r="Q23" s="82">
        <f t="shared" si="5"/>
        <v>2.4020627284198025E-2</v>
      </c>
      <c r="R23" s="83">
        <v>2.5537087116053091E-2</v>
      </c>
      <c r="S23" s="84">
        <f t="shared" si="6"/>
        <v>102.05480634191758</v>
      </c>
      <c r="T23" s="85">
        <f>分析係数表!F26</f>
        <v>0.33461327482172243</v>
      </c>
      <c r="U23" s="86">
        <f t="shared" si="7"/>
        <v>34.148892961365732</v>
      </c>
      <c r="V23" s="87">
        <f>分析係数表!D26</f>
        <v>4.2375205704882062E-2</v>
      </c>
      <c r="W23" s="167">
        <f t="shared" si="8"/>
        <v>4</v>
      </c>
      <c r="X23" s="76">
        <f>分析係数表!E26</f>
        <v>4.2238069116840374E-2</v>
      </c>
      <c r="Y23" s="166">
        <f t="shared" si="9"/>
        <v>4</v>
      </c>
    </row>
    <row r="24" spans="1:25" x14ac:dyDescent="0.2">
      <c r="A24" s="6" t="s">
        <v>12</v>
      </c>
      <c r="B24" s="5" t="s">
        <v>366</v>
      </c>
      <c r="C24" s="90"/>
      <c r="D24" s="76">
        <f>投入係数表!U24</f>
        <v>0</v>
      </c>
      <c r="E24" s="77">
        <f t="shared" si="0"/>
        <v>0</v>
      </c>
      <c r="F24" s="76">
        <f>分析係数表!C27</f>
        <v>7.547169811320753E-2</v>
      </c>
      <c r="G24" s="77">
        <f t="shared" si="1"/>
        <v>0</v>
      </c>
      <c r="H24" s="77">
        <v>2.8119503892778806E-4</v>
      </c>
      <c r="I24" s="77">
        <f t="shared" si="2"/>
        <v>2.8119503892778806E-4</v>
      </c>
      <c r="J24" s="76">
        <f>分析係数表!G27</f>
        <v>0.16957431960921143</v>
      </c>
      <c r="K24" s="78">
        <f t="shared" si="3"/>
        <v>4.7683457403665383E-5</v>
      </c>
      <c r="L24" s="79"/>
      <c r="M24" s="80"/>
      <c r="N24" s="81">
        <f>分析係数表!H27</f>
        <v>1.0395282373304351E-2</v>
      </c>
      <c r="O24" s="82">
        <f t="shared" si="4"/>
        <v>0.14608352041962699</v>
      </c>
      <c r="P24" s="76">
        <f>分析係数表!C27</f>
        <v>7.547169811320753E-2</v>
      </c>
      <c r="Q24" s="82">
        <f t="shared" si="5"/>
        <v>1.1025171352424677E-2</v>
      </c>
      <c r="R24" s="83">
        <v>1.1156930226646459E-2</v>
      </c>
      <c r="S24" s="84">
        <f t="shared" si="6"/>
        <v>1.1438125265574247E-2</v>
      </c>
      <c r="T24" s="85">
        <f>分析係数表!F27</f>
        <v>0.31960921144452198</v>
      </c>
      <c r="U24" s="86">
        <f t="shared" si="7"/>
        <v>3.6557301965338485E-3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投入係数表!U25</f>
        <v>0</v>
      </c>
      <c r="E25" s="77">
        <f t="shared" si="0"/>
        <v>0</v>
      </c>
      <c r="F25" s="76">
        <f>分析係数表!C28</f>
        <v>9.6472970692467741E-2</v>
      </c>
      <c r="G25" s="77">
        <f t="shared" si="1"/>
        <v>0</v>
      </c>
      <c r="H25" s="77">
        <v>1.0654965217420612E-2</v>
      </c>
      <c r="I25" s="77">
        <f t="shared" si="2"/>
        <v>1.0654965217420612E-2</v>
      </c>
      <c r="J25" s="76">
        <f>分析係数表!G28</f>
        <v>0.12489408574817827</v>
      </c>
      <c r="K25" s="78">
        <f t="shared" si="3"/>
        <v>1.3307421395083868E-3</v>
      </c>
      <c r="L25" s="79"/>
      <c r="M25" s="80"/>
      <c r="N25" s="81">
        <f>分析係数表!H28</f>
        <v>1.9077305478404378E-2</v>
      </c>
      <c r="O25" s="82">
        <f t="shared" si="4"/>
        <v>0.268090836239601</v>
      </c>
      <c r="P25" s="76">
        <f>分析係数表!C28</f>
        <v>9.6472970692467741E-2</v>
      </c>
      <c r="Q25" s="82">
        <f t="shared" si="5"/>
        <v>2.5863519387462196E-2</v>
      </c>
      <c r="R25" s="83">
        <v>2.9504238091836669E-2</v>
      </c>
      <c r="S25" s="84">
        <f t="shared" si="6"/>
        <v>4.0159203309257277E-2</v>
      </c>
      <c r="T25" s="85">
        <f>分析係数表!F28</f>
        <v>0.21360786307405524</v>
      </c>
      <c r="U25" s="86">
        <f t="shared" si="7"/>
        <v>8.5783216016469752E-3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投入係数表!U26</f>
        <v>4.388370817334065E-3</v>
      </c>
      <c r="E26" s="77">
        <f t="shared" si="0"/>
        <v>0.43883708173340652</v>
      </c>
      <c r="F26" s="76">
        <f>分析係数表!C29</f>
        <v>3.4111818825194651E-2</v>
      </c>
      <c r="G26" s="77">
        <f t="shared" si="1"/>
        <v>1.49695310258671E-2</v>
      </c>
      <c r="H26" s="77">
        <v>1.8466522125370418E-2</v>
      </c>
      <c r="I26" s="77">
        <f t="shared" si="2"/>
        <v>1.8466522125370418E-2</v>
      </c>
      <c r="J26" s="76">
        <f>分析係数表!G29</f>
        <v>0.26295336787564766</v>
      </c>
      <c r="K26" s="78">
        <f t="shared" si="3"/>
        <v>4.8558341858163144E-3</v>
      </c>
      <c r="L26" s="79"/>
      <c r="M26" s="80"/>
      <c r="N26" s="81">
        <f>分析係数表!H29</f>
        <v>9.4946262528680103E-3</v>
      </c>
      <c r="O26" s="82">
        <f t="shared" si="4"/>
        <v>0.13342671976371545</v>
      </c>
      <c r="P26" s="76">
        <f>分析係数表!C29</f>
        <v>3.4111818825194651E-2</v>
      </c>
      <c r="Q26" s="82">
        <f t="shared" si="5"/>
        <v>4.5514280910198797E-3</v>
      </c>
      <c r="R26" s="83">
        <v>5.8059061975103687E-3</v>
      </c>
      <c r="S26" s="84">
        <f t="shared" si="6"/>
        <v>2.4272428322880787E-2</v>
      </c>
      <c r="T26" s="85">
        <f>分析係数表!F29</f>
        <v>0.41450777202072536</v>
      </c>
      <c r="U26" s="86">
        <f t="shared" si="7"/>
        <v>1.0061110185650066E-2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投入係数表!U27</f>
        <v>1.7827756445419638E-3</v>
      </c>
      <c r="E27" s="77">
        <f t="shared" si="0"/>
        <v>0.17827756445419637</v>
      </c>
      <c r="F27" s="76">
        <f>分析係数表!C30</f>
        <v>1</v>
      </c>
      <c r="G27" s="77">
        <f t="shared" si="1"/>
        <v>0.17827756445419637</v>
      </c>
      <c r="H27" s="77">
        <v>0.21510504880940956</v>
      </c>
      <c r="I27" s="77">
        <f t="shared" si="2"/>
        <v>0.21510504880940956</v>
      </c>
      <c r="J27" s="76">
        <f>分析係数表!G30</f>
        <v>0.34440567162860553</v>
      </c>
      <c r="K27" s="78">
        <f t="shared" si="3"/>
        <v>7.4083398805908668E-2</v>
      </c>
      <c r="L27" s="79"/>
      <c r="M27" s="80"/>
      <c r="N27" s="81">
        <f>分析係数表!H30</f>
        <v>0</v>
      </c>
      <c r="O27" s="82">
        <f t="shared" si="4"/>
        <v>0</v>
      </c>
      <c r="P27" s="76">
        <f>分析係数表!C30</f>
        <v>1</v>
      </c>
      <c r="Q27" s="82">
        <f t="shared" si="5"/>
        <v>0</v>
      </c>
      <c r="R27" s="83">
        <v>4.1791687684676768E-2</v>
      </c>
      <c r="S27" s="84">
        <f t="shared" si="6"/>
        <v>0.25689673649408634</v>
      </c>
      <c r="T27" s="85">
        <f>分析係数表!F30</f>
        <v>0.44043464817350592</v>
      </c>
      <c r="U27" s="86">
        <f t="shared" si="7"/>
        <v>0.11314622375469477</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投入係数表!U28</f>
        <v>9.3252879868348879E-3</v>
      </c>
      <c r="E28" s="77">
        <f t="shared" si="0"/>
        <v>0.93252879868348881</v>
      </c>
      <c r="F28" s="76">
        <f>分析係数表!C31</f>
        <v>1.6826763829082436E-2</v>
      </c>
      <c r="G28" s="77">
        <f t="shared" si="1"/>
        <v>1.5691441859265028E-2</v>
      </c>
      <c r="H28" s="77">
        <v>1.9639499204104228E-2</v>
      </c>
      <c r="I28" s="77">
        <f t="shared" si="2"/>
        <v>1.9639499204104228E-2</v>
      </c>
      <c r="J28" s="76">
        <f>分析係数表!G31</f>
        <v>7.0588235294117646E-2</v>
      </c>
      <c r="K28" s="78">
        <f t="shared" si="3"/>
        <v>1.3863175908779455E-3</v>
      </c>
      <c r="L28" s="79"/>
      <c r="M28" s="80"/>
      <c r="N28" s="81">
        <f>分析係数表!H31</f>
        <v>2.1628325886567646E-2</v>
      </c>
      <c r="O28" s="82">
        <f t="shared" si="4"/>
        <v>0.30393998670075834</v>
      </c>
      <c r="P28" s="76">
        <f>分析係数表!C31</f>
        <v>1.6826763829082436E-2</v>
      </c>
      <c r="Q28" s="82">
        <f t="shared" si="5"/>
        <v>5.1143263744281168E-3</v>
      </c>
      <c r="R28" s="83">
        <v>6.4353752878155823E-3</v>
      </c>
      <c r="S28" s="84">
        <f t="shared" si="6"/>
        <v>2.6074874491919808E-2</v>
      </c>
      <c r="T28" s="85">
        <f>分析係数表!F31</f>
        <v>0.34509803921568627</v>
      </c>
      <c r="U28" s="86">
        <f t="shared" si="7"/>
        <v>8.9983880599566399E-3</v>
      </c>
      <c r="V28" s="87">
        <f>分析係数表!D31</f>
        <v>0</v>
      </c>
      <c r="W28" s="167">
        <f t="shared" si="8"/>
        <v>0</v>
      </c>
      <c r="X28" s="76">
        <f>分析係数表!E31</f>
        <v>0</v>
      </c>
      <c r="Y28" s="166">
        <f t="shared" si="9"/>
        <v>0</v>
      </c>
    </row>
    <row r="29" spans="1:25" x14ac:dyDescent="0.2">
      <c r="A29" s="6" t="s">
        <v>17</v>
      </c>
      <c r="B29" s="5" t="s">
        <v>273</v>
      </c>
      <c r="C29" s="90"/>
      <c r="D29" s="76">
        <f>投入係数表!U29</f>
        <v>5.4854635216675812E-4</v>
      </c>
      <c r="E29" s="77">
        <f t="shared" si="0"/>
        <v>5.4854635216675815E-2</v>
      </c>
      <c r="F29" s="76">
        <f>分析係数表!C32</f>
        <v>1</v>
      </c>
      <c r="G29" s="77">
        <f t="shared" si="1"/>
        <v>5.4854635216675815E-2</v>
      </c>
      <c r="H29" s="77">
        <v>7.6693706723538563E-2</v>
      </c>
      <c r="I29" s="77">
        <f t="shared" si="2"/>
        <v>7.6693706723538563E-2</v>
      </c>
      <c r="J29" s="76">
        <f>分析係数表!G32</f>
        <v>0.14034315882094148</v>
      </c>
      <c r="K29" s="78">
        <f t="shared" si="3"/>
        <v>1.076343706326828E-2</v>
      </c>
      <c r="L29" s="79"/>
      <c r="M29" s="80"/>
      <c r="N29" s="81">
        <f>分析係数表!H32</f>
        <v>6.181318681318681E-3</v>
      </c>
      <c r="O29" s="82">
        <f t="shared" si="4"/>
        <v>8.6865249194342575E-2</v>
      </c>
      <c r="P29" s="76">
        <f>分析係数表!C32</f>
        <v>1</v>
      </c>
      <c r="Q29" s="82">
        <f t="shared" si="5"/>
        <v>8.6865249194342575E-2</v>
      </c>
      <c r="R29" s="83">
        <v>0.11305171671577316</v>
      </c>
      <c r="S29" s="84">
        <f t="shared" si="6"/>
        <v>0.18974542343931172</v>
      </c>
      <c r="T29" s="85">
        <f>分析係数表!F32</f>
        <v>0.48284205895292565</v>
      </c>
      <c r="U29" s="86">
        <f t="shared" si="7"/>
        <v>9.1617070930331987E-2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投入係数表!U30</f>
        <v>2.7427317608337906E-4</v>
      </c>
      <c r="E30" s="77">
        <f t="shared" si="0"/>
        <v>2.7427317608337907E-2</v>
      </c>
      <c r="F30" s="76">
        <f>分析係数表!C33</f>
        <v>0.61354309165526677</v>
      </c>
      <c r="G30" s="77">
        <f t="shared" si="1"/>
        <v>1.6827841241230577E-2</v>
      </c>
      <c r="H30" s="77">
        <v>2.8860903117052035E-2</v>
      </c>
      <c r="I30" s="77">
        <f t="shared" si="2"/>
        <v>2.8860903117052035E-2</v>
      </c>
      <c r="J30" s="76">
        <f>分析係数表!G33</f>
        <v>0.50806900389538123</v>
      </c>
      <c r="K30" s="78">
        <f t="shared" si="3"/>
        <v>1.4663330298201731E-2</v>
      </c>
      <c r="L30" s="79"/>
      <c r="M30" s="80"/>
      <c r="N30" s="81">
        <f>分析係数表!H33</f>
        <v>9.1575091575091575E-4</v>
      </c>
      <c r="O30" s="82">
        <f t="shared" si="4"/>
        <v>1.2868925806569271E-2</v>
      </c>
      <c r="P30" s="76">
        <f>分析係数表!C33</f>
        <v>0.61354309165526677</v>
      </c>
      <c r="Q30" s="82">
        <f t="shared" si="5"/>
        <v>7.8956405256447575E-3</v>
      </c>
      <c r="R30" s="83">
        <v>2.1599381018049441E-2</v>
      </c>
      <c r="S30" s="84">
        <f t="shared" si="6"/>
        <v>5.046028413510148E-2</v>
      </c>
      <c r="T30" s="85">
        <f>分析係数表!F33</f>
        <v>0.64607679465776291</v>
      </c>
      <c r="U30" s="86">
        <f t="shared" si="7"/>
        <v>3.2601218631526332E-2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投入係数表!U31</f>
        <v>5.197476686780033E-2</v>
      </c>
      <c r="E31" s="77">
        <f t="shared" si="0"/>
        <v>5.1974766867800328</v>
      </c>
      <c r="F31" s="76">
        <f>分析係数表!C34</f>
        <v>0.22857033424405693</v>
      </c>
      <c r="G31" s="77">
        <f t="shared" si="1"/>
        <v>1.1879889835230057</v>
      </c>
      <c r="H31" s="77">
        <v>1.2749842784912702</v>
      </c>
      <c r="I31" s="77">
        <f t="shared" si="2"/>
        <v>1.2749842784912702</v>
      </c>
      <c r="J31" s="76">
        <f>分析係数表!G34</f>
        <v>0.42483593457785029</v>
      </c>
      <c r="K31" s="78">
        <f t="shared" si="3"/>
        <v>0.54165913752490491</v>
      </c>
      <c r="L31" s="79"/>
      <c r="M31" s="80"/>
      <c r="N31" s="81">
        <f>分析係数表!H34</f>
        <v>0.15290524493821198</v>
      </c>
      <c r="O31" s="82">
        <f t="shared" si="4"/>
        <v>2.1487570677793055</v>
      </c>
      <c r="P31" s="76">
        <f>分析係数表!C34</f>
        <v>0.22857033424405693</v>
      </c>
      <c r="Q31" s="82">
        <f t="shared" si="5"/>
        <v>0.49114212119159556</v>
      </c>
      <c r="R31" s="83">
        <v>0.52322218729493108</v>
      </c>
      <c r="S31" s="84">
        <f t="shared" si="6"/>
        <v>1.7982064657862011</v>
      </c>
      <c r="T31" s="85">
        <f>分析係数表!F34</f>
        <v>0.69964976707810533</v>
      </c>
      <c r="U31" s="86">
        <f t="shared" si="7"/>
        <v>1.2581147349456585</v>
      </c>
      <c r="V31" s="87">
        <f>分析係数表!D34</f>
        <v>0.31293141555306198</v>
      </c>
      <c r="W31" s="167">
        <f t="shared" si="8"/>
        <v>1</v>
      </c>
      <c r="X31" s="76">
        <f>分析係数表!E34</f>
        <v>0.23428202251011596</v>
      </c>
      <c r="Y31" s="166">
        <f t="shared" si="9"/>
        <v>0</v>
      </c>
    </row>
    <row r="32" spans="1:25" x14ac:dyDescent="0.2">
      <c r="A32" s="6" t="s">
        <v>20</v>
      </c>
      <c r="B32" s="5" t="s">
        <v>37</v>
      </c>
      <c r="C32" s="90"/>
      <c r="D32" s="76">
        <f>投入係数表!U32</f>
        <v>5.75973669775096E-3</v>
      </c>
      <c r="E32" s="77">
        <f t="shared" si="0"/>
        <v>0.57597366977509601</v>
      </c>
      <c r="F32" s="76">
        <f>分析係数表!C35</f>
        <v>0.59405620126526415</v>
      </c>
      <c r="G32" s="77">
        <f t="shared" si="1"/>
        <v>0.34216073029540722</v>
      </c>
      <c r="H32" s="77">
        <v>0.42985524876566011</v>
      </c>
      <c r="I32" s="77">
        <f t="shared" si="2"/>
        <v>0.42985524876566011</v>
      </c>
      <c r="J32" s="76">
        <f>分析係数表!G35</f>
        <v>0.31381472022289297</v>
      </c>
      <c r="K32" s="78">
        <f t="shared" si="3"/>
        <v>0.13489490462773768</v>
      </c>
      <c r="L32" s="79"/>
      <c r="M32" s="80"/>
      <c r="N32" s="81">
        <f>分析係数表!H35</f>
        <v>5.730990621100511E-2</v>
      </c>
      <c r="O32" s="82">
        <f t="shared" si="4"/>
        <v>0.80536848866386801</v>
      </c>
      <c r="P32" s="76">
        <f>分析係数表!C35</f>
        <v>0.59405620126526415</v>
      </c>
      <c r="Q32" s="82">
        <f t="shared" si="5"/>
        <v>0.4784341449944044</v>
      </c>
      <c r="R32" s="83">
        <v>0.65029989393115817</v>
      </c>
      <c r="S32" s="84">
        <f t="shared" si="6"/>
        <v>1.0801551426968183</v>
      </c>
      <c r="T32" s="85">
        <f>分析係数表!F35</f>
        <v>0.64397492454144412</v>
      </c>
      <c r="U32" s="86">
        <f t="shared" si="7"/>
        <v>0.69559282651123644</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投入係数表!U33</f>
        <v>1.9199122325836533E-3</v>
      </c>
      <c r="E33" s="77">
        <f t="shared" si="0"/>
        <v>0.19199122325836532</v>
      </c>
      <c r="F33" s="76">
        <f>分析係数表!C36</f>
        <v>0.92201141892342209</v>
      </c>
      <c r="G33" s="77">
        <f t="shared" si="1"/>
        <v>0.17701810017728892</v>
      </c>
      <c r="H33" s="77">
        <v>0.24646156720570203</v>
      </c>
      <c r="I33" s="77">
        <f t="shared" si="2"/>
        <v>0.24646156720570203</v>
      </c>
      <c r="J33" s="76">
        <f>分析係数表!G36</f>
        <v>3.5073050022033647E-2</v>
      </c>
      <c r="K33" s="78">
        <f t="shared" si="3"/>
        <v>8.6441588751143949E-3</v>
      </c>
      <c r="L33" s="79"/>
      <c r="M33" s="80"/>
      <c r="N33" s="81">
        <f>分析係数表!H36</f>
        <v>0.21210954796119633</v>
      </c>
      <c r="O33" s="82">
        <f t="shared" si="4"/>
        <v>2.9807472628507194</v>
      </c>
      <c r="P33" s="76">
        <f>分析係数表!C36</f>
        <v>0.92201141892342209</v>
      </c>
      <c r="Q33" s="82">
        <f t="shared" si="5"/>
        <v>2.7482830132730984</v>
      </c>
      <c r="R33" s="83">
        <v>2.8493088951616317</v>
      </c>
      <c r="S33" s="84">
        <f t="shared" si="6"/>
        <v>3.0957704623673337</v>
      </c>
      <c r="T33" s="85">
        <f>分析係数表!F36</f>
        <v>0.86466819583959498</v>
      </c>
      <c r="U33" s="86">
        <f t="shared" si="7"/>
        <v>2.6768142604286713</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投入係数表!U34</f>
        <v>1.8376302797586397E-2</v>
      </c>
      <c r="E34" s="77">
        <f t="shared" si="0"/>
        <v>1.8376302797586397</v>
      </c>
      <c r="F34" s="76">
        <f>分析係数表!C37</f>
        <v>0.53071646341463419</v>
      </c>
      <c r="G34" s="77">
        <f t="shared" si="1"/>
        <v>0.97526064313715011</v>
      </c>
      <c r="H34" s="77">
        <v>1.1177291762214623</v>
      </c>
      <c r="I34" s="77">
        <f t="shared" si="2"/>
        <v>1.1177291762214623</v>
      </c>
      <c r="J34" s="76">
        <f>分析係数表!G37</f>
        <v>0.41098529342667856</v>
      </c>
      <c r="K34" s="78">
        <f t="shared" si="3"/>
        <v>0.45937025346093741</v>
      </c>
      <c r="L34" s="79"/>
      <c r="M34" s="80"/>
      <c r="N34" s="81">
        <f>分析係数表!H37</f>
        <v>4.5651692629714608E-2</v>
      </c>
      <c r="O34" s="82">
        <f t="shared" si="4"/>
        <v>0.6415371639725439</v>
      </c>
      <c r="P34" s="76">
        <f>分析係数表!C37</f>
        <v>0.53071646341463419</v>
      </c>
      <c r="Q34" s="82">
        <f t="shared" si="5"/>
        <v>0.34047433481256278</v>
      </c>
      <c r="R34" s="83">
        <v>0.39077279551831356</v>
      </c>
      <c r="S34" s="84">
        <f t="shared" si="6"/>
        <v>1.5085019717397758</v>
      </c>
      <c r="T34" s="85">
        <f>分析係数表!F37</f>
        <v>0.70065310341587184</v>
      </c>
      <c r="U34" s="86">
        <f t="shared" si="7"/>
        <v>1.0569365880084358</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投入係数表!U35</f>
        <v>1.1930883159626988E-2</v>
      </c>
      <c r="E35" s="77">
        <f t="shared" si="0"/>
        <v>1.1930883159626988</v>
      </c>
      <c r="F35" s="76">
        <f>分析係数表!C38</f>
        <v>6.0218331324874197E-2</v>
      </c>
      <c r="G35" s="77">
        <f t="shared" si="1"/>
        <v>7.1845787510477988E-2</v>
      </c>
      <c r="H35" s="77">
        <v>8.3861477571258045E-2</v>
      </c>
      <c r="I35" s="77">
        <f t="shared" si="2"/>
        <v>8.3861477571258045E-2</v>
      </c>
      <c r="J35" s="76">
        <f>分析係数表!G38</f>
        <v>0.21161417322834647</v>
      </c>
      <c r="K35" s="78">
        <f t="shared" si="3"/>
        <v>1.7746277241949292E-2</v>
      </c>
      <c r="L35" s="79"/>
      <c r="M35" s="80"/>
      <c r="N35" s="81">
        <f>分析係数表!H38</f>
        <v>4.0957211286881616E-2</v>
      </c>
      <c r="O35" s="82">
        <f t="shared" si="4"/>
        <v>0.57556624211798824</v>
      </c>
      <c r="P35" s="76">
        <f>分析係数表!C38</f>
        <v>6.0218331324874197E-2</v>
      </c>
      <c r="Q35" s="82">
        <f t="shared" si="5"/>
        <v>3.4659638667273777E-2</v>
      </c>
      <c r="R35" s="83">
        <v>4.24511424693945E-2</v>
      </c>
      <c r="S35" s="84">
        <f t="shared" si="6"/>
        <v>0.12631262004065255</v>
      </c>
      <c r="T35" s="85">
        <f>分析係数表!F38</f>
        <v>0.48868110236220474</v>
      </c>
      <c r="U35" s="86">
        <f t="shared" si="7"/>
        <v>6.1726590403724406E-2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投入係数表!U36</f>
        <v>0</v>
      </c>
      <c r="E36" s="77">
        <f t="shared" si="0"/>
        <v>0</v>
      </c>
      <c r="F36" s="76">
        <f>分析係数表!C39</f>
        <v>1</v>
      </c>
      <c r="G36" s="77">
        <f t="shared" si="1"/>
        <v>0</v>
      </c>
      <c r="H36" s="77">
        <v>7.8106419198298053E-3</v>
      </c>
      <c r="I36" s="77">
        <f t="shared" si="2"/>
        <v>7.8106419198298053E-3</v>
      </c>
      <c r="J36" s="76">
        <f>分析係数表!G39</f>
        <v>0.35446398937935614</v>
      </c>
      <c r="K36" s="78">
        <f t="shared" si="3"/>
        <v>2.7685912945165057E-3</v>
      </c>
      <c r="L36" s="79"/>
      <c r="M36" s="80"/>
      <c r="N36" s="81">
        <f>分析係数表!H39</f>
        <v>3.6479088676890873E-3</v>
      </c>
      <c r="O36" s="82">
        <f t="shared" si="4"/>
        <v>5.1263578075619348E-2</v>
      </c>
      <c r="P36" s="76">
        <f>分析係数表!C39</f>
        <v>1</v>
      </c>
      <c r="Q36" s="82">
        <f t="shared" si="5"/>
        <v>5.1263578075619348E-2</v>
      </c>
      <c r="R36" s="83">
        <v>5.7896101581899659E-2</v>
      </c>
      <c r="S36" s="84">
        <f t="shared" si="6"/>
        <v>6.5706743501729462E-2</v>
      </c>
      <c r="T36" s="85">
        <f>分析係数表!F39</f>
        <v>0.70522971883741881</v>
      </c>
      <c r="U36" s="86">
        <f t="shared" si="7"/>
        <v>4.633834824544706E-2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投入係数表!U37</f>
        <v>9.5995611629182663E-4</v>
      </c>
      <c r="E37" s="77">
        <f t="shared" si="0"/>
        <v>9.5995611629182659E-2</v>
      </c>
      <c r="F37" s="76">
        <f>分析係数表!C40</f>
        <v>0.65100470158416435</v>
      </c>
      <c r="G37" s="77">
        <f t="shared" si="1"/>
        <v>6.2493594502045391E-2</v>
      </c>
      <c r="H37" s="77">
        <v>6.6929672439646468E-2</v>
      </c>
      <c r="I37" s="77">
        <f t="shared" si="2"/>
        <v>6.6929672439646468E-2</v>
      </c>
      <c r="J37" s="76">
        <f>分析係数表!G40</f>
        <v>0.47733083654434799</v>
      </c>
      <c r="K37" s="78">
        <f t="shared" si="3"/>
        <v>3.194759653525564E-2</v>
      </c>
      <c r="L37" s="79"/>
      <c r="M37" s="80"/>
      <c r="N37" s="81">
        <f>分析係数表!H40</f>
        <v>3.0717908465161214E-2</v>
      </c>
      <c r="O37" s="82">
        <f t="shared" si="4"/>
        <v>0.4316746815884912</v>
      </c>
      <c r="P37" s="76">
        <f>分析係数表!C40</f>
        <v>0.65100470158416435</v>
      </c>
      <c r="Q37" s="82">
        <f t="shared" si="5"/>
        <v>0.28102224726895486</v>
      </c>
      <c r="R37" s="83">
        <v>0.28211553802424916</v>
      </c>
      <c r="S37" s="84">
        <f t="shared" si="6"/>
        <v>0.34904521046389564</v>
      </c>
      <c r="T37" s="85">
        <f>分析係数表!F40</f>
        <v>0.67377291224026792</v>
      </c>
      <c r="U37" s="86">
        <f t="shared" si="7"/>
        <v>0.23517720795777619</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投入係数表!U38</f>
        <v>0</v>
      </c>
      <c r="E38" s="77">
        <f t="shared" si="0"/>
        <v>0</v>
      </c>
      <c r="F38" s="76">
        <f>分析係数表!C41</f>
        <v>0.8265321556052998</v>
      </c>
      <c r="G38" s="77">
        <f t="shared" si="1"/>
        <v>0</v>
      </c>
      <c r="H38" s="77">
        <v>3.5989440042308735E-4</v>
      </c>
      <c r="I38" s="77">
        <f t="shared" si="2"/>
        <v>3.5989440042308735E-4</v>
      </c>
      <c r="J38" s="76">
        <f>分析係数表!G41</f>
        <v>0.44479524052850572</v>
      </c>
      <c r="K38" s="78">
        <f t="shared" si="3"/>
        <v>1.6007931640104949E-4</v>
      </c>
      <c r="L38" s="79"/>
      <c r="M38" s="80"/>
      <c r="N38" s="81">
        <f>分析係数表!H41</f>
        <v>6.0640824377088114E-2</v>
      </c>
      <c r="O38" s="82">
        <f t="shared" si="4"/>
        <v>0.85217743857567496</v>
      </c>
      <c r="P38" s="76">
        <f>分析係数表!C41</f>
        <v>0.8265321556052998</v>
      </c>
      <c r="Q38" s="82">
        <f t="shared" si="5"/>
        <v>0.70435205526415556</v>
      </c>
      <c r="R38" s="83">
        <v>0.71698610736657165</v>
      </c>
      <c r="S38" s="84">
        <f t="shared" si="6"/>
        <v>0.7173460017669947</v>
      </c>
      <c r="T38" s="85">
        <f>分析係数表!F41</f>
        <v>0.54945616468355352</v>
      </c>
      <c r="U38" s="86">
        <f t="shared" si="7"/>
        <v>0.39415018288197451</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投入係数表!U39</f>
        <v>4.1140976412506856E-4</v>
      </c>
      <c r="E39" s="77">
        <f>$C$23*D39</f>
        <v>4.1140976412506858E-2</v>
      </c>
      <c r="F39" s="76">
        <f>分析係数表!C42</f>
        <v>0.24572260647979616</v>
      </c>
      <c r="G39" s="77">
        <f>E39*F39</f>
        <v>1.0109267957204999E-2</v>
      </c>
      <c r="H39" s="77">
        <v>1.2426931911114594E-2</v>
      </c>
      <c r="I39" s="77">
        <f>C39+H39</f>
        <v>1.2426931911114594E-2</v>
      </c>
      <c r="J39" s="76">
        <f>分析係数表!G42</f>
        <v>0.48602941176470588</v>
      </c>
      <c r="K39" s="78">
        <f>I39*J39</f>
        <v>6.0398544067990787E-3</v>
      </c>
      <c r="L39" s="79"/>
      <c r="M39" s="80"/>
      <c r="N39" s="81">
        <f>分析係数表!H42</f>
        <v>1.240792174858109E-2</v>
      </c>
      <c r="O39" s="82">
        <f t="shared" si="4"/>
        <v>0.17436687384065838</v>
      </c>
      <c r="P39" s="76">
        <f>分析係数表!C42</f>
        <v>0.24572260647979616</v>
      </c>
      <c r="Q39" s="82">
        <f>O39*P39</f>
        <v>4.2845882723860362E-2</v>
      </c>
      <c r="R39" s="83">
        <v>4.4900559107276472E-2</v>
      </c>
      <c r="S39" s="84">
        <f>I39+R39</f>
        <v>5.7327491018391068E-2</v>
      </c>
      <c r="T39" s="85">
        <f>分析係数表!F42</f>
        <v>0.55735294117647061</v>
      </c>
      <c r="U39" s="86">
        <f>S39*T39</f>
        <v>3.1951645729367963E-2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投入係数表!U40</f>
        <v>3.6752605595172794E-2</v>
      </c>
      <c r="E40" s="77">
        <f>$C$23*D40</f>
        <v>3.6752605595172794</v>
      </c>
      <c r="F40" s="76">
        <f>分析係数表!C43</f>
        <v>0.32241039779440728</v>
      </c>
      <c r="G40" s="77">
        <f>E40*F40</f>
        <v>1.184942218992062</v>
      </c>
      <c r="H40" s="77">
        <v>1.3845756963744895</v>
      </c>
      <c r="I40" s="77">
        <f>C40+H40</f>
        <v>1.3845756963744895</v>
      </c>
      <c r="J40" s="76">
        <f>分析係数表!G43</f>
        <v>0.32678591644967736</v>
      </c>
      <c r="K40" s="78">
        <f>I40*J40</f>
        <v>0.45245983783368776</v>
      </c>
      <c r="L40" s="79"/>
      <c r="M40" s="80"/>
      <c r="N40" s="81">
        <f>分析係数表!H43</f>
        <v>3.3935615666384894E-2</v>
      </c>
      <c r="O40" s="82">
        <f t="shared" si="4"/>
        <v>0.47689269287036506</v>
      </c>
      <c r="P40" s="76">
        <f>分析係数表!C43</f>
        <v>0.32241039779440728</v>
      </c>
      <c r="Q40" s="82">
        <f>O40*P40</f>
        <v>0.15375516281358051</v>
      </c>
      <c r="R40" s="83">
        <v>0.26395097511323945</v>
      </c>
      <c r="S40" s="84">
        <f>I40+R40</f>
        <v>1.6485266714877289</v>
      </c>
      <c r="T40" s="85">
        <f>分析係数表!F43</f>
        <v>0.56402128382203098</v>
      </c>
      <c r="U40" s="86">
        <f>S40*T40</f>
        <v>0.92980412966736836</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投入係数表!U41</f>
        <v>1.3713658804168953E-4</v>
      </c>
      <c r="E41" s="77">
        <f>$C$23*D41</f>
        <v>1.3713658804168954E-2</v>
      </c>
      <c r="F41" s="76">
        <f>分析係数表!C44</f>
        <v>0.3905721797921623</v>
      </c>
      <c r="G41" s="77">
        <f>E41*F41</f>
        <v>5.3561736120702457E-3</v>
      </c>
      <c r="H41" s="77">
        <v>7.8938961544998583E-3</v>
      </c>
      <c r="I41" s="77">
        <f>C41+H41</f>
        <v>7.8938961544998583E-3</v>
      </c>
      <c r="J41" s="76">
        <f>分析係数表!G44</f>
        <v>0.26539598666415049</v>
      </c>
      <c r="K41" s="78">
        <f>I41*J41</f>
        <v>2.0950083585478331E-3</v>
      </c>
      <c r="L41" s="79"/>
      <c r="M41" s="80"/>
      <c r="N41" s="81">
        <f>分析係数表!H44</f>
        <v>0.10659692871231333</v>
      </c>
      <c r="O41" s="82">
        <f t="shared" si="4"/>
        <v>1.49799245975315</v>
      </c>
      <c r="P41" s="76">
        <f>分析係数表!C44</f>
        <v>0.3905721797921623</v>
      </c>
      <c r="Q41" s="82">
        <f>O41*P41</f>
        <v>0.58507418031801073</v>
      </c>
      <c r="R41" s="83">
        <v>0.59426710904411584</v>
      </c>
      <c r="S41" s="84">
        <f>I41+R41</f>
        <v>0.60216100519861571</v>
      </c>
      <c r="T41" s="85">
        <f>分析係数表!F44</f>
        <v>0.53714537334088197</v>
      </c>
      <c r="U41" s="86">
        <f>S41*T41</f>
        <v>0.32344799794873119</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投入係数表!U42</f>
        <v>5.4854635216675812E-4</v>
      </c>
      <c r="E42" s="77">
        <f>$C$23*D42</f>
        <v>5.4854635216675815E-2</v>
      </c>
      <c r="F42" s="76">
        <f>分析係数表!C45</f>
        <v>1</v>
      </c>
      <c r="G42" s="77">
        <f>E42*F42</f>
        <v>5.4854635216675815E-2</v>
      </c>
      <c r="H42" s="77">
        <v>6.2254143814307453E-2</v>
      </c>
      <c r="I42" s="77">
        <f>C42+H42</f>
        <v>6.2254143814307453E-2</v>
      </c>
      <c r="J42" s="76">
        <f>分析係数表!G45</f>
        <v>0</v>
      </c>
      <c r="K42" s="78">
        <f>I42*J42</f>
        <v>0</v>
      </c>
      <c r="L42" s="79"/>
      <c r="M42" s="80"/>
      <c r="N42" s="81">
        <f>分析係数表!H45</f>
        <v>0</v>
      </c>
      <c r="O42" s="82">
        <f t="shared" si="4"/>
        <v>0</v>
      </c>
      <c r="P42" s="76">
        <f>分析係数表!C45</f>
        <v>1</v>
      </c>
      <c r="Q42" s="82">
        <f>O42*P42</f>
        <v>0</v>
      </c>
      <c r="R42" s="83">
        <v>5.1555971416691656E-3</v>
      </c>
      <c r="S42" s="84">
        <f>I42+R42</f>
        <v>6.7409740955976613E-2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3.2912781130005485E-3</v>
      </c>
      <c r="E43" s="77">
        <f>$C$23*D43</f>
        <v>0.32912781130005486</v>
      </c>
      <c r="F43" s="76">
        <f>分析係数表!C46</f>
        <v>0.10446009389671362</v>
      </c>
      <c r="G43" s="77">
        <f>E43*F43</f>
        <v>3.4380722072423577E-2</v>
      </c>
      <c r="H43" s="77">
        <v>4.1183384668193525E-2</v>
      </c>
      <c r="I43" s="77">
        <f>C43+H43</f>
        <v>4.1183384668193525E-2</v>
      </c>
      <c r="J43" s="76">
        <f>分析係数表!G46</f>
        <v>9.482758620689655E-3</v>
      </c>
      <c r="K43" s="78">
        <f>I43*J43</f>
        <v>3.9053209599149033E-4</v>
      </c>
      <c r="L43" s="79"/>
      <c r="M43" s="80"/>
      <c r="N43" s="81">
        <f>分析係数表!H46</f>
        <v>2.1406935555287204E-2</v>
      </c>
      <c r="O43" s="82">
        <f t="shared" si="4"/>
        <v>0.30082881782444482</v>
      </c>
      <c r="P43" s="76">
        <f>分析係数表!C46</f>
        <v>0.10446009389671362</v>
      </c>
      <c r="Q43" s="82">
        <f>O43*P43</f>
        <v>3.142460655677886E-2</v>
      </c>
      <c r="R43" s="83">
        <v>3.4971487578568897E-2</v>
      </c>
      <c r="S43" s="84">
        <f>I43+R43</f>
        <v>7.6154872246762428E-2</v>
      </c>
      <c r="T43" s="85">
        <f>分析係数表!F46</f>
        <v>0.31293103448275861</v>
      </c>
      <c r="U43" s="86">
        <f>S43*T43</f>
        <v>2.3831222953081689E-2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投入係数表!U44</f>
        <v>0.64975315414152501</v>
      </c>
      <c r="E44" s="91">
        <f>SUM(E5:E43)</f>
        <v>64.97531541415249</v>
      </c>
      <c r="F44" s="92">
        <f>分析係数表!C47</f>
        <v>0.44570757479943235</v>
      </c>
      <c r="G44" s="91">
        <f>SUM(G5:G43)</f>
        <v>9.9389075694683999</v>
      </c>
      <c r="H44" s="91">
        <f>SUM(H5:H43)</f>
        <v>11.013690317629539</v>
      </c>
      <c r="I44" s="91">
        <f>SUM(I5:I43)</f>
        <v>111.01369031762951</v>
      </c>
      <c r="J44" s="92">
        <f>分析係数表!G47</f>
        <v>0.27097428005742652</v>
      </c>
      <c r="K44" s="93">
        <f>SUM(K5:K43)</f>
        <v>22.400956930032372</v>
      </c>
      <c r="L44" s="94">
        <f>最終需要_まとめ!$L$33</f>
        <v>0.62733333333333341</v>
      </c>
      <c r="M44" s="91">
        <f>K44*L44</f>
        <v>14.052866980773643</v>
      </c>
      <c r="N44" s="95">
        <f>分析係数表!H47</f>
        <v>1</v>
      </c>
      <c r="O44" s="96">
        <f>SUM(O5:O43)</f>
        <v>14.052866980773643</v>
      </c>
      <c r="P44" s="92">
        <f>分析係数表!C47</f>
        <v>0.44570757479943235</v>
      </c>
      <c r="Q44" s="96">
        <f>SUM(Q5:Q43)</f>
        <v>6.1570534211703842</v>
      </c>
      <c r="R44" s="91">
        <f>SUM(R5:R43)</f>
        <v>6.7760808018932011</v>
      </c>
      <c r="S44" s="97">
        <f>SUM(S5:S43)</f>
        <v>117.78977111952273</v>
      </c>
      <c r="T44" s="98">
        <f>分析係数表!F47</f>
        <v>0.61157350498728547</v>
      </c>
      <c r="U44" s="99">
        <f>SUM(U5:U43)</f>
        <v>43.360648413438796</v>
      </c>
      <c r="V44" s="100">
        <f>分析係数表!D47</f>
        <v>9.9802009927653867E-2</v>
      </c>
      <c r="W44" s="164">
        <f>SUM(W5:W43)</f>
        <v>5</v>
      </c>
      <c r="X44" s="92">
        <f>分析係数表!E47</f>
        <v>7.9310975781403947E-2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4.3219724437998597E-2</v>
      </c>
      <c r="G5" s="77">
        <f t="shared" ref="G5:G38" si="1">E5*F5</f>
        <v>0</v>
      </c>
      <c r="H5" s="77">
        <f t="array" ref="H5:H43">MMULT(逆行列係数!C5:AO43,'20'!G5:G43)</f>
        <v>5.5377220032342026E-5</v>
      </c>
      <c r="I5" s="77">
        <f t="shared" ref="I5:I38" si="2">C5+H5</f>
        <v>5.5377220032342026E-5</v>
      </c>
      <c r="J5" s="76">
        <f>分析係数表!G8</f>
        <v>0.12096774193548387</v>
      </c>
      <c r="K5" s="78">
        <f t="shared" ref="K5:K43" si="3">I5*J5</f>
        <v>6.6988572619768579E-6</v>
      </c>
      <c r="L5" s="79" t="s">
        <v>184</v>
      </c>
      <c r="M5" s="80" t="s">
        <v>184</v>
      </c>
      <c r="N5" s="81">
        <f>分析係数表!H8</f>
        <v>1.0951274000724549E-2</v>
      </c>
      <c r="O5" s="82">
        <f t="shared" ref="O5:O43" si="4">$M$44*N5</f>
        <v>0.13356694257412288</v>
      </c>
      <c r="P5" s="76">
        <f>分析係数表!C8</f>
        <v>4.3219724437998597E-2</v>
      </c>
      <c r="Q5" s="82">
        <f t="shared" ref="Q5:Q38" si="5">O5*P5</f>
        <v>5.772726452079574E-3</v>
      </c>
      <c r="R5" s="83">
        <f t="array" ref="R5:R43">MMULT(逆行列係数!C5:AO43,'20'!Q5:Q43)</f>
        <v>6.5078392706879587E-3</v>
      </c>
      <c r="S5" s="84">
        <f t="shared" ref="S5:S38" si="6">I5+R5</f>
        <v>6.5632164907203005E-3</v>
      </c>
      <c r="T5" s="85">
        <f>分析係数表!F8</f>
        <v>0.45483870967741935</v>
      </c>
      <c r="U5" s="86">
        <f t="shared" ref="U5:U38" si="7">S5*T5</f>
        <v>2.985204919972782E-3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投入係数表!V6</f>
        <v>0</v>
      </c>
      <c r="E6" s="77">
        <f t="shared" si="0"/>
        <v>0</v>
      </c>
      <c r="F6" s="76">
        <f>分析係数表!C9</f>
        <v>0.23148148148148151</v>
      </c>
      <c r="G6" s="77">
        <f t="shared" si="1"/>
        <v>0</v>
      </c>
      <c r="H6" s="77">
        <v>2.0424513632090717E-5</v>
      </c>
      <c r="I6" s="77">
        <f t="shared" si="2"/>
        <v>2.0424513632090717E-5</v>
      </c>
      <c r="J6" s="76">
        <f>分析係数表!G9</f>
        <v>0.24691358024691357</v>
      </c>
      <c r="K6" s="78">
        <f t="shared" si="3"/>
        <v>5.0430897857014116E-6</v>
      </c>
      <c r="L6" s="79"/>
      <c r="M6" s="80"/>
      <c r="N6" s="81">
        <f>分析係数表!H9</f>
        <v>5.7611802117296619E-4</v>
      </c>
      <c r="O6" s="82">
        <f t="shared" si="4"/>
        <v>7.0266092004305399E-3</v>
      </c>
      <c r="P6" s="76">
        <f>分析係数表!C9</f>
        <v>0.23148148148148151</v>
      </c>
      <c r="Q6" s="82">
        <f t="shared" si="5"/>
        <v>1.6265299075070695E-3</v>
      </c>
      <c r="R6" s="83">
        <v>1.8082232468218725E-3</v>
      </c>
      <c r="S6" s="84">
        <f t="shared" si="6"/>
        <v>1.8286477604539631E-3</v>
      </c>
      <c r="T6" s="85">
        <f>分析係数表!F9</f>
        <v>0.67901234567901236</v>
      </c>
      <c r="U6" s="86">
        <f t="shared" si="7"/>
        <v>1.2416744052465181E-3</v>
      </c>
      <c r="V6" s="87">
        <f>分析係数表!D9</f>
        <v>0</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5.5493895671475668E-3</v>
      </c>
      <c r="G7" s="77">
        <f t="shared" si="1"/>
        <v>0</v>
      </c>
      <c r="H7" s="77">
        <v>1.3270289589932812E-6</v>
      </c>
      <c r="I7" s="77">
        <f t="shared" si="2"/>
        <v>1.3270289589932812E-6</v>
      </c>
      <c r="J7" s="76">
        <f>分析係数表!G10</f>
        <v>0.2857142857142857</v>
      </c>
      <c r="K7" s="78">
        <f t="shared" si="3"/>
        <v>3.7915113114093747E-7</v>
      </c>
      <c r="L7" s="79"/>
      <c r="M7" s="80"/>
      <c r="N7" s="81">
        <f>分析係数表!H10</f>
        <v>1.1094674556213018E-3</v>
      </c>
      <c r="O7" s="82">
        <f t="shared" si="4"/>
        <v>1.3531592390348769E-2</v>
      </c>
      <c r="P7" s="76">
        <f>分析係数表!C10</f>
        <v>5.5493895671475668E-3</v>
      </c>
      <c r="Q7" s="82">
        <f t="shared" si="5"/>
        <v>7.5092077637894871E-5</v>
      </c>
      <c r="R7" s="83">
        <v>9.2263235583541574E-5</v>
      </c>
      <c r="S7" s="84">
        <f t="shared" si="6"/>
        <v>9.3590264542534854E-5</v>
      </c>
      <c r="T7" s="85">
        <f>分析係数表!F10</f>
        <v>0.5714285714285714</v>
      </c>
      <c r="U7" s="86">
        <f t="shared" si="7"/>
        <v>5.3480151167162768E-5</v>
      </c>
      <c r="V7" s="87">
        <f>分析係数表!D10</f>
        <v>0.14285714285714285</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8.2342177493137658E-3</v>
      </c>
      <c r="G8" s="77">
        <f t="shared" si="1"/>
        <v>0</v>
      </c>
      <c r="H8" s="77">
        <v>1.182550831558416E-3</v>
      </c>
      <c r="I8" s="77">
        <f t="shared" si="2"/>
        <v>1.182550831558416E-3</v>
      </c>
      <c r="J8" s="76">
        <f>分析係数表!G11</f>
        <v>0.47058823529411764</v>
      </c>
      <c r="K8" s="78">
        <f t="shared" si="3"/>
        <v>5.564945089686663E-4</v>
      </c>
      <c r="L8" s="79"/>
      <c r="M8" s="80"/>
      <c r="N8" s="81">
        <f>分析係数表!H11</f>
        <v>-2.0126393752767377E-5</v>
      </c>
      <c r="O8" s="82">
        <f t="shared" si="4"/>
        <v>-2.4547106377049917E-4</v>
      </c>
      <c r="P8" s="76">
        <f>分析係数表!C11</f>
        <v>8.2342177493137658E-3</v>
      </c>
      <c r="Q8" s="82">
        <f t="shared" si="5"/>
        <v>-2.0212621902419756E-6</v>
      </c>
      <c r="R8" s="83">
        <v>2.4806560107253996E-5</v>
      </c>
      <c r="S8" s="84">
        <f t="shared" si="6"/>
        <v>1.20735739166567E-3</v>
      </c>
      <c r="T8" s="85">
        <f>分析係数表!F11</f>
        <v>0.76470588235294112</v>
      </c>
      <c r="U8" s="86">
        <f t="shared" si="7"/>
        <v>9.2327329950904165E-4</v>
      </c>
      <c r="V8" s="87">
        <f>分析係数表!D11</f>
        <v>0</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2.3675231529837748E-2</v>
      </c>
      <c r="G9" s="77">
        <f t="shared" si="1"/>
        <v>0</v>
      </c>
      <c r="H9" s="77">
        <v>3.4676117299068338E-5</v>
      </c>
      <c r="I9" s="77">
        <f t="shared" si="2"/>
        <v>3.4676117299068338E-5</v>
      </c>
      <c r="J9" s="76">
        <f>分析係数表!G12</f>
        <v>0.14409566517189837</v>
      </c>
      <c r="K9" s="78">
        <f t="shared" si="3"/>
        <v>4.9966781877880241E-6</v>
      </c>
      <c r="L9" s="79"/>
      <c r="M9" s="80"/>
      <c r="N9" s="81">
        <f>分析係数表!H12</f>
        <v>8.7247916918246585E-2</v>
      </c>
      <c r="O9" s="82">
        <f t="shared" si="4"/>
        <v>1.0641170614451141</v>
      </c>
      <c r="P9" s="76">
        <f>分析係数表!C12</f>
        <v>2.3675231529837748E-2</v>
      </c>
      <c r="Q9" s="82">
        <f t="shared" si="5"/>
        <v>2.5193217804563656E-2</v>
      </c>
      <c r="R9" s="83">
        <v>2.7009860808121441E-2</v>
      </c>
      <c r="S9" s="84">
        <f t="shared" si="6"/>
        <v>2.7044536925420509E-2</v>
      </c>
      <c r="T9" s="85">
        <f>分析係数表!F12</f>
        <v>0.28819133034379674</v>
      </c>
      <c r="U9" s="86">
        <f t="shared" si="7"/>
        <v>7.7940010750688704E-3</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投入係数表!V10</f>
        <v>2.0935101186322401E-3</v>
      </c>
      <c r="E10" s="77">
        <f t="shared" si="0"/>
        <v>0.20935101186322402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0.16394398671572216</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投入係数表!V11</f>
        <v>6.9783670621074668E-3</v>
      </c>
      <c r="E11" s="77">
        <f t="shared" si="0"/>
        <v>0.69783670621074667</v>
      </c>
      <c r="F11" s="76">
        <f>分析係数表!C14</f>
        <v>5.9722885809842308E-2</v>
      </c>
      <c r="G11" s="77">
        <f t="shared" si="1"/>
        <v>4.1676821918940898E-2</v>
      </c>
      <c r="H11" s="77">
        <v>4.7750898318069696E-2</v>
      </c>
      <c r="I11" s="77">
        <f t="shared" si="2"/>
        <v>4.7750898318069696E-2</v>
      </c>
      <c r="J11" s="76">
        <f>分析係数表!G14</f>
        <v>0.15850144092219021</v>
      </c>
      <c r="K11" s="78">
        <f t="shared" si="3"/>
        <v>7.5685861887430355E-3</v>
      </c>
      <c r="L11" s="79"/>
      <c r="M11" s="80"/>
      <c r="N11" s="81">
        <f>分析係数表!H14</f>
        <v>1.1119832548403977E-3</v>
      </c>
      <c r="O11" s="82">
        <f t="shared" si="4"/>
        <v>1.3562276273320082E-2</v>
      </c>
      <c r="P11" s="76">
        <f>分析係数表!C14</f>
        <v>5.9722885809842308E-2</v>
      </c>
      <c r="Q11" s="82">
        <f t="shared" si="5"/>
        <v>8.0997827719302888E-4</v>
      </c>
      <c r="R11" s="83">
        <v>2.3673510701526907E-3</v>
      </c>
      <c r="S11" s="84">
        <f t="shared" si="6"/>
        <v>5.0118249388222388E-2</v>
      </c>
      <c r="T11" s="85">
        <f>分析係数表!F14</f>
        <v>0.29178674351585016</v>
      </c>
      <c r="U11" s="86">
        <f t="shared" si="7"/>
        <v>1.4623840779704659E-2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投入係数表!V12</f>
        <v>1.04675505931612E-2</v>
      </c>
      <c r="E12" s="77">
        <f t="shared" si="0"/>
        <v>1.0467550593161199</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9.7881586678486551E-2</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投入係数表!V13</f>
        <v>0</v>
      </c>
      <c r="E13" s="77">
        <f t="shared" si="0"/>
        <v>0</v>
      </c>
      <c r="F13" s="76">
        <f>分析係数表!C16</f>
        <v>6.1289263434387564E-3</v>
      </c>
      <c r="G13" s="77">
        <f t="shared" si="1"/>
        <v>0</v>
      </c>
      <c r="H13" s="77">
        <v>4.1774636374569235E-4</v>
      </c>
      <c r="I13" s="77">
        <f t="shared" si="2"/>
        <v>4.1774636374569235E-4</v>
      </c>
      <c r="J13" s="76">
        <f>分析係数表!G16</f>
        <v>3.1746031746031744E-2</v>
      </c>
      <c r="K13" s="78">
        <f t="shared" si="3"/>
        <v>1.3261789325260075E-5</v>
      </c>
      <c r="L13" s="79"/>
      <c r="M13" s="80"/>
      <c r="N13" s="81">
        <f>分析係数表!H16</f>
        <v>1.5884756269371653E-2</v>
      </c>
      <c r="O13" s="82">
        <f t="shared" si="4"/>
        <v>0.19373803708086651</v>
      </c>
      <c r="P13" s="76">
        <f>分析係数表!C16</f>
        <v>6.1289263434387564E-3</v>
      </c>
      <c r="Q13" s="82">
        <f t="shared" si="5"/>
        <v>1.1874061591910373E-3</v>
      </c>
      <c r="R13" s="83">
        <v>1.3307023495333372E-3</v>
      </c>
      <c r="S13" s="84">
        <f t="shared" si="6"/>
        <v>1.7484487132790295E-3</v>
      </c>
      <c r="T13" s="85">
        <f>分析係数表!F16</f>
        <v>0.27777777777777779</v>
      </c>
      <c r="U13" s="86">
        <f t="shared" si="7"/>
        <v>4.8568019813306377E-4</v>
      </c>
      <c r="V13" s="87">
        <f>分析係数表!D16</f>
        <v>0</v>
      </c>
      <c r="W13" s="88">
        <f t="shared" si="8"/>
        <v>0</v>
      </c>
      <c r="X13" s="76">
        <f>分析係数表!E16</f>
        <v>0</v>
      </c>
      <c r="Y13" s="89">
        <f t="shared" si="9"/>
        <v>0</v>
      </c>
    </row>
    <row r="14" spans="1:25" x14ac:dyDescent="0.2">
      <c r="A14" s="6" t="s">
        <v>2</v>
      </c>
      <c r="B14" s="5" t="s">
        <v>365</v>
      </c>
      <c r="C14" s="90"/>
      <c r="D14" s="76">
        <f>投入係数表!V14</f>
        <v>4.1172365666434056E-2</v>
      </c>
      <c r="E14" s="77">
        <f t="shared" si="0"/>
        <v>4.1172365666434052</v>
      </c>
      <c r="F14" s="76">
        <f>分析係数表!C17</f>
        <v>8.7451698189953242E-2</v>
      </c>
      <c r="G14" s="77">
        <f t="shared" si="1"/>
        <v>0.3600593296027384</v>
      </c>
      <c r="H14" s="77">
        <v>0.3780395286869595</v>
      </c>
      <c r="I14" s="77">
        <f t="shared" si="2"/>
        <v>0.3780395286869595</v>
      </c>
      <c r="J14" s="76">
        <f>分析係数表!G17</f>
        <v>0.21272443403590943</v>
      </c>
      <c r="K14" s="78">
        <f t="shared" si="3"/>
        <v>8.0418244783135404E-2</v>
      </c>
      <c r="L14" s="79"/>
      <c r="M14" s="80"/>
      <c r="N14" s="81">
        <f>分析係数表!H17</f>
        <v>2.8227267238256251E-3</v>
      </c>
      <c r="O14" s="82">
        <f t="shared" si="4"/>
        <v>3.4427316693812514E-2</v>
      </c>
      <c r="P14" s="76">
        <f>分析係数表!C17</f>
        <v>8.7451698189953242E-2</v>
      </c>
      <c r="Q14" s="82">
        <f t="shared" si="5"/>
        <v>3.0107273089972309E-3</v>
      </c>
      <c r="R14" s="83">
        <v>5.2611860768508219E-3</v>
      </c>
      <c r="S14" s="84">
        <f t="shared" si="6"/>
        <v>0.38330071476381034</v>
      </c>
      <c r="T14" s="85">
        <f>分析係数表!F17</f>
        <v>0.32357533177205311</v>
      </c>
      <c r="U14" s="86">
        <f t="shared" si="7"/>
        <v>0.12402665594816502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投入係数表!V15</f>
        <v>3.4891835310537334E-3</v>
      </c>
      <c r="E15" s="77">
        <f t="shared" si="0"/>
        <v>0.34891835310537334</v>
      </c>
      <c r="F15" s="76">
        <f>分析係数表!C18</f>
        <v>0.22643979057591623</v>
      </c>
      <c r="G15" s="77">
        <f t="shared" si="1"/>
        <v>7.900899880527433E-2</v>
      </c>
      <c r="H15" s="77">
        <v>0.10079452792603426</v>
      </c>
      <c r="I15" s="77">
        <f t="shared" si="2"/>
        <v>0.10079452792603426</v>
      </c>
      <c r="J15" s="76">
        <f>分析係数表!G18</f>
        <v>0.21553645335880292</v>
      </c>
      <c r="K15" s="78">
        <f t="shared" si="3"/>
        <v>2.172489506715224E-2</v>
      </c>
      <c r="L15" s="79"/>
      <c r="M15" s="80"/>
      <c r="N15" s="81">
        <f>分析係数表!H18</f>
        <v>4.2265426880811494E-4</v>
      </c>
      <c r="O15" s="82">
        <f t="shared" si="4"/>
        <v>5.1548923391804835E-3</v>
      </c>
      <c r="P15" s="76">
        <f>分析係数表!C18</f>
        <v>0.22643979057591623</v>
      </c>
      <c r="Q15" s="82">
        <f t="shared" si="5"/>
        <v>1.1672727417254237E-3</v>
      </c>
      <c r="R15" s="83">
        <v>2.5152945988172865E-3</v>
      </c>
      <c r="S15" s="84">
        <f t="shared" si="6"/>
        <v>0.10330982252485155</v>
      </c>
      <c r="T15" s="85">
        <f>分析係数表!F18</f>
        <v>0.45877109200891436</v>
      </c>
      <c r="U15" s="86">
        <f t="shared" si="7"/>
        <v>4.7395560094973282E-2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投入係数表!V16</f>
        <v>9.7697138869504534E-3</v>
      </c>
      <c r="E16" s="77">
        <f t="shared" si="0"/>
        <v>0.9769713886950453</v>
      </c>
      <c r="F16" s="76">
        <f>分析係数表!C19</f>
        <v>0.10887949260042284</v>
      </c>
      <c r="G16" s="77">
        <f t="shared" si="1"/>
        <v>0.10637214908624701</v>
      </c>
      <c r="H16" s="77">
        <v>0.1312898476990923</v>
      </c>
      <c r="I16" s="77">
        <f t="shared" si="2"/>
        <v>0.1312898476990923</v>
      </c>
      <c r="J16" s="76">
        <f>分析係数表!G19</f>
        <v>5.7692307692307696E-2</v>
      </c>
      <c r="K16" s="78">
        <f t="shared" si="3"/>
        <v>7.5744142903322485E-3</v>
      </c>
      <c r="L16" s="79"/>
      <c r="M16" s="80"/>
      <c r="N16" s="81">
        <f>分析係数表!H19</f>
        <v>-1.0817936642112467E-4</v>
      </c>
      <c r="O16" s="82">
        <f t="shared" si="4"/>
        <v>-1.3194069677664334E-3</v>
      </c>
      <c r="P16" s="76">
        <f>分析係数表!C19</f>
        <v>0.10887949260042284</v>
      </c>
      <c r="Q16" s="82">
        <f t="shared" si="5"/>
        <v>-1.4365636118387172E-4</v>
      </c>
      <c r="R16" s="83">
        <v>3.8609884252424165E-4</v>
      </c>
      <c r="S16" s="84">
        <f t="shared" si="6"/>
        <v>0.13167594654161655</v>
      </c>
      <c r="T16" s="85">
        <f>分析係数表!F19</f>
        <v>0.23994755244755245</v>
      </c>
      <c r="U16" s="86">
        <f t="shared" si="7"/>
        <v>3.1595321088875646E-2</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投入係数表!V17</f>
        <v>4.1870202372644799E-2</v>
      </c>
      <c r="E17" s="77">
        <f t="shared" si="0"/>
        <v>4.1870202372644796</v>
      </c>
      <c r="F17" s="76">
        <f>分析係数表!C20</f>
        <v>0.17711503347534996</v>
      </c>
      <c r="G17" s="77">
        <f t="shared" si="1"/>
        <v>0.74158422948506608</v>
      </c>
      <c r="H17" s="77">
        <v>0.82887630130846246</v>
      </c>
      <c r="I17" s="77">
        <f t="shared" si="2"/>
        <v>0.82887630130846246</v>
      </c>
      <c r="J17" s="76">
        <f>分析係数表!G20</f>
        <v>9.9964551577454805E-2</v>
      </c>
      <c r="K17" s="78">
        <f t="shared" si="3"/>
        <v>8.2858247773479762E-2</v>
      </c>
      <c r="L17" s="79"/>
      <c r="M17" s="80"/>
      <c r="N17" s="81">
        <f>分析係数表!H20</f>
        <v>5.2831783601014375E-4</v>
      </c>
      <c r="O17" s="82">
        <f t="shared" si="4"/>
        <v>6.4436154239756053E-3</v>
      </c>
      <c r="P17" s="76">
        <f>分析係数表!C20</f>
        <v>0.17711503347534996</v>
      </c>
      <c r="Q17" s="82">
        <f t="shared" si="5"/>
        <v>1.1412611615197207E-3</v>
      </c>
      <c r="R17" s="83">
        <v>2.1789402067550999E-3</v>
      </c>
      <c r="S17" s="84">
        <f t="shared" si="6"/>
        <v>0.83105524151521759</v>
      </c>
      <c r="T17" s="85">
        <f>分析係数表!F20</f>
        <v>0.22332506203473945</v>
      </c>
      <c r="U17" s="86">
        <f t="shared" si="7"/>
        <v>0.18559546336568133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投入係数表!V18</f>
        <v>2.7215631542219121E-2</v>
      </c>
      <c r="E18" s="77">
        <f t="shared" si="0"/>
        <v>2.7215631542219123</v>
      </c>
      <c r="F18" s="76">
        <f>分析係数表!C21</f>
        <v>0.17957505140507202</v>
      </c>
      <c r="G18" s="77">
        <f t="shared" si="1"/>
        <v>0.48872484332154986</v>
      </c>
      <c r="H18" s="77">
        <v>0.51053616151419112</v>
      </c>
      <c r="I18" s="77">
        <f t="shared" si="2"/>
        <v>0.51053616151419112</v>
      </c>
      <c r="J18" s="76">
        <f>分析係数表!G21</f>
        <v>0.28499913688934919</v>
      </c>
      <c r="K18" s="78">
        <f t="shared" si="3"/>
        <v>0.14550236538234584</v>
      </c>
      <c r="L18" s="79"/>
      <c r="M18" s="80"/>
      <c r="N18" s="81">
        <f>分析係数表!H21</f>
        <v>8.7801392746447693E-4</v>
      </c>
      <c r="O18" s="82">
        <f t="shared" si="4"/>
        <v>1.0708675156988029E-2</v>
      </c>
      <c r="P18" s="76">
        <f>分析係数表!C21</f>
        <v>0.17957505140507202</v>
      </c>
      <c r="Q18" s="82">
        <f t="shared" si="5"/>
        <v>1.9230108917963431E-3</v>
      </c>
      <c r="R18" s="83">
        <v>3.7898966604769497E-3</v>
      </c>
      <c r="S18" s="84">
        <f t="shared" si="6"/>
        <v>0.51432605817466803</v>
      </c>
      <c r="T18" s="85">
        <f>分析係数表!F21</f>
        <v>0.42551355083721731</v>
      </c>
      <c r="U18" s="86">
        <f t="shared" si="7"/>
        <v>0.2188527073020122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投入係数表!V19</f>
        <v>2.0935101186322401E-3</v>
      </c>
      <c r="E19" s="77">
        <f t="shared" si="0"/>
        <v>0.20935101186322402</v>
      </c>
      <c r="F19" s="76">
        <f>分析係数表!C22</f>
        <v>4.9691833590138623E-2</v>
      </c>
      <c r="G19" s="77">
        <f t="shared" si="1"/>
        <v>1.0403035643434465E-2</v>
      </c>
      <c r="H19" s="77">
        <v>1.2172435450598472E-2</v>
      </c>
      <c r="I19" s="77">
        <f t="shared" si="2"/>
        <v>1.2172435450598472E-2</v>
      </c>
      <c r="J19" s="76">
        <f>分析係数表!G22</f>
        <v>0.19477362503798237</v>
      </c>
      <c r="K19" s="78">
        <f t="shared" si="3"/>
        <v>2.3708693782539107E-3</v>
      </c>
      <c r="L19" s="79"/>
      <c r="M19" s="80"/>
      <c r="N19" s="81">
        <f>分析係数表!H22</f>
        <v>4.276858672463068E-5</v>
      </c>
      <c r="O19" s="82">
        <f t="shared" si="4"/>
        <v>5.2162601051231083E-4</v>
      </c>
      <c r="P19" s="76">
        <f>分析係数表!C22</f>
        <v>4.9691833590138623E-2</v>
      </c>
      <c r="Q19" s="82">
        <f t="shared" si="5"/>
        <v>2.5920552910665649E-5</v>
      </c>
      <c r="R19" s="83">
        <v>3.1137720974200208E-4</v>
      </c>
      <c r="S19" s="84">
        <f t="shared" si="6"/>
        <v>1.2483812660340474E-2</v>
      </c>
      <c r="T19" s="85">
        <f>分析係数表!F22</f>
        <v>0.41355211182011548</v>
      </c>
      <c r="U19" s="86">
        <f t="shared" si="7"/>
        <v>5.1627070892504966E-3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投入係数表!V20</f>
        <v>1.3956734124214933E-3</v>
      </c>
      <c r="E20" s="77">
        <f t="shared" si="0"/>
        <v>0.13956734124214934</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3.0683882971312403E-4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投入係数表!V21</f>
        <v>1.3956734124214933E-3</v>
      </c>
      <c r="E21" s="77">
        <f t="shared" si="0"/>
        <v>0.13956734124214934</v>
      </c>
      <c r="F21" s="76">
        <f>分析係数表!C24</f>
        <v>0.10964526531808849</v>
      </c>
      <c r="G21" s="77">
        <f t="shared" si="1"/>
        <v>1.5302898160235659E-2</v>
      </c>
      <c r="H21" s="77">
        <v>1.6967837000552089E-2</v>
      </c>
      <c r="I21" s="77">
        <f t="shared" si="2"/>
        <v>1.6967837000552089E-2</v>
      </c>
      <c r="J21" s="76">
        <f>分析係数表!G24</f>
        <v>0.20900321543408359</v>
      </c>
      <c r="K21" s="78">
        <f t="shared" si="3"/>
        <v>3.546332492076803E-3</v>
      </c>
      <c r="L21" s="79"/>
      <c r="M21" s="80"/>
      <c r="N21" s="81">
        <f>分析係数表!H24</f>
        <v>3.3711709535885358E-4</v>
      </c>
      <c r="O21" s="82">
        <f t="shared" si="4"/>
        <v>4.1116403181558616E-3</v>
      </c>
      <c r="P21" s="76">
        <f>分析係数表!C24</f>
        <v>0.10964526531808849</v>
      </c>
      <c r="Q21" s="82">
        <f t="shared" si="5"/>
        <v>4.5082189357674923E-4</v>
      </c>
      <c r="R21" s="83">
        <v>1.8103918455603188E-3</v>
      </c>
      <c r="S21" s="84">
        <f t="shared" si="6"/>
        <v>1.8778228846112407E-2</v>
      </c>
      <c r="T21" s="85">
        <f>分析係数表!F24</f>
        <v>0.39389067524115756</v>
      </c>
      <c r="U21" s="86">
        <f t="shared" si="7"/>
        <v>7.3965692400281991E-3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投入係数表!V22</f>
        <v>0.31960921144452198</v>
      </c>
      <c r="E22" s="77">
        <f t="shared" si="0"/>
        <v>31.960921144452197</v>
      </c>
      <c r="F22" s="76">
        <f>分析係数表!C25</f>
        <v>4.6305418719211788E-2</v>
      </c>
      <c r="G22" s="77">
        <f t="shared" si="1"/>
        <v>1.4799638362455687</v>
      </c>
      <c r="H22" s="77">
        <v>1.5072767323127603</v>
      </c>
      <c r="I22" s="77">
        <f t="shared" si="2"/>
        <v>1.5072767323127603</v>
      </c>
      <c r="J22" s="76">
        <f>分析係数表!G25</f>
        <v>0.19667590027700832</v>
      </c>
      <c r="K22" s="78">
        <f t="shared" si="3"/>
        <v>0.2964450082941994</v>
      </c>
      <c r="L22" s="79"/>
      <c r="M22" s="80"/>
      <c r="N22" s="81">
        <f>分析係数表!H25</f>
        <v>4.9058084772370483E-4</v>
      </c>
      <c r="O22" s="82">
        <f t="shared" si="4"/>
        <v>5.983357179405918E-3</v>
      </c>
      <c r="P22" s="76">
        <f>分析係数表!C25</f>
        <v>4.6305418719211788E-2</v>
      </c>
      <c r="Q22" s="82">
        <f t="shared" si="5"/>
        <v>2.7706185953899304E-4</v>
      </c>
      <c r="R22" s="83">
        <v>9.3251947661716092E-4</v>
      </c>
      <c r="S22" s="84">
        <f t="shared" si="6"/>
        <v>1.5082092517893775</v>
      </c>
      <c r="T22" s="85">
        <f>分析係数表!F25</f>
        <v>0.35013850415512465</v>
      </c>
      <c r="U22" s="86">
        <f t="shared" si="7"/>
        <v>0.52808213137445237</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投入係数表!V23</f>
        <v>1.884159106769016E-2</v>
      </c>
      <c r="E23" s="77">
        <f t="shared" si="0"/>
        <v>1.884159106769016</v>
      </c>
      <c r="F23" s="76">
        <f>分析係数表!C26</f>
        <v>0.16673079389508783</v>
      </c>
      <c r="G23" s="77">
        <f t="shared" si="1"/>
        <v>0.31414734369625757</v>
      </c>
      <c r="H23" s="77">
        <v>0.33030496989906666</v>
      </c>
      <c r="I23" s="77">
        <f t="shared" si="2"/>
        <v>0.33030496989906666</v>
      </c>
      <c r="J23" s="76">
        <f>分析係数表!G26</f>
        <v>0.1962424574876577</v>
      </c>
      <c r="K23" s="78">
        <f t="shared" si="3"/>
        <v>6.4819859013379652E-2</v>
      </c>
      <c r="L23" s="79"/>
      <c r="M23" s="80"/>
      <c r="N23" s="81">
        <f>分析係数表!H26</f>
        <v>1.0251881817815884E-2</v>
      </c>
      <c r="O23" s="82">
        <f t="shared" si="4"/>
        <v>0.12503682310809805</v>
      </c>
      <c r="P23" s="76">
        <f>分析係数表!C26</f>
        <v>0.16673079389508783</v>
      </c>
      <c r="Q23" s="82">
        <f t="shared" si="5"/>
        <v>2.0847488782932851E-2</v>
      </c>
      <c r="R23" s="83">
        <v>2.2163623410073267E-2</v>
      </c>
      <c r="S23" s="84">
        <f t="shared" si="6"/>
        <v>0.35246859330913993</v>
      </c>
      <c r="T23" s="85">
        <f>分析係数表!F26</f>
        <v>0.33461327482172243</v>
      </c>
      <c r="U23" s="86">
        <f t="shared" si="7"/>
        <v>0.11794067027897716</v>
      </c>
      <c r="V23" s="87">
        <f>分析係数表!D26</f>
        <v>4.2375205704882062E-2</v>
      </c>
      <c r="W23" s="88">
        <f t="shared" si="8"/>
        <v>0</v>
      </c>
      <c r="X23" s="76">
        <f>分析係数表!E26</f>
        <v>4.2238069116840374E-2</v>
      </c>
      <c r="Y23" s="89">
        <f t="shared" si="9"/>
        <v>0</v>
      </c>
    </row>
    <row r="24" spans="1:25" x14ac:dyDescent="0.2">
      <c r="A24" s="6" t="s">
        <v>12</v>
      </c>
      <c r="B24" s="5" t="s">
        <v>366</v>
      </c>
      <c r="C24" s="75">
        <f>最終需要_まとめ!C25</f>
        <v>100</v>
      </c>
      <c r="D24" s="76">
        <f>投入係数表!V24</f>
        <v>2.6517794836008374E-2</v>
      </c>
      <c r="E24" s="77">
        <f t="shared" si="0"/>
        <v>2.6517794836008375</v>
      </c>
      <c r="F24" s="76">
        <f>分析係数表!C27</f>
        <v>7.547169811320753E-2</v>
      </c>
      <c r="G24" s="77">
        <f t="shared" si="1"/>
        <v>0.20013430064911977</v>
      </c>
      <c r="H24" s="77">
        <v>0.20079950435511701</v>
      </c>
      <c r="I24" s="77">
        <f t="shared" si="2"/>
        <v>100.20079950435512</v>
      </c>
      <c r="J24" s="76">
        <f>分析係数表!G27</f>
        <v>0.16957431960921143</v>
      </c>
      <c r="K24" s="78">
        <f t="shared" si="3"/>
        <v>16.991482400250028</v>
      </c>
      <c r="L24" s="79"/>
      <c r="M24" s="80"/>
      <c r="N24" s="81">
        <f>分析係数表!H27</f>
        <v>1.0395282373304351E-2</v>
      </c>
      <c r="O24" s="82">
        <f t="shared" si="4"/>
        <v>0.12678580443746285</v>
      </c>
      <c r="P24" s="76">
        <f>分析係数表!C27</f>
        <v>7.547169811320753E-2</v>
      </c>
      <c r="Q24" s="82">
        <f t="shared" si="5"/>
        <v>9.568739957544363E-3</v>
      </c>
      <c r="R24" s="83">
        <v>9.6830934096791225E-3</v>
      </c>
      <c r="S24" s="84">
        <f t="shared" si="6"/>
        <v>100.21048259776479</v>
      </c>
      <c r="T24" s="85">
        <f>分析係数表!F27</f>
        <v>0.31960921144452198</v>
      </c>
      <c r="U24" s="86">
        <f t="shared" si="7"/>
        <v>32.028193321546595</v>
      </c>
      <c r="V24" s="87">
        <f>分析係数表!D27</f>
        <v>2.1632937892533146E-2</v>
      </c>
      <c r="W24" s="88">
        <f t="shared" si="8"/>
        <v>2</v>
      </c>
      <c r="X24" s="76">
        <f>分析係数表!E27</f>
        <v>2.3726448011165389E-2</v>
      </c>
      <c r="Y24" s="89">
        <f t="shared" si="9"/>
        <v>2</v>
      </c>
    </row>
    <row r="25" spans="1:25" x14ac:dyDescent="0.2">
      <c r="A25" s="6" t="s">
        <v>13</v>
      </c>
      <c r="B25" s="5" t="s">
        <v>192</v>
      </c>
      <c r="C25" s="90"/>
      <c r="D25" s="76">
        <f>投入係数表!V25</f>
        <v>0</v>
      </c>
      <c r="E25" s="77">
        <f t="shared" si="0"/>
        <v>0</v>
      </c>
      <c r="F25" s="76">
        <f>分析係数表!C28</f>
        <v>9.6472970692467741E-2</v>
      </c>
      <c r="G25" s="77">
        <f t="shared" si="1"/>
        <v>0</v>
      </c>
      <c r="H25" s="77">
        <v>1.0345229728740806E-2</v>
      </c>
      <c r="I25" s="77">
        <f t="shared" si="2"/>
        <v>1.0345229728740806E-2</v>
      </c>
      <c r="J25" s="76">
        <f>分析係数表!G28</f>
        <v>0.12489408574817827</v>
      </c>
      <c r="K25" s="78">
        <f t="shared" si="3"/>
        <v>1.2920580088259573E-3</v>
      </c>
      <c r="L25" s="79"/>
      <c r="M25" s="80"/>
      <c r="N25" s="81">
        <f>分析係数表!H28</f>
        <v>1.9077305478404378E-2</v>
      </c>
      <c r="O25" s="82">
        <f t="shared" si="4"/>
        <v>0.23267588457146193</v>
      </c>
      <c r="P25" s="76">
        <f>分析係数表!C28</f>
        <v>9.6472970692467741E-2</v>
      </c>
      <c r="Q25" s="82">
        <f t="shared" si="5"/>
        <v>2.2446933793106656E-2</v>
      </c>
      <c r="R25" s="83">
        <v>2.5606711489719571E-2</v>
      </c>
      <c r="S25" s="84">
        <f t="shared" si="6"/>
        <v>3.5951941218460376E-2</v>
      </c>
      <c r="T25" s="85">
        <f>分析係数表!F28</f>
        <v>0.21360786307405524</v>
      </c>
      <c r="U25" s="86">
        <f t="shared" si="7"/>
        <v>7.6796173370393666E-3</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投入係数表!V26</f>
        <v>7.6762037683182132E-3</v>
      </c>
      <c r="E26" s="77">
        <f t="shared" si="0"/>
        <v>0.76762037683182127</v>
      </c>
      <c r="F26" s="76">
        <f>分析係数表!C29</f>
        <v>3.4111818825194651E-2</v>
      </c>
      <c r="G26" s="77">
        <f t="shared" si="1"/>
        <v>2.6184927221014731E-2</v>
      </c>
      <c r="H26" s="77">
        <v>2.8960503996897122E-2</v>
      </c>
      <c r="I26" s="77">
        <f t="shared" si="2"/>
        <v>2.8960503996897122E-2</v>
      </c>
      <c r="J26" s="76">
        <f>分析係数表!G29</f>
        <v>0.26295336787564766</v>
      </c>
      <c r="K26" s="78">
        <f t="shared" si="3"/>
        <v>7.6152620613602531E-3</v>
      </c>
      <c r="L26" s="79"/>
      <c r="M26" s="80"/>
      <c r="N26" s="81">
        <f>分析係数表!H29</f>
        <v>9.4946262528680103E-3</v>
      </c>
      <c r="O26" s="82">
        <f t="shared" si="4"/>
        <v>0.115800974333733</v>
      </c>
      <c r="P26" s="76">
        <f>分析係数表!C29</f>
        <v>3.4111818825194651E-2</v>
      </c>
      <c r="Q26" s="82">
        <f t="shared" si="5"/>
        <v>3.9501818562533162E-3</v>
      </c>
      <c r="R26" s="83">
        <v>5.0389426926824264E-3</v>
      </c>
      <c r="S26" s="84">
        <f t="shared" si="6"/>
        <v>3.3999446689579549E-2</v>
      </c>
      <c r="T26" s="85">
        <f>分析係数表!F29</f>
        <v>0.41450777202072536</v>
      </c>
      <c r="U26" s="86">
        <f t="shared" si="7"/>
        <v>1.4093034897235046E-2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投入係数表!V27</f>
        <v>2.0935101186322401E-3</v>
      </c>
      <c r="E27" s="77">
        <f t="shared" si="0"/>
        <v>0.20935101186322402</v>
      </c>
      <c r="F27" s="76">
        <f>分析係数表!C30</f>
        <v>1</v>
      </c>
      <c r="G27" s="77">
        <f t="shared" si="1"/>
        <v>0.20935101186322402</v>
      </c>
      <c r="H27" s="77">
        <v>0.24095123461010012</v>
      </c>
      <c r="I27" s="77">
        <f t="shared" si="2"/>
        <v>0.24095123461010012</v>
      </c>
      <c r="J27" s="76">
        <f>分析係数表!G30</f>
        <v>0.34440567162860553</v>
      </c>
      <c r="K27" s="78">
        <f t="shared" si="3"/>
        <v>8.298497178563323E-2</v>
      </c>
      <c r="L27" s="79"/>
      <c r="M27" s="80"/>
      <c r="N27" s="81">
        <f>分析係数表!H30</f>
        <v>0</v>
      </c>
      <c r="O27" s="82">
        <f t="shared" si="4"/>
        <v>0</v>
      </c>
      <c r="P27" s="76">
        <f>分析係数表!C30</f>
        <v>1</v>
      </c>
      <c r="Q27" s="82">
        <f t="shared" si="5"/>
        <v>0</v>
      </c>
      <c r="R27" s="83">
        <v>3.62709820154982E-2</v>
      </c>
      <c r="S27" s="84">
        <f t="shared" si="6"/>
        <v>0.27722221662559832</v>
      </c>
      <c r="T27" s="85">
        <f>分析係数表!F30</f>
        <v>0.44043464817350592</v>
      </c>
      <c r="U27" s="86">
        <f t="shared" si="7"/>
        <v>0.12209826944537484</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投入係数表!V28</f>
        <v>6.9783670621074668E-3</v>
      </c>
      <c r="E28" s="77">
        <f t="shared" si="0"/>
        <v>0.69783670621074667</v>
      </c>
      <c r="F28" s="76">
        <f>分析係数表!C31</f>
        <v>1.6826763829082436E-2</v>
      </c>
      <c r="G28" s="77">
        <f t="shared" si="1"/>
        <v>1.1742333446673019E-2</v>
      </c>
      <c r="H28" s="77">
        <v>1.4967432727837496E-2</v>
      </c>
      <c r="I28" s="77">
        <f t="shared" si="2"/>
        <v>1.4967432727837496E-2</v>
      </c>
      <c r="J28" s="76">
        <f>分析係数表!G31</f>
        <v>7.0588235294117646E-2</v>
      </c>
      <c r="K28" s="78">
        <f t="shared" si="3"/>
        <v>1.0565246631414702E-3</v>
      </c>
      <c r="L28" s="79"/>
      <c r="M28" s="80"/>
      <c r="N28" s="81">
        <f>分析係数表!H31</f>
        <v>2.1628325886567646E-2</v>
      </c>
      <c r="O28" s="82">
        <f t="shared" si="4"/>
        <v>0.26378934190437275</v>
      </c>
      <c r="P28" s="76">
        <f>分析係数表!C31</f>
        <v>1.6826763829082436E-2</v>
      </c>
      <c r="Q28" s="82">
        <f t="shared" si="5"/>
        <v>4.4387209568539591E-3</v>
      </c>
      <c r="R28" s="83">
        <v>5.5852585587952861E-3</v>
      </c>
      <c r="S28" s="84">
        <f t="shared" si="6"/>
        <v>2.0552691286632781E-2</v>
      </c>
      <c r="T28" s="85">
        <f>分析係数表!F31</f>
        <v>0.34509803921568627</v>
      </c>
      <c r="U28" s="86">
        <f t="shared" si="7"/>
        <v>7.0926934636222931E-3</v>
      </c>
      <c r="V28" s="87">
        <f>分析係数表!D31</f>
        <v>0</v>
      </c>
      <c r="W28" s="88">
        <f t="shared" si="8"/>
        <v>0</v>
      </c>
      <c r="X28" s="76">
        <f>分析係数表!E31</f>
        <v>0</v>
      </c>
      <c r="Y28" s="89">
        <f t="shared" si="9"/>
        <v>0</v>
      </c>
    </row>
    <row r="29" spans="1:25" x14ac:dyDescent="0.2">
      <c r="A29" s="6" t="s">
        <v>17</v>
      </c>
      <c r="B29" s="5" t="s">
        <v>273</v>
      </c>
      <c r="C29" s="90"/>
      <c r="D29" s="76">
        <f>投入係数表!V29</f>
        <v>0</v>
      </c>
      <c r="E29" s="77">
        <f t="shared" si="0"/>
        <v>0</v>
      </c>
      <c r="F29" s="76">
        <f>分析係数表!C32</f>
        <v>1</v>
      </c>
      <c r="G29" s="77">
        <f t="shared" si="1"/>
        <v>0</v>
      </c>
      <c r="H29" s="77">
        <v>1.5801280910211393E-2</v>
      </c>
      <c r="I29" s="77">
        <f t="shared" si="2"/>
        <v>1.5801280910211393E-2</v>
      </c>
      <c r="J29" s="76">
        <f>分析係数表!G32</f>
        <v>0.14034315882094148</v>
      </c>
      <c r="K29" s="78">
        <f t="shared" si="3"/>
        <v>2.2176016763561083E-3</v>
      </c>
      <c r="L29" s="79"/>
      <c r="M29" s="80"/>
      <c r="N29" s="81">
        <f>分析係数表!H32</f>
        <v>6.181318681318681E-3</v>
      </c>
      <c r="O29" s="82">
        <f t="shared" si="4"/>
        <v>7.5390300460514564E-2</v>
      </c>
      <c r="P29" s="76">
        <f>分析係数表!C32</f>
        <v>1</v>
      </c>
      <c r="Q29" s="82">
        <f t="shared" si="5"/>
        <v>7.5390300460514564E-2</v>
      </c>
      <c r="R29" s="83">
        <v>9.8117520755747839E-2</v>
      </c>
      <c r="S29" s="84">
        <f t="shared" si="6"/>
        <v>0.11391880166595923</v>
      </c>
      <c r="T29" s="85">
        <f>分析係数表!F32</f>
        <v>0.48284205895292565</v>
      </c>
      <c r="U29" s="86">
        <f t="shared" si="7"/>
        <v>5.5004788749841729E-2</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投入係数表!V30</f>
        <v>0</v>
      </c>
      <c r="E30" s="77">
        <f t="shared" si="0"/>
        <v>0</v>
      </c>
      <c r="F30" s="76">
        <f>分析係数表!C33</f>
        <v>0.61354309165526677</v>
      </c>
      <c r="G30" s="77">
        <f t="shared" si="1"/>
        <v>0</v>
      </c>
      <c r="H30" s="77">
        <v>1.2818330615563697E-2</v>
      </c>
      <c r="I30" s="77">
        <f t="shared" si="2"/>
        <v>1.2818330615563697E-2</v>
      </c>
      <c r="J30" s="76">
        <f>分析係数表!G33</f>
        <v>0.50806900389538123</v>
      </c>
      <c r="K30" s="78">
        <f t="shared" si="3"/>
        <v>6.5125964674511158E-3</v>
      </c>
      <c r="L30" s="79"/>
      <c r="M30" s="80"/>
      <c r="N30" s="81">
        <f>分析係数表!H33</f>
        <v>9.1575091575091575E-4</v>
      </c>
      <c r="O30" s="82">
        <f t="shared" si="4"/>
        <v>1.1168933401557715E-2</v>
      </c>
      <c r="P30" s="76">
        <f>分析係数表!C33</f>
        <v>0.61354309165526677</v>
      </c>
      <c r="Q30" s="82">
        <f t="shared" si="5"/>
        <v>6.8526219296834957E-3</v>
      </c>
      <c r="R30" s="83">
        <v>1.8746090523135653E-2</v>
      </c>
      <c r="S30" s="84">
        <f t="shared" si="6"/>
        <v>3.1564421138699353E-2</v>
      </c>
      <c r="T30" s="85">
        <f>分析係数表!F33</f>
        <v>0.64607679465776291</v>
      </c>
      <c r="U30" s="86">
        <f t="shared" si="7"/>
        <v>2.0393040034518611E-2</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投入係数表!V31</f>
        <v>4.3265875785066292E-2</v>
      </c>
      <c r="E31" s="77">
        <f t="shared" si="0"/>
        <v>4.3265875785066292</v>
      </c>
      <c r="F31" s="76">
        <f>分析係数表!C34</f>
        <v>0.22857033424405693</v>
      </c>
      <c r="G31" s="77">
        <f t="shared" si="1"/>
        <v>0.98892956895544515</v>
      </c>
      <c r="H31" s="77">
        <v>1.0572810624704163</v>
      </c>
      <c r="I31" s="77">
        <f t="shared" si="2"/>
        <v>1.0572810624704163</v>
      </c>
      <c r="J31" s="76">
        <f>分析係数表!G34</f>
        <v>0.42483593457785029</v>
      </c>
      <c r="K31" s="78">
        <f t="shared" si="3"/>
        <v>0.44917098828608182</v>
      </c>
      <c r="L31" s="79"/>
      <c r="M31" s="80"/>
      <c r="N31" s="81">
        <f>分析係数表!H34</f>
        <v>0.15290524493821198</v>
      </c>
      <c r="O31" s="82">
        <f t="shared" si="4"/>
        <v>1.8649050392304252</v>
      </c>
      <c r="P31" s="76">
        <f>分析係数表!C34</f>
        <v>0.22857033424405693</v>
      </c>
      <c r="Q31" s="82">
        <f t="shared" si="5"/>
        <v>0.42626196815032436</v>
      </c>
      <c r="R31" s="83">
        <v>0.45410423930887112</v>
      </c>
      <c r="S31" s="84">
        <f t="shared" si="6"/>
        <v>1.5113853017792875</v>
      </c>
      <c r="T31" s="85">
        <f>分析係数表!F34</f>
        <v>0.69964976707810533</v>
      </c>
      <c r="U31" s="86">
        <f t="shared" si="7"/>
        <v>1.0574403743551504</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投入係数表!V32</f>
        <v>6.2805303558967204E-3</v>
      </c>
      <c r="E32" s="77">
        <f t="shared" si="0"/>
        <v>0.62805303558967207</v>
      </c>
      <c r="F32" s="76">
        <f>分析係数表!C35</f>
        <v>0.59405620126526415</v>
      </c>
      <c r="G32" s="77">
        <f t="shared" si="1"/>
        <v>0.37309880051551836</v>
      </c>
      <c r="H32" s="77">
        <v>0.45417098991692073</v>
      </c>
      <c r="I32" s="77">
        <f t="shared" si="2"/>
        <v>0.45417098991692073</v>
      </c>
      <c r="J32" s="76">
        <f>分析係数表!G35</f>
        <v>0.31381472022289297</v>
      </c>
      <c r="K32" s="78">
        <f t="shared" si="3"/>
        <v>0.14252554213413282</v>
      </c>
      <c r="L32" s="79"/>
      <c r="M32" s="80"/>
      <c r="N32" s="81">
        <f>分析係数表!H35</f>
        <v>5.730990621100511E-2</v>
      </c>
      <c r="O32" s="82">
        <f t="shared" si="4"/>
        <v>0.69897885408649651</v>
      </c>
      <c r="P32" s="76">
        <f>分析係数表!C35</f>
        <v>0.59405620126526415</v>
      </c>
      <c r="Q32" s="82">
        <f t="shared" si="5"/>
        <v>0.41523272282337148</v>
      </c>
      <c r="R32" s="83">
        <v>0.56439490875372733</v>
      </c>
      <c r="S32" s="84">
        <f t="shared" si="6"/>
        <v>1.0185658986706481</v>
      </c>
      <c r="T32" s="85">
        <f>分析係数表!F35</f>
        <v>0.64397492454144412</v>
      </c>
      <c r="U32" s="86">
        <f t="shared" si="7"/>
        <v>0.65593089773691882</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投入係数表!V33</f>
        <v>2.0935101186322401E-3</v>
      </c>
      <c r="E33" s="77">
        <f t="shared" si="0"/>
        <v>0.20935101186322402</v>
      </c>
      <c r="F33" s="76">
        <f>分析係数表!C36</f>
        <v>0.92201141892342209</v>
      </c>
      <c r="G33" s="77">
        <f t="shared" si="1"/>
        <v>0.19302402350106534</v>
      </c>
      <c r="H33" s="77">
        <v>0.25597892854578902</v>
      </c>
      <c r="I33" s="77">
        <f t="shared" si="2"/>
        <v>0.25597892854578902</v>
      </c>
      <c r="J33" s="76">
        <f>分析係数表!G36</f>
        <v>3.5073050022033647E-2</v>
      </c>
      <c r="K33" s="78">
        <f t="shared" si="3"/>
        <v>8.9779617654730352E-3</v>
      </c>
      <c r="L33" s="79"/>
      <c r="M33" s="80"/>
      <c r="N33" s="81">
        <f>分析係数表!H36</f>
        <v>0.21210954796119633</v>
      </c>
      <c r="O33" s="82">
        <f t="shared" si="4"/>
        <v>2.5869888571943203</v>
      </c>
      <c r="P33" s="76">
        <f>分析係数表!C36</f>
        <v>0.92201141892342209</v>
      </c>
      <c r="Q33" s="82">
        <f t="shared" si="5"/>
        <v>2.3852332669608174</v>
      </c>
      <c r="R33" s="83">
        <v>2.4729135724973275</v>
      </c>
      <c r="S33" s="84">
        <f t="shared" si="6"/>
        <v>2.7288925010431164</v>
      </c>
      <c r="T33" s="85">
        <f>分析係数表!F36</f>
        <v>0.86466819583959498</v>
      </c>
      <c r="U33" s="86">
        <f t="shared" si="7"/>
        <v>2.3595865555171516</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投入係数表!V34</f>
        <v>2.1632937892533146E-2</v>
      </c>
      <c r="E34" s="77">
        <f t="shared" si="0"/>
        <v>2.1632937892533146</v>
      </c>
      <c r="F34" s="76">
        <f>分析係数表!C37</f>
        <v>0.53071646341463419</v>
      </c>
      <c r="G34" s="77">
        <f t="shared" si="1"/>
        <v>1.148095629159362</v>
      </c>
      <c r="H34" s="77">
        <v>1.2718478103327511</v>
      </c>
      <c r="I34" s="77">
        <f t="shared" si="2"/>
        <v>1.2718478103327511</v>
      </c>
      <c r="J34" s="76">
        <f>分析係数表!G37</f>
        <v>0.41098529342667856</v>
      </c>
      <c r="K34" s="78">
        <f t="shared" si="3"/>
        <v>0.52271074552368435</v>
      </c>
      <c r="L34" s="79"/>
      <c r="M34" s="80"/>
      <c r="N34" s="81">
        <f>分析係数表!H37</f>
        <v>4.5651692629714608E-2</v>
      </c>
      <c r="O34" s="82">
        <f t="shared" si="4"/>
        <v>0.5567897403974349</v>
      </c>
      <c r="P34" s="76">
        <f>分析係数表!C37</f>
        <v>0.53071646341463419</v>
      </c>
      <c r="Q34" s="82">
        <f t="shared" si="5"/>
        <v>0.29549748188927893</v>
      </c>
      <c r="R34" s="83">
        <v>0.33915148738029061</v>
      </c>
      <c r="S34" s="84">
        <f t="shared" si="6"/>
        <v>1.6109992977130416</v>
      </c>
      <c r="T34" s="85">
        <f>分析係数表!F37</f>
        <v>0.70065310341587184</v>
      </c>
      <c r="U34" s="86">
        <f t="shared" si="7"/>
        <v>1.1287516575434327</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投入係数表!V35</f>
        <v>1.884159106769016E-2</v>
      </c>
      <c r="E35" s="77">
        <f t="shared" si="0"/>
        <v>1.884159106769016</v>
      </c>
      <c r="F35" s="76">
        <f>分析係数表!C38</f>
        <v>6.0218331324874197E-2</v>
      </c>
      <c r="G35" s="77">
        <f t="shared" si="1"/>
        <v>0.11346091736019562</v>
      </c>
      <c r="H35" s="77">
        <v>0.12447696858661225</v>
      </c>
      <c r="I35" s="77">
        <f t="shared" si="2"/>
        <v>0.12447696858661225</v>
      </c>
      <c r="J35" s="76">
        <f>分析係数表!G38</f>
        <v>0.21161417322834647</v>
      </c>
      <c r="K35" s="78">
        <f t="shared" si="3"/>
        <v>2.6341090793426808E-2</v>
      </c>
      <c r="L35" s="79"/>
      <c r="M35" s="80"/>
      <c r="N35" s="81">
        <f>分析係数表!H38</f>
        <v>4.0957211286881616E-2</v>
      </c>
      <c r="O35" s="82">
        <f t="shared" si="4"/>
        <v>0.49953361477296587</v>
      </c>
      <c r="P35" s="76">
        <f>分析係数表!C38</f>
        <v>6.0218331324874197E-2</v>
      </c>
      <c r="Q35" s="82">
        <f t="shared" si="5"/>
        <v>3.008108072231053E-2</v>
      </c>
      <c r="R35" s="83">
        <v>3.6843322448768152E-2</v>
      </c>
      <c r="S35" s="84">
        <f t="shared" si="6"/>
        <v>0.1613202910353804</v>
      </c>
      <c r="T35" s="85">
        <f>分析係数表!F38</f>
        <v>0.48868110236220474</v>
      </c>
      <c r="U35" s="86">
        <f t="shared" si="7"/>
        <v>7.8834177656561394E-2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投入係数表!V36</f>
        <v>0</v>
      </c>
      <c r="E36" s="77">
        <f t="shared" si="0"/>
        <v>0</v>
      </c>
      <c r="F36" s="76">
        <f>分析係数表!C39</f>
        <v>1</v>
      </c>
      <c r="G36" s="77">
        <f t="shared" si="1"/>
        <v>0</v>
      </c>
      <c r="H36" s="77">
        <v>5.2410362647228315E-3</v>
      </c>
      <c r="I36" s="77">
        <f t="shared" si="2"/>
        <v>5.2410362647228315E-3</v>
      </c>
      <c r="J36" s="76">
        <f>分析係数表!G39</f>
        <v>0.35446398937935614</v>
      </c>
      <c r="K36" s="78">
        <f t="shared" si="3"/>
        <v>1.8577586228755341E-3</v>
      </c>
      <c r="L36" s="79"/>
      <c r="M36" s="80"/>
      <c r="N36" s="81">
        <f>分析係数表!H39</f>
        <v>3.6479088676890873E-3</v>
      </c>
      <c r="O36" s="82">
        <f t="shared" si="4"/>
        <v>4.4491630308402981E-2</v>
      </c>
      <c r="P36" s="76">
        <f>分析係数表!C39</f>
        <v>1</v>
      </c>
      <c r="Q36" s="82">
        <f t="shared" si="5"/>
        <v>4.4491630308402981E-2</v>
      </c>
      <c r="R36" s="83">
        <v>5.0247993694078549E-2</v>
      </c>
      <c r="S36" s="84">
        <f t="shared" si="6"/>
        <v>5.5489029958801381E-2</v>
      </c>
      <c r="T36" s="85">
        <f>分析係数表!F39</f>
        <v>0.70522971883741881</v>
      </c>
      <c r="U36" s="86">
        <f t="shared" si="7"/>
        <v>3.9132512996406604E-2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投入係数表!V37</f>
        <v>1.3956734124214933E-3</v>
      </c>
      <c r="E37" s="77">
        <f t="shared" si="0"/>
        <v>0.13956734124214934</v>
      </c>
      <c r="F37" s="76">
        <f>分析係数表!C40</f>
        <v>0.65100470158416435</v>
      </c>
      <c r="G37" s="77">
        <f t="shared" si="1"/>
        <v>9.0858995336240658E-2</v>
      </c>
      <c r="H37" s="77">
        <v>9.5321260532776272E-2</v>
      </c>
      <c r="I37" s="77">
        <f t="shared" si="2"/>
        <v>9.5321260532776272E-2</v>
      </c>
      <c r="J37" s="76">
        <f>分析係数表!G40</f>
        <v>0.47733083654434799</v>
      </c>
      <c r="K37" s="78">
        <f t="shared" si="3"/>
        <v>4.5499777030571842E-2</v>
      </c>
      <c r="L37" s="79"/>
      <c r="M37" s="80"/>
      <c r="N37" s="81">
        <f>分析係数表!H40</f>
        <v>3.0717908465161214E-2</v>
      </c>
      <c r="O37" s="82">
        <f t="shared" si="4"/>
        <v>0.37465021107972446</v>
      </c>
      <c r="P37" s="76">
        <f>分析係数表!C40</f>
        <v>0.65100470158416435</v>
      </c>
      <c r="Q37" s="82">
        <f t="shared" si="5"/>
        <v>0.24389904886240021</v>
      </c>
      <c r="R37" s="83">
        <v>0.24484791528823571</v>
      </c>
      <c r="S37" s="84">
        <f t="shared" si="6"/>
        <v>0.34016917582101197</v>
      </c>
      <c r="T37" s="85">
        <f>分析係数表!F40</f>
        <v>0.67377291224026792</v>
      </c>
      <c r="U37" s="86">
        <f t="shared" si="7"/>
        <v>0.22919677624729495</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投入係数表!V38</f>
        <v>0</v>
      </c>
      <c r="E38" s="77">
        <f t="shared" si="0"/>
        <v>0</v>
      </c>
      <c r="F38" s="76">
        <f>分析係数表!C41</f>
        <v>0.8265321556052998</v>
      </c>
      <c r="G38" s="77">
        <f t="shared" si="1"/>
        <v>0</v>
      </c>
      <c r="H38" s="77">
        <v>3.3867010248595696E-4</v>
      </c>
      <c r="I38" s="77">
        <f t="shared" si="2"/>
        <v>3.3867010248595696E-4</v>
      </c>
      <c r="J38" s="76">
        <f>分析係数表!G41</f>
        <v>0.44479524052850572</v>
      </c>
      <c r="K38" s="78">
        <f t="shared" si="3"/>
        <v>1.5063884969505491E-4</v>
      </c>
      <c r="L38" s="79"/>
      <c r="M38" s="80"/>
      <c r="N38" s="81">
        <f>分析係数表!H41</f>
        <v>6.0640824377088114E-2</v>
      </c>
      <c r="O38" s="82">
        <f t="shared" si="4"/>
        <v>0.73960431514051417</v>
      </c>
      <c r="P38" s="76">
        <f>分析係数表!C41</f>
        <v>0.8265321556052998</v>
      </c>
      <c r="Q38" s="82">
        <f t="shared" si="5"/>
        <v>0.61130674888807068</v>
      </c>
      <c r="R38" s="83">
        <v>0.62227183553513676</v>
      </c>
      <c r="S38" s="84">
        <f t="shared" si="6"/>
        <v>0.62261050563762277</v>
      </c>
      <c r="T38" s="85">
        <f>分析係数表!F41</f>
        <v>0.54945616468355352</v>
      </c>
      <c r="U38" s="86">
        <f t="shared" si="7"/>
        <v>0.34209718051933619</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投入係数表!V39</f>
        <v>1.3956734124214933E-3</v>
      </c>
      <c r="E39" s="77">
        <f>$C$24*D39</f>
        <v>0.13956734124214934</v>
      </c>
      <c r="F39" s="76">
        <f>分析係数表!C42</f>
        <v>0.24572260647979616</v>
      </c>
      <c r="G39" s="77">
        <f>E39*F39</f>
        <v>3.429485086947609E-2</v>
      </c>
      <c r="H39" s="77">
        <v>3.6354931756844303E-2</v>
      </c>
      <c r="I39" s="77">
        <f>C39+H39</f>
        <v>3.6354931756844303E-2</v>
      </c>
      <c r="J39" s="76">
        <f>分析係数表!G42</f>
        <v>0.48602941176470588</v>
      </c>
      <c r="K39" s="78">
        <f t="shared" si="3"/>
        <v>1.766956609652506E-2</v>
      </c>
      <c r="L39" s="79"/>
      <c r="M39" s="80"/>
      <c r="N39" s="81">
        <f>分析係数表!H42</f>
        <v>1.240792174858109E-2</v>
      </c>
      <c r="O39" s="82">
        <f t="shared" si="4"/>
        <v>0.15133291081451278</v>
      </c>
      <c r="P39" s="76">
        <f>分析係数表!C42</f>
        <v>0.24572260647979616</v>
      </c>
      <c r="Q39" s="82">
        <f>O39*P39</f>
        <v>3.7185917291516608E-2</v>
      </c>
      <c r="R39" s="83">
        <v>3.8969169758199827E-2</v>
      </c>
      <c r="S39" s="84">
        <f>I39+R39</f>
        <v>7.5324101515044123E-2</v>
      </c>
      <c r="T39" s="85">
        <f>分析係数表!F42</f>
        <v>0.55735294117647061</v>
      </c>
      <c r="U39" s="86">
        <f>S39*T39</f>
        <v>4.1982109520884887E-2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投入係数表!V40</f>
        <v>3.4193998604326585E-2</v>
      </c>
      <c r="E40" s="77">
        <f>$C$24*D40</f>
        <v>3.4193998604326583</v>
      </c>
      <c r="F40" s="76">
        <f>分析係数表!C43</f>
        <v>0.32241039779440728</v>
      </c>
      <c r="G40" s="77">
        <f>E40*F40</f>
        <v>1.1024500692202341</v>
      </c>
      <c r="H40" s="77">
        <v>1.283159591988261</v>
      </c>
      <c r="I40" s="77">
        <f>C40+H40</f>
        <v>1.283159591988261</v>
      </c>
      <c r="J40" s="76">
        <f>分析係数表!G43</f>
        <v>0.32678591644967736</v>
      </c>
      <c r="K40" s="78">
        <f t="shared" si="3"/>
        <v>0.41931848321907794</v>
      </c>
      <c r="L40" s="79"/>
      <c r="M40" s="80"/>
      <c r="N40" s="81">
        <f>分析係数表!H43</f>
        <v>3.3935615666384894E-2</v>
      </c>
      <c r="O40" s="82">
        <f t="shared" si="4"/>
        <v>0.41389489740003294</v>
      </c>
      <c r="P40" s="76">
        <f>分析係数表!C43</f>
        <v>0.32241039779440728</v>
      </c>
      <c r="Q40" s="82">
        <f>O40*P40</f>
        <v>0.13344401851582</v>
      </c>
      <c r="R40" s="83">
        <v>0.22908290145018023</v>
      </c>
      <c r="S40" s="84">
        <f>I40+R40</f>
        <v>1.5122424934384413</v>
      </c>
      <c r="T40" s="85">
        <f>分析係数表!F43</f>
        <v>0.56402128382203098</v>
      </c>
      <c r="U40" s="86">
        <f>S40*T40</f>
        <v>0.85293695259937896</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投入係数表!V41</f>
        <v>0</v>
      </c>
      <c r="E41" s="77">
        <f>$C$24*D41</f>
        <v>0</v>
      </c>
      <c r="F41" s="76">
        <f>分析係数表!C44</f>
        <v>0.3905721797921623</v>
      </c>
      <c r="G41" s="77">
        <f>E41*F41</f>
        <v>0</v>
      </c>
      <c r="H41" s="77">
        <v>2.6981805473018671E-3</v>
      </c>
      <c r="I41" s="77">
        <f>C41+H41</f>
        <v>2.6981805473018671E-3</v>
      </c>
      <c r="J41" s="76">
        <f>分析係数表!G44</f>
        <v>0.26539598666415049</v>
      </c>
      <c r="K41" s="78">
        <f t="shared" si="3"/>
        <v>7.1608628854919658E-4</v>
      </c>
      <c r="L41" s="79"/>
      <c r="M41" s="80"/>
      <c r="N41" s="81">
        <f>分析係数表!H44</f>
        <v>0.10659692871231333</v>
      </c>
      <c r="O41" s="82">
        <f t="shared" si="4"/>
        <v>1.3001068053774778</v>
      </c>
      <c r="P41" s="76">
        <f>分析係数表!C44</f>
        <v>0.3905721797921623</v>
      </c>
      <c r="Q41" s="82">
        <f>O41*P41</f>
        <v>0.50778554893890604</v>
      </c>
      <c r="R41" s="83">
        <v>0.51576408656127082</v>
      </c>
      <c r="S41" s="84">
        <f>I41+R41</f>
        <v>0.51846226710857268</v>
      </c>
      <c r="T41" s="85">
        <f>分析係数表!F44</f>
        <v>0.53714537334088197</v>
      </c>
      <c r="U41" s="86">
        <f>S41*T41</f>
        <v>0.27848960802919437</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投入係数表!V42</f>
        <v>6.9783670621074664E-4</v>
      </c>
      <c r="E42" s="77">
        <f>$C$24*D42</f>
        <v>6.978367062107467E-2</v>
      </c>
      <c r="F42" s="76">
        <f>分析係数表!C45</f>
        <v>1</v>
      </c>
      <c r="G42" s="77">
        <f>E42*F42</f>
        <v>6.978367062107467E-2</v>
      </c>
      <c r="H42" s="77">
        <v>7.6555629530878327E-2</v>
      </c>
      <c r="I42" s="77">
        <f>C42+H42</f>
        <v>7.6555629530878327E-2</v>
      </c>
      <c r="J42" s="76">
        <f>分析係数表!G45</f>
        <v>0</v>
      </c>
      <c r="K42" s="78">
        <f t="shared" si="3"/>
        <v>0</v>
      </c>
      <c r="L42" s="79"/>
      <c r="M42" s="80"/>
      <c r="N42" s="81">
        <f>分析係数表!H45</f>
        <v>0</v>
      </c>
      <c r="O42" s="82">
        <f t="shared" si="4"/>
        <v>0</v>
      </c>
      <c r="P42" s="76">
        <f>分析係数表!C45</f>
        <v>1</v>
      </c>
      <c r="Q42" s="82">
        <f>O42*P42</f>
        <v>0</v>
      </c>
      <c r="R42" s="83">
        <v>4.474539832312171E-3</v>
      </c>
      <c r="S42" s="84">
        <f>I42+R42</f>
        <v>8.1030169363190505E-2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2.0935101186322401E-3</v>
      </c>
      <c r="E43" s="77">
        <f>$C$24*D43</f>
        <v>0.20935101186322402</v>
      </c>
      <c r="F43" s="76">
        <f>分析係数表!C46</f>
        <v>0.10446009389671362</v>
      </c>
      <c r="G43" s="77">
        <f>E43*F43</f>
        <v>2.1868826356604389E-2</v>
      </c>
      <c r="H43" s="77">
        <v>2.7634554850356749E-2</v>
      </c>
      <c r="I43" s="77">
        <f>C43+H43</f>
        <v>2.7634554850356749E-2</v>
      </c>
      <c r="J43" s="76">
        <f>分析係数表!G46</f>
        <v>9.482758620689655E-3</v>
      </c>
      <c r="K43" s="78">
        <f t="shared" si="3"/>
        <v>2.6205181323614158E-4</v>
      </c>
      <c r="L43" s="79"/>
      <c r="M43" s="80"/>
      <c r="N43" s="81">
        <f>分析係数表!H46</f>
        <v>2.1406935555287204E-2</v>
      </c>
      <c r="O43" s="82">
        <f t="shared" si="4"/>
        <v>0.26108916020289724</v>
      </c>
      <c r="P43" s="76">
        <f>分析係数表!C46</f>
        <v>0.10446009389671362</v>
      </c>
      <c r="Q43" s="82">
        <f>O43*P43</f>
        <v>2.7273398190208752E-2</v>
      </c>
      <c r="R43" s="83">
        <v>3.0351734215380292E-2</v>
      </c>
      <c r="S43" s="84">
        <f>I43+R43</f>
        <v>5.7986289065737037E-2</v>
      </c>
      <c r="T43" s="85">
        <f>分析係数表!F46</f>
        <v>0.31293103448275861</v>
      </c>
      <c r="U43" s="86">
        <f>S43*T43</f>
        <v>1.8145709423157366E-2</v>
      </c>
      <c r="V43" s="87">
        <f>分析係数表!D46</f>
        <v>1.0344827586206896E-2</v>
      </c>
      <c r="W43" s="88">
        <f>ROUND(S43*V43,0)</f>
        <v>0</v>
      </c>
      <c r="X43" s="76">
        <f>分析係数表!E46</f>
        <v>2.8448275862068967E-2</v>
      </c>
      <c r="Y43" s="89">
        <f>ROUND(S43*X43,0)</f>
        <v>0</v>
      </c>
    </row>
    <row r="44" spans="1:25" x14ac:dyDescent="0.2">
      <c r="A44" s="3">
        <v>37</v>
      </c>
      <c r="B44" s="14" t="s">
        <v>151</v>
      </c>
      <c r="C44" s="197">
        <f>SUM(C5:C43)</f>
        <v>100</v>
      </c>
      <c r="D44" s="92">
        <f>投入係数表!V44</f>
        <v>0.66154919748778784</v>
      </c>
      <c r="E44" s="91">
        <f>SUM(E5:E43)</f>
        <v>66.154919748778795</v>
      </c>
      <c r="F44" s="92">
        <f>分析係数表!C47</f>
        <v>0.44570757479943235</v>
      </c>
      <c r="G44" s="91">
        <f>SUM(G5:G43)</f>
        <v>8.2205214110405596</v>
      </c>
      <c r="H44" s="91">
        <f>SUM(H5:H43)</f>
        <v>9.0814244745615973</v>
      </c>
      <c r="I44" s="91">
        <f>SUM(I5:I43)</f>
        <v>109.08142447456156</v>
      </c>
      <c r="J44" s="92">
        <f>分析係数表!G47</f>
        <v>0.27097428005742652</v>
      </c>
      <c r="K44" s="93">
        <f>SUM(K5:K43)</f>
        <v>19.441777802073894</v>
      </c>
      <c r="L44" s="94">
        <f>最終需要_まとめ!$L$33</f>
        <v>0.62733333333333341</v>
      </c>
      <c r="M44" s="91">
        <f>K44*L44</f>
        <v>12.196475274501024</v>
      </c>
      <c r="N44" s="95">
        <f>分析係数表!H47</f>
        <v>1</v>
      </c>
      <c r="O44" s="96">
        <f>SUM(O5:O43)</f>
        <v>12.196475274501026</v>
      </c>
      <c r="P44" s="92">
        <f>分析係数表!C47</f>
        <v>0.44570757479943235</v>
      </c>
      <c r="Q44" s="96">
        <f>SUM(Q5:Q43)</f>
        <v>5.3437031687431809</v>
      </c>
      <c r="R44" s="91">
        <f>SUM(R7:R43)</f>
        <v>5.872640618519954</v>
      </c>
      <c r="S44" s="97">
        <f>SUM(S5:S43)</f>
        <v>114.96238115559908</v>
      </c>
      <c r="T44" s="98">
        <f>分析係数表!F47</f>
        <v>0.61157350498728547</v>
      </c>
      <c r="U44" s="99">
        <f>SUM(U5:U43)</f>
        <v>40.631234218230311</v>
      </c>
      <c r="V44" s="100">
        <f>分析係数表!D47</f>
        <v>9.9802009927653867E-2</v>
      </c>
      <c r="W44" s="101">
        <f>SUM(W5:W43)</f>
        <v>2</v>
      </c>
      <c r="X44" s="92">
        <f>分析係数表!E47</f>
        <v>7.9310975781403947E-2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4.3219724437998597E-2</v>
      </c>
      <c r="G5" s="77">
        <f t="shared" ref="G5:G38" si="1">E5*F5</f>
        <v>0</v>
      </c>
      <c r="H5" s="77">
        <f t="array" ref="H5:H43">MMULT(逆行列係数!C5:AO43,'21'!G5:G43)</f>
        <v>3.517040760453576E-5</v>
      </c>
      <c r="I5" s="77">
        <f t="shared" ref="I5:I38" si="2">C5+H5</f>
        <v>3.517040760453576E-5</v>
      </c>
      <c r="J5" s="76">
        <f>分析係数表!G8</f>
        <v>0.12096774193548387</v>
      </c>
      <c r="K5" s="78">
        <f t="shared" ref="K5:K38" si="3">I5*J5</f>
        <v>4.2544847908712612E-6</v>
      </c>
      <c r="L5" s="79" t="s">
        <v>184</v>
      </c>
      <c r="M5" s="80" t="s">
        <v>184</v>
      </c>
      <c r="N5" s="81">
        <f>分析係数表!H8</f>
        <v>1.0951274000724549E-2</v>
      </c>
      <c r="O5" s="82">
        <f t="shared" ref="O5:O43" si="4">$M$44*N5</f>
        <v>0.1012782468196836</v>
      </c>
      <c r="P5" s="76">
        <f>分析係数表!C8</f>
        <v>4.3219724437998597E-2</v>
      </c>
      <c r="Q5" s="82">
        <f t="shared" ref="Q5:Q38" si="5">O5*P5</f>
        <v>4.3772179191103331E-3</v>
      </c>
      <c r="R5" s="83">
        <f t="array" ref="R5:R43">MMULT(逆行列係数!C5:AO43,'21'!Q5:Q43)</f>
        <v>4.9346233373111469E-3</v>
      </c>
      <c r="S5" s="84">
        <f t="shared" ref="S5:S38" si="6">I5+R5</f>
        <v>4.9697937449156822E-3</v>
      </c>
      <c r="T5" s="85">
        <f>分析係数表!F8</f>
        <v>0.45483870967741935</v>
      </c>
      <c r="U5" s="86">
        <f t="shared" ref="U5:U38" si="7">S5*T5</f>
        <v>2.2604545743003589E-3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投入係数表!W6</f>
        <v>0</v>
      </c>
      <c r="E6" s="77">
        <f t="shared" si="0"/>
        <v>0</v>
      </c>
      <c r="F6" s="76">
        <f>分析係数表!C9</f>
        <v>0.23148148148148151</v>
      </c>
      <c r="G6" s="77">
        <f t="shared" si="1"/>
        <v>0</v>
      </c>
      <c r="H6" s="77">
        <v>6.1484212379535017E-6</v>
      </c>
      <c r="I6" s="77">
        <f t="shared" si="2"/>
        <v>6.1484212379535017E-6</v>
      </c>
      <c r="J6" s="76">
        <f>分析係数表!G9</f>
        <v>0.24691358024691357</v>
      </c>
      <c r="K6" s="78">
        <f t="shared" si="3"/>
        <v>1.5181287007292596E-6</v>
      </c>
      <c r="L6" s="79"/>
      <c r="M6" s="80"/>
      <c r="N6" s="81">
        <f>分析係数表!H9</f>
        <v>5.7611802117296619E-4</v>
      </c>
      <c r="O6" s="82">
        <f t="shared" si="4"/>
        <v>5.3279849578928423E-3</v>
      </c>
      <c r="P6" s="76">
        <f>分析係数表!C9</f>
        <v>0.23148148148148151</v>
      </c>
      <c r="Q6" s="82">
        <f t="shared" si="5"/>
        <v>1.2333298513640841E-3</v>
      </c>
      <c r="R6" s="83">
        <v>1.3711003394053529E-3</v>
      </c>
      <c r="S6" s="84">
        <f t="shared" si="6"/>
        <v>1.3772487606433063E-3</v>
      </c>
      <c r="T6" s="85">
        <f>分析係数表!F9</f>
        <v>0.67901234567901236</v>
      </c>
      <c r="U6" s="86">
        <f t="shared" si="7"/>
        <v>9.3516891154792406E-4</v>
      </c>
      <c r="V6" s="87">
        <f>分析係数表!D9</f>
        <v>0</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5.5493895671475668E-3</v>
      </c>
      <c r="G7" s="77">
        <f t="shared" si="1"/>
        <v>0</v>
      </c>
      <c r="H7" s="77">
        <v>4.1162059566983097E-7</v>
      </c>
      <c r="I7" s="77">
        <f t="shared" si="2"/>
        <v>4.1162059566983097E-7</v>
      </c>
      <c r="J7" s="76">
        <f>分析係数表!G10</f>
        <v>0.2857142857142857</v>
      </c>
      <c r="K7" s="78">
        <f t="shared" si="3"/>
        <v>1.1760588447709455E-7</v>
      </c>
      <c r="L7" s="79"/>
      <c r="M7" s="80"/>
      <c r="N7" s="81">
        <f>分析係数表!H10</f>
        <v>1.1094674556213018E-3</v>
      </c>
      <c r="O7" s="82">
        <f t="shared" si="4"/>
        <v>1.0260442648169187E-2</v>
      </c>
      <c r="P7" s="76">
        <f>分析係数表!C10</f>
        <v>5.5493895671475668E-3</v>
      </c>
      <c r="Q7" s="82">
        <f t="shared" si="5"/>
        <v>5.6939193386066036E-5</v>
      </c>
      <c r="R7" s="83">
        <v>6.9959366934127043E-5</v>
      </c>
      <c r="S7" s="84">
        <f t="shared" si="6"/>
        <v>7.0370987529796874E-5</v>
      </c>
      <c r="T7" s="85">
        <f>分析係数表!F10</f>
        <v>0.5714285714285714</v>
      </c>
      <c r="U7" s="86">
        <f t="shared" si="7"/>
        <v>4.0211992874169639E-5</v>
      </c>
      <c r="V7" s="87">
        <f>分析係数表!D10</f>
        <v>0.14285714285714285</v>
      </c>
      <c r="W7" s="167">
        <f t="shared" si="8"/>
        <v>0</v>
      </c>
      <c r="X7" s="76">
        <f>分析係数表!E10</f>
        <v>0</v>
      </c>
      <c r="Y7" s="166">
        <f t="shared" si="9"/>
        <v>0</v>
      </c>
    </row>
    <row r="8" spans="1:25" x14ac:dyDescent="0.2">
      <c r="A8" s="6" t="s">
        <v>222</v>
      </c>
      <c r="B8" s="5" t="s">
        <v>27</v>
      </c>
      <c r="C8" s="90"/>
      <c r="D8" s="76">
        <f>投入係数表!W8</f>
        <v>8.4731401457380101E-5</v>
      </c>
      <c r="E8" s="77">
        <f t="shared" si="0"/>
        <v>8.4731401457380107E-3</v>
      </c>
      <c r="F8" s="76">
        <f>分析係数表!C11</f>
        <v>8.2342177493137658E-3</v>
      </c>
      <c r="G8" s="77">
        <f t="shared" si="1"/>
        <v>6.9769680980458955E-5</v>
      </c>
      <c r="H8" s="77">
        <v>1.1423141097718834E-3</v>
      </c>
      <c r="I8" s="77">
        <f t="shared" si="2"/>
        <v>1.1423141097718834E-3</v>
      </c>
      <c r="J8" s="76">
        <f>分析係数表!G11</f>
        <v>0.47058823529411764</v>
      </c>
      <c r="K8" s="78">
        <f t="shared" si="3"/>
        <v>5.3755958106912159E-4</v>
      </c>
      <c r="L8" s="79"/>
      <c r="M8" s="80"/>
      <c r="N8" s="81">
        <f>分析係数表!H11</f>
        <v>-2.0126393752767377E-5</v>
      </c>
      <c r="O8" s="82">
        <f t="shared" si="4"/>
        <v>-1.8613047887835259E-4</v>
      </c>
      <c r="P8" s="76">
        <f>分析係数表!C11</f>
        <v>8.2342177493137658E-3</v>
      </c>
      <c r="Q8" s="82">
        <f t="shared" si="5"/>
        <v>-1.5326388928684019E-6</v>
      </c>
      <c r="R8" s="83">
        <v>1.8809780840012504E-5</v>
      </c>
      <c r="S8" s="84">
        <f t="shared" si="6"/>
        <v>1.1611238906118959E-3</v>
      </c>
      <c r="T8" s="85">
        <f>分析係数表!F11</f>
        <v>0.76470588235294112</v>
      </c>
      <c r="U8" s="86">
        <f t="shared" si="7"/>
        <v>8.8791826929144973E-4</v>
      </c>
      <c r="V8" s="87">
        <f>分析係数表!D11</f>
        <v>0</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2.3675231529837748E-2</v>
      </c>
      <c r="G9" s="77">
        <f t="shared" si="1"/>
        <v>0</v>
      </c>
      <c r="H9" s="77">
        <v>2.546700163614762E-5</v>
      </c>
      <c r="I9" s="77">
        <f t="shared" si="2"/>
        <v>2.546700163614762E-5</v>
      </c>
      <c r="J9" s="76">
        <f>分析係数表!G12</f>
        <v>0.14409566517189837</v>
      </c>
      <c r="K9" s="78">
        <f t="shared" si="3"/>
        <v>3.6696845406945154E-6</v>
      </c>
      <c r="L9" s="79"/>
      <c r="M9" s="80"/>
      <c r="N9" s="81">
        <f>分析係数表!H12</f>
        <v>8.7247916918246585E-2</v>
      </c>
      <c r="O9" s="82">
        <f t="shared" si="4"/>
        <v>0.80687562593765849</v>
      </c>
      <c r="P9" s="76">
        <f>分析係数表!C12</f>
        <v>2.3675231529837748E-2</v>
      </c>
      <c r="Q9" s="82">
        <f t="shared" si="5"/>
        <v>1.9102967259856822E-2</v>
      </c>
      <c r="R9" s="83">
        <v>2.0480451949943773E-2</v>
      </c>
      <c r="S9" s="84">
        <f t="shared" si="6"/>
        <v>2.050591895157992E-2</v>
      </c>
      <c r="T9" s="85">
        <f>分析係数表!F12</f>
        <v>0.28819133034379674</v>
      </c>
      <c r="U9" s="86">
        <f t="shared" si="7"/>
        <v>5.9096280625778909E-3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投入係数表!W10</f>
        <v>1.7793594306049821E-3</v>
      </c>
      <c r="E10" s="77">
        <f t="shared" si="0"/>
        <v>0.1779359430604982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0.12431189358087974</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投入係数表!W11</f>
        <v>1.3557024233180816E-3</v>
      </c>
      <c r="E11" s="77">
        <f t="shared" si="0"/>
        <v>0.13557024233180817</v>
      </c>
      <c r="F11" s="76">
        <f>分析係数表!C14</f>
        <v>5.9722885809842308E-2</v>
      </c>
      <c r="G11" s="77">
        <f t="shared" si="1"/>
        <v>8.096646101995229E-3</v>
      </c>
      <c r="H11" s="77">
        <v>1.1814139813905979E-2</v>
      </c>
      <c r="I11" s="77">
        <f t="shared" si="2"/>
        <v>1.1814139813905979E-2</v>
      </c>
      <c r="J11" s="76">
        <f>分析係数表!G14</f>
        <v>0.15850144092219021</v>
      </c>
      <c r="K11" s="78">
        <f t="shared" si="3"/>
        <v>1.8725581837603137E-3</v>
      </c>
      <c r="L11" s="79"/>
      <c r="M11" s="80"/>
      <c r="N11" s="81">
        <f>分析係数表!H14</f>
        <v>1.1119832548403977E-3</v>
      </c>
      <c r="O11" s="82">
        <f t="shared" si="4"/>
        <v>1.028370895802898E-2</v>
      </c>
      <c r="P11" s="76">
        <f>分析係数表!C14</f>
        <v>5.9722885809842308E-2</v>
      </c>
      <c r="Q11" s="82">
        <f t="shared" si="5"/>
        <v>6.1417277580201721E-4</v>
      </c>
      <c r="R11" s="83">
        <v>1.7950636689816491E-3</v>
      </c>
      <c r="S11" s="84">
        <f t="shared" si="6"/>
        <v>1.3609203482887628E-2</v>
      </c>
      <c r="T11" s="85">
        <f>分析係数表!F14</f>
        <v>0.29178674351585016</v>
      </c>
      <c r="U11" s="86">
        <f t="shared" si="7"/>
        <v>3.970985166116347E-3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投入係数表!W12</f>
        <v>1.0083036773428233E-2</v>
      </c>
      <c r="E12" s="77">
        <f t="shared" si="0"/>
        <v>1.0083036773428233</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7.4219528452743086E-2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投入係数表!W13</f>
        <v>1.9488222335197424E-3</v>
      </c>
      <c r="E13" s="77">
        <f t="shared" si="0"/>
        <v>0.19488222335197425</v>
      </c>
      <c r="F13" s="76">
        <f>分析係数表!C16</f>
        <v>6.1289263434387564E-3</v>
      </c>
      <c r="G13" s="77">
        <f t="shared" si="1"/>
        <v>1.1944187925698306E-3</v>
      </c>
      <c r="H13" s="77">
        <v>1.6301242346388857E-3</v>
      </c>
      <c r="I13" s="77">
        <f t="shared" si="2"/>
        <v>1.6301242346388857E-3</v>
      </c>
      <c r="J13" s="76">
        <f>分析係数表!G16</f>
        <v>3.1746031746031744E-2</v>
      </c>
      <c r="K13" s="78">
        <f t="shared" si="3"/>
        <v>5.1749975702821769E-5</v>
      </c>
      <c r="L13" s="79"/>
      <c r="M13" s="80"/>
      <c r="N13" s="81">
        <f>分析係数表!H16</f>
        <v>1.5884756269371653E-2</v>
      </c>
      <c r="O13" s="82">
        <f t="shared" si="4"/>
        <v>0.14690348045473978</v>
      </c>
      <c r="P13" s="76">
        <f>分析係数表!C16</f>
        <v>6.1289263434387564E-3</v>
      </c>
      <c r="Q13" s="82">
        <f t="shared" si="5"/>
        <v>9.0036061130189507E-4</v>
      </c>
      <c r="R13" s="83">
        <v>1.0090161412864491E-3</v>
      </c>
      <c r="S13" s="84">
        <f t="shared" si="6"/>
        <v>2.639140375925335E-3</v>
      </c>
      <c r="T13" s="85">
        <f>分析係数表!F16</f>
        <v>0.27777777777777779</v>
      </c>
      <c r="U13" s="86">
        <f t="shared" si="7"/>
        <v>7.3309454886814863E-4</v>
      </c>
      <c r="V13" s="87">
        <f>分析係数表!D16</f>
        <v>0</v>
      </c>
      <c r="W13" s="167">
        <f t="shared" si="8"/>
        <v>0</v>
      </c>
      <c r="X13" s="76">
        <f>分析係数表!E16</f>
        <v>0</v>
      </c>
      <c r="Y13" s="166">
        <f t="shared" si="9"/>
        <v>0</v>
      </c>
    </row>
    <row r="14" spans="1:25" x14ac:dyDescent="0.2">
      <c r="A14" s="6" t="s">
        <v>2</v>
      </c>
      <c r="B14" s="5" t="s">
        <v>365</v>
      </c>
      <c r="C14" s="90"/>
      <c r="D14" s="76">
        <f>投入係数表!W14</f>
        <v>3.8044399254363669E-2</v>
      </c>
      <c r="E14" s="77">
        <f t="shared" si="0"/>
        <v>3.804439925436367</v>
      </c>
      <c r="F14" s="76">
        <f>分析係数表!C17</f>
        <v>8.7451698189953242E-2</v>
      </c>
      <c r="G14" s="77">
        <f t="shared" si="1"/>
        <v>0.33270473214106938</v>
      </c>
      <c r="H14" s="77">
        <v>0.36238561402842967</v>
      </c>
      <c r="I14" s="77">
        <f t="shared" si="2"/>
        <v>0.36238561402842967</v>
      </c>
      <c r="J14" s="76">
        <f>分析係数表!G17</f>
        <v>0.21272443403590943</v>
      </c>
      <c r="K14" s="78">
        <f t="shared" si="3"/>
        <v>7.7088274646953225E-2</v>
      </c>
      <c r="L14" s="79"/>
      <c r="M14" s="80"/>
      <c r="N14" s="81">
        <f>分析係数表!H17</f>
        <v>2.8227267238256251E-3</v>
      </c>
      <c r="O14" s="82">
        <f t="shared" si="4"/>
        <v>2.6104799662688954E-2</v>
      </c>
      <c r="P14" s="76">
        <f>分析係数表!C17</f>
        <v>8.7451698189953242E-2</v>
      </c>
      <c r="Q14" s="82">
        <f t="shared" si="5"/>
        <v>2.2829090614106674E-3</v>
      </c>
      <c r="R14" s="83">
        <v>3.9893381684609512E-3</v>
      </c>
      <c r="S14" s="84">
        <f t="shared" si="6"/>
        <v>0.36637495219689065</v>
      </c>
      <c r="T14" s="85">
        <f>分析係数表!F17</f>
        <v>0.32357533177205311</v>
      </c>
      <c r="U14" s="86">
        <f t="shared" si="7"/>
        <v>0.11854989671007898</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投入係数表!W15</f>
        <v>5.8464667005592276E-3</v>
      </c>
      <c r="E15" s="77">
        <f t="shared" si="0"/>
        <v>0.58464667005592275</v>
      </c>
      <c r="F15" s="76">
        <f>分析係数表!C18</f>
        <v>0.22643979057591623</v>
      </c>
      <c r="G15" s="77">
        <f t="shared" si="1"/>
        <v>0.13238726952836993</v>
      </c>
      <c r="H15" s="77">
        <v>0.14734184620041083</v>
      </c>
      <c r="I15" s="77">
        <f t="shared" si="2"/>
        <v>0.14734184620041083</v>
      </c>
      <c r="J15" s="76">
        <f>分析係数表!G18</f>
        <v>0.21553645335880292</v>
      </c>
      <c r="K15" s="78">
        <f t="shared" si="3"/>
        <v>3.1757538961374759E-2</v>
      </c>
      <c r="L15" s="79"/>
      <c r="M15" s="80"/>
      <c r="N15" s="81">
        <f>分析係数表!H18</f>
        <v>4.2265426880811494E-4</v>
      </c>
      <c r="O15" s="82">
        <f t="shared" si="4"/>
        <v>3.9087400564454039E-3</v>
      </c>
      <c r="P15" s="76">
        <f>分析係数表!C18</f>
        <v>0.22643979057591623</v>
      </c>
      <c r="Q15" s="82">
        <f t="shared" si="5"/>
        <v>8.8509427979719226E-4</v>
      </c>
      <c r="R15" s="83">
        <v>1.9072430819614206E-3</v>
      </c>
      <c r="S15" s="84">
        <f t="shared" si="6"/>
        <v>0.14924908928237224</v>
      </c>
      <c r="T15" s="85">
        <f>分析係数表!F18</f>
        <v>0.45877109200891436</v>
      </c>
      <c r="U15" s="86">
        <f t="shared" si="7"/>
        <v>6.8471167671409872E-2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投入係数表!W16</f>
        <v>5.4990679545839687E-2</v>
      </c>
      <c r="E16" s="77">
        <f t="shared" si="0"/>
        <v>5.4990679545839685</v>
      </c>
      <c r="F16" s="76">
        <f>分析係数表!C19</f>
        <v>0.10887949260042284</v>
      </c>
      <c r="G16" s="77">
        <f t="shared" si="1"/>
        <v>0.59873572867034763</v>
      </c>
      <c r="H16" s="77">
        <v>0.67602162147218436</v>
      </c>
      <c r="I16" s="77">
        <f t="shared" si="2"/>
        <v>0.67602162147218436</v>
      </c>
      <c r="J16" s="76">
        <f>分析係数表!G19</f>
        <v>5.7692307692307696E-2</v>
      </c>
      <c r="K16" s="78">
        <f t="shared" si="3"/>
        <v>3.9001247392626025E-2</v>
      </c>
      <c r="L16" s="79"/>
      <c r="M16" s="80"/>
      <c r="N16" s="81">
        <f>分析係数表!H19</f>
        <v>-1.0817936642112467E-4</v>
      </c>
      <c r="O16" s="82">
        <f t="shared" si="4"/>
        <v>-1.0004513239711451E-3</v>
      </c>
      <c r="P16" s="76">
        <f>分析係数表!C19</f>
        <v>0.10887949260042284</v>
      </c>
      <c r="Q16" s="82">
        <f t="shared" si="5"/>
        <v>-1.0892863252539953E-4</v>
      </c>
      <c r="R16" s="83">
        <v>2.927626635480099E-4</v>
      </c>
      <c r="S16" s="84">
        <f t="shared" si="6"/>
        <v>0.67631438413573242</v>
      </c>
      <c r="T16" s="85">
        <f>分析係数表!F19</f>
        <v>0.23994755244755245</v>
      </c>
      <c r="U16" s="86">
        <f t="shared" si="7"/>
        <v>0.16227998115844278</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投入係数表!W17</f>
        <v>2.4826300627012372E-2</v>
      </c>
      <c r="E17" s="77">
        <f t="shared" si="0"/>
        <v>2.482630062701237</v>
      </c>
      <c r="F17" s="76">
        <f>分析係数表!C20</f>
        <v>0.17711503347534996</v>
      </c>
      <c r="G17" s="77">
        <f t="shared" si="1"/>
        <v>0.43971110666223978</v>
      </c>
      <c r="H17" s="77">
        <v>0.51083872544518527</v>
      </c>
      <c r="I17" s="77">
        <f t="shared" si="2"/>
        <v>0.51083872544518527</v>
      </c>
      <c r="J17" s="76">
        <f>分析係数表!G20</f>
        <v>9.9964551577454805E-2</v>
      </c>
      <c r="K17" s="78">
        <f t="shared" si="3"/>
        <v>5.1065764117526495E-2</v>
      </c>
      <c r="L17" s="79"/>
      <c r="M17" s="80"/>
      <c r="N17" s="81">
        <f>分析係数表!H20</f>
        <v>5.2831783601014375E-4</v>
      </c>
      <c r="O17" s="82">
        <f t="shared" si="4"/>
        <v>4.8859250705567559E-3</v>
      </c>
      <c r="P17" s="76">
        <f>分析係数表!C20</f>
        <v>0.17711503347534996</v>
      </c>
      <c r="Q17" s="82">
        <f t="shared" si="5"/>
        <v>8.6537078242971148E-4</v>
      </c>
      <c r="R17" s="83">
        <v>1.6521995623476192E-3</v>
      </c>
      <c r="S17" s="84">
        <f t="shared" si="6"/>
        <v>0.5124909250075329</v>
      </c>
      <c r="T17" s="85">
        <f>分析係数表!F20</f>
        <v>0.22332506203473945</v>
      </c>
      <c r="U17" s="86">
        <f t="shared" si="7"/>
        <v>0.11445206761954829</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投入係数表!W18</f>
        <v>1.0337230977800373E-2</v>
      </c>
      <c r="E18" s="77">
        <f t="shared" si="0"/>
        <v>1.0337230977800373</v>
      </c>
      <c r="F18" s="76">
        <f>分析係数表!C21</f>
        <v>0.17957505140507202</v>
      </c>
      <c r="G18" s="77">
        <f t="shared" si="1"/>
        <v>0.18563087842246048</v>
      </c>
      <c r="H18" s="77">
        <v>0.20426616093553615</v>
      </c>
      <c r="I18" s="77">
        <f t="shared" si="2"/>
        <v>0.20426616093553615</v>
      </c>
      <c r="J18" s="76">
        <f>分析係数表!G21</f>
        <v>0.28499913688934919</v>
      </c>
      <c r="K18" s="78">
        <f t="shared" si="3"/>
        <v>5.8215679562328697E-2</v>
      </c>
      <c r="L18" s="79"/>
      <c r="M18" s="80"/>
      <c r="N18" s="81">
        <f>分析係数表!H21</f>
        <v>8.7801392746447693E-4</v>
      </c>
      <c r="O18" s="82">
        <f t="shared" si="4"/>
        <v>8.1199421410681327E-3</v>
      </c>
      <c r="P18" s="76">
        <f>分析係数表!C21</f>
        <v>0.17957505140507202</v>
      </c>
      <c r="Q18" s="82">
        <f t="shared" si="5"/>
        <v>1.4581390273885205E-3</v>
      </c>
      <c r="R18" s="83">
        <v>2.8737207126521649E-3</v>
      </c>
      <c r="S18" s="84">
        <f t="shared" si="6"/>
        <v>0.20713988164818831</v>
      </c>
      <c r="T18" s="85">
        <f>分析係数表!F21</f>
        <v>0.42551355083721731</v>
      </c>
      <c r="U18" s="86">
        <f t="shared" si="7"/>
        <v>8.8140826560121552E-2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投入係数表!W19</f>
        <v>8.0494831384511096E-3</v>
      </c>
      <c r="E19" s="77">
        <f t="shared" si="0"/>
        <v>0.80494831384511101</v>
      </c>
      <c r="F19" s="76">
        <f>分析係数表!C22</f>
        <v>4.9691833590138623E-2</v>
      </c>
      <c r="G19" s="77">
        <f t="shared" si="1"/>
        <v>3.9999357660253934E-2</v>
      </c>
      <c r="H19" s="77">
        <v>4.3507835152731572E-2</v>
      </c>
      <c r="I19" s="77">
        <f t="shared" si="2"/>
        <v>4.3507835152731572E-2</v>
      </c>
      <c r="J19" s="76">
        <f>分析係数表!G22</f>
        <v>0.19477362503798237</v>
      </c>
      <c r="K19" s="78">
        <f t="shared" si="3"/>
        <v>8.4741787702524874E-3</v>
      </c>
      <c r="L19" s="79"/>
      <c r="M19" s="80"/>
      <c r="N19" s="81">
        <f>分析係数表!H22</f>
        <v>4.276858672463068E-5</v>
      </c>
      <c r="O19" s="82">
        <f t="shared" si="4"/>
        <v>3.9552726761649928E-4</v>
      </c>
      <c r="P19" s="76">
        <f>分析係数表!C22</f>
        <v>4.9691833590138623E-2</v>
      </c>
      <c r="Q19" s="82">
        <f t="shared" si="5"/>
        <v>1.9654475162761309E-5</v>
      </c>
      <c r="R19" s="83">
        <v>2.3610436305955079E-4</v>
      </c>
      <c r="S19" s="84">
        <f t="shared" si="6"/>
        <v>4.3743939515791121E-2</v>
      </c>
      <c r="T19" s="85">
        <f>分析係数表!F22</f>
        <v>0.41355211182011548</v>
      </c>
      <c r="U19" s="86">
        <f t="shared" si="7"/>
        <v>1.8090398566086817E-2</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投入係数表!W20</f>
        <v>9.3204541603118113E-4</v>
      </c>
      <c r="E20" s="77">
        <f t="shared" si="0"/>
        <v>9.3204541603118113E-2</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2.3266309859794074E-4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投入係数表!W21</f>
        <v>4.2365700728690055E-4</v>
      </c>
      <c r="E21" s="77">
        <f t="shared" si="0"/>
        <v>4.2365700728690052E-2</v>
      </c>
      <c r="F21" s="76">
        <f>分析係数表!C24</f>
        <v>0.10964526531808849</v>
      </c>
      <c r="G21" s="77">
        <f t="shared" si="1"/>
        <v>4.6451984967839557E-3</v>
      </c>
      <c r="H21" s="77">
        <v>6.0543664287396257E-3</v>
      </c>
      <c r="I21" s="77">
        <f t="shared" si="2"/>
        <v>6.0543664287396257E-3</v>
      </c>
      <c r="J21" s="76">
        <f>分析係数表!G24</f>
        <v>0.20900321543408359</v>
      </c>
      <c r="K21" s="78">
        <f t="shared" si="3"/>
        <v>1.2653820510227514E-3</v>
      </c>
      <c r="L21" s="79"/>
      <c r="M21" s="80"/>
      <c r="N21" s="81">
        <f>分析係数表!H24</f>
        <v>3.3711709535885358E-4</v>
      </c>
      <c r="O21" s="82">
        <f t="shared" si="4"/>
        <v>3.1176855212124055E-3</v>
      </c>
      <c r="P21" s="76">
        <f>分析係数表!C24</f>
        <v>0.10964526531808849</v>
      </c>
      <c r="Q21" s="82">
        <f t="shared" si="5"/>
        <v>3.4183945615169723E-4</v>
      </c>
      <c r="R21" s="83">
        <v>1.3727446974632117E-3</v>
      </c>
      <c r="S21" s="84">
        <f t="shared" si="6"/>
        <v>7.4271111262028374E-3</v>
      </c>
      <c r="T21" s="85">
        <f>分析係数表!F24</f>
        <v>0.39389067524115756</v>
      </c>
      <c r="U21" s="86">
        <f t="shared" si="7"/>
        <v>2.9254698165911497E-3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投入係数表!W22</f>
        <v>1.1184544992374174E-2</v>
      </c>
      <c r="E22" s="77">
        <f t="shared" si="0"/>
        <v>1.1184544992374175</v>
      </c>
      <c r="F22" s="76">
        <f>分析係数表!C25</f>
        <v>4.6305418719211788E-2</v>
      </c>
      <c r="G22" s="77">
        <f t="shared" si="1"/>
        <v>5.1790503905574957E-2</v>
      </c>
      <c r="H22" s="77">
        <v>6.1139214993391748E-2</v>
      </c>
      <c r="I22" s="77">
        <f t="shared" si="2"/>
        <v>6.1139214993391748E-2</v>
      </c>
      <c r="J22" s="76">
        <f>分析係数表!G25</f>
        <v>0.19667590027700832</v>
      </c>
      <c r="K22" s="78">
        <f t="shared" si="3"/>
        <v>1.2024610151054887E-2</v>
      </c>
      <c r="L22" s="79"/>
      <c r="M22" s="80"/>
      <c r="N22" s="81">
        <f>分析係数表!H25</f>
        <v>4.9058084772370483E-4</v>
      </c>
      <c r="O22" s="82">
        <f t="shared" si="4"/>
        <v>4.5369304226598444E-3</v>
      </c>
      <c r="P22" s="76">
        <f>分析係数表!C25</f>
        <v>4.6305418719211788E-2</v>
      </c>
      <c r="Q22" s="82">
        <f t="shared" si="5"/>
        <v>2.100844629211946E-4</v>
      </c>
      <c r="R22" s="83">
        <v>7.0709066103376121E-4</v>
      </c>
      <c r="S22" s="84">
        <f t="shared" si="6"/>
        <v>6.1846305654425511E-2</v>
      </c>
      <c r="T22" s="85">
        <f>分析係数表!F25</f>
        <v>0.35013850415512465</v>
      </c>
      <c r="U22" s="86">
        <f t="shared" si="7"/>
        <v>2.1654772949361176E-2</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投入係数表!W23</f>
        <v>3.2875783765463483E-2</v>
      </c>
      <c r="E23" s="77">
        <f t="shared" si="0"/>
        <v>3.2875783765463482</v>
      </c>
      <c r="F23" s="76">
        <f>分析係数表!C26</f>
        <v>0.16673079389508783</v>
      </c>
      <c r="G23" s="77">
        <f t="shared" si="1"/>
        <v>0.54814055271389661</v>
      </c>
      <c r="H23" s="77">
        <v>0.58864998943668212</v>
      </c>
      <c r="I23" s="77">
        <f t="shared" si="2"/>
        <v>0.58864998943668212</v>
      </c>
      <c r="J23" s="76">
        <f>分析係数表!G26</f>
        <v>0.1962424574876577</v>
      </c>
      <c r="K23" s="78">
        <f t="shared" si="3"/>
        <v>0.11551812052713825</v>
      </c>
      <c r="L23" s="79"/>
      <c r="M23" s="80"/>
      <c r="N23" s="81">
        <f>分析係数表!H26</f>
        <v>1.0251881817815884E-2</v>
      </c>
      <c r="O23" s="82">
        <f t="shared" si="4"/>
        <v>9.4810212678660855E-2</v>
      </c>
      <c r="P23" s="76">
        <f>分析係数表!C26</f>
        <v>0.16673079389508783</v>
      </c>
      <c r="Q23" s="82">
        <f t="shared" si="5"/>
        <v>1.5807782029275245E-2</v>
      </c>
      <c r="R23" s="83">
        <v>1.6805752073708102E-2</v>
      </c>
      <c r="S23" s="84">
        <f t="shared" si="6"/>
        <v>0.60545574151039028</v>
      </c>
      <c r="T23" s="85">
        <f>分析係数表!F26</f>
        <v>0.33461327482172243</v>
      </c>
      <c r="U23" s="86">
        <f t="shared" si="7"/>
        <v>0.20259352842640596</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投入係数表!W24</f>
        <v>6.5243179122182679E-3</v>
      </c>
      <c r="E24" s="77">
        <f t="shared" si="0"/>
        <v>0.65243179122182682</v>
      </c>
      <c r="F24" s="76">
        <f>分析係数表!C27</f>
        <v>7.547169811320753E-2</v>
      </c>
      <c r="G24" s="77">
        <f t="shared" si="1"/>
        <v>4.9240135186552958E-2</v>
      </c>
      <c r="H24" s="77">
        <v>5.1849250628477297E-2</v>
      </c>
      <c r="I24" s="77">
        <f t="shared" si="2"/>
        <v>5.1849250628477297E-2</v>
      </c>
      <c r="J24" s="76">
        <f>分析係数表!G27</f>
        <v>0.16957431960921143</v>
      </c>
      <c r="K24" s="78">
        <f t="shared" si="3"/>
        <v>8.7923013975715163E-3</v>
      </c>
      <c r="L24" s="79"/>
      <c r="M24" s="80"/>
      <c r="N24" s="81">
        <f>分析係数表!H27</f>
        <v>1.0395282373304351E-2</v>
      </c>
      <c r="O24" s="82">
        <f t="shared" si="4"/>
        <v>9.6136392340669119E-2</v>
      </c>
      <c r="P24" s="76">
        <f>分析係数表!C27</f>
        <v>7.547169811320753E-2</v>
      </c>
      <c r="Q24" s="82">
        <f t="shared" si="5"/>
        <v>7.2555767804278566E-3</v>
      </c>
      <c r="R24" s="83">
        <v>7.3422862380734854E-3</v>
      </c>
      <c r="S24" s="84">
        <f t="shared" si="6"/>
        <v>5.9191536866550785E-2</v>
      </c>
      <c r="T24" s="85">
        <f>分析係数表!F27</f>
        <v>0.31960921144452198</v>
      </c>
      <c r="U24" s="86">
        <f t="shared" si="7"/>
        <v>1.8918160422107647E-2</v>
      </c>
      <c r="V24" s="87">
        <f>分析係数表!D27</f>
        <v>2.1632937892533146E-2</v>
      </c>
      <c r="W24" s="167">
        <f t="shared" si="8"/>
        <v>0</v>
      </c>
      <c r="X24" s="76">
        <f>分析係数表!E27</f>
        <v>2.3726448011165389E-2</v>
      </c>
      <c r="Y24" s="166">
        <f t="shared" si="9"/>
        <v>0</v>
      </c>
    </row>
    <row r="25" spans="1:25" x14ac:dyDescent="0.2">
      <c r="A25" s="6" t="s">
        <v>13</v>
      </c>
      <c r="B25" s="5" t="s">
        <v>192</v>
      </c>
      <c r="C25" s="75">
        <f>最終需要_まとめ!C26</f>
        <v>100</v>
      </c>
      <c r="D25" s="76">
        <f>投入係数表!W25</f>
        <v>0.46687002203016437</v>
      </c>
      <c r="E25" s="77">
        <f t="shared" si="0"/>
        <v>46.687002203016434</v>
      </c>
      <c r="F25" s="76">
        <f>分析係数表!C28</f>
        <v>9.6472970692467741E-2</v>
      </c>
      <c r="G25" s="77">
        <f t="shared" si="1"/>
        <v>4.5040337952507814</v>
      </c>
      <c r="H25" s="77">
        <v>4.7238098236915045</v>
      </c>
      <c r="I25" s="77">
        <f t="shared" si="2"/>
        <v>104.72380982369151</v>
      </c>
      <c r="J25" s="76">
        <f>分析係数表!G28</f>
        <v>0.12489408574817827</v>
      </c>
      <c r="K25" s="78">
        <f t="shared" si="3"/>
        <v>13.079384483996041</v>
      </c>
      <c r="L25" s="79"/>
      <c r="M25" s="80"/>
      <c r="N25" s="81">
        <f>分析係数表!H28</f>
        <v>1.9077305478404378E-2</v>
      </c>
      <c r="O25" s="82">
        <f t="shared" si="4"/>
        <v>0.17642842766681846</v>
      </c>
      <c r="P25" s="76">
        <f>分析係数表!C28</f>
        <v>9.6472970692467741E-2</v>
      </c>
      <c r="Q25" s="82">
        <f t="shared" si="5"/>
        <v>1.7020574531619141E-2</v>
      </c>
      <c r="R25" s="83">
        <v>1.9416502291029373E-2</v>
      </c>
      <c r="S25" s="84">
        <f t="shared" si="6"/>
        <v>104.74322632598253</v>
      </c>
      <c r="T25" s="85">
        <f>分析係数表!F28</f>
        <v>0.21360786307405524</v>
      </c>
      <c r="U25" s="86">
        <f t="shared" si="7"/>
        <v>22.373976746975256</v>
      </c>
      <c r="V25" s="87">
        <f>分析係数表!D28</f>
        <v>3.211320115234706E-2</v>
      </c>
      <c r="W25" s="167">
        <f t="shared" si="8"/>
        <v>3</v>
      </c>
      <c r="X25" s="76">
        <f>分析係数表!E28</f>
        <v>3.1859006947974916E-2</v>
      </c>
      <c r="Y25" s="166">
        <f t="shared" si="9"/>
        <v>3</v>
      </c>
    </row>
    <row r="26" spans="1:25" x14ac:dyDescent="0.2">
      <c r="A26" s="6" t="s">
        <v>14</v>
      </c>
      <c r="B26" s="5" t="s">
        <v>50</v>
      </c>
      <c r="C26" s="90"/>
      <c r="D26" s="76">
        <f>投入係数表!W26</f>
        <v>1.5251652262328419E-3</v>
      </c>
      <c r="E26" s="77">
        <f t="shared" si="0"/>
        <v>0.15251652262328419</v>
      </c>
      <c r="F26" s="76">
        <f>分析係数表!C29</f>
        <v>3.4111818825194651E-2</v>
      </c>
      <c r="G26" s="77">
        <f t="shared" si="1"/>
        <v>5.2026159875741716E-3</v>
      </c>
      <c r="H26" s="77">
        <v>7.2163231372571182E-3</v>
      </c>
      <c r="I26" s="77">
        <f t="shared" si="2"/>
        <v>7.2163231372571182E-3</v>
      </c>
      <c r="J26" s="76">
        <f>分析係数表!G29</f>
        <v>0.26295336787564766</v>
      </c>
      <c r="K26" s="78">
        <f t="shared" si="3"/>
        <v>1.8975564726207189E-3</v>
      </c>
      <c r="L26" s="79"/>
      <c r="M26" s="80"/>
      <c r="N26" s="81">
        <f>分析係数表!H29</f>
        <v>9.4946262528680103E-3</v>
      </c>
      <c r="O26" s="82">
        <f t="shared" si="4"/>
        <v>8.7807053410862826E-2</v>
      </c>
      <c r="P26" s="76">
        <f>分析係数表!C29</f>
        <v>3.4111818825194651E-2</v>
      </c>
      <c r="Q26" s="82">
        <f t="shared" si="5"/>
        <v>2.9952582975255426E-3</v>
      </c>
      <c r="R26" s="83">
        <v>3.8208202711275032E-3</v>
      </c>
      <c r="S26" s="84">
        <f t="shared" si="6"/>
        <v>1.1037143408384621E-2</v>
      </c>
      <c r="T26" s="85">
        <f>分析係数表!F29</f>
        <v>0.41450777202072536</v>
      </c>
      <c r="U26" s="86">
        <f t="shared" si="7"/>
        <v>4.5749817236827436E-3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投入係数表!W27</f>
        <v>5.9311981020166078E-4</v>
      </c>
      <c r="E27" s="77">
        <f t="shared" si="0"/>
        <v>5.9311981020166077E-2</v>
      </c>
      <c r="F27" s="76">
        <f>分析係数表!C30</f>
        <v>1</v>
      </c>
      <c r="G27" s="77">
        <f t="shared" si="1"/>
        <v>5.9311981020166077E-2</v>
      </c>
      <c r="H27" s="77">
        <v>8.4258529417163178E-2</v>
      </c>
      <c r="I27" s="77">
        <f t="shared" si="2"/>
        <v>8.4258529417163178E-2</v>
      </c>
      <c r="J27" s="76">
        <f>分析係数表!G30</f>
        <v>0.34440567162860553</v>
      </c>
      <c r="K27" s="78">
        <f t="shared" si="3"/>
        <v>2.90191154143567E-2</v>
      </c>
      <c r="L27" s="79"/>
      <c r="M27" s="80"/>
      <c r="N27" s="81">
        <f>分析係数表!H30</f>
        <v>0</v>
      </c>
      <c r="O27" s="82">
        <f t="shared" si="4"/>
        <v>0</v>
      </c>
      <c r="P27" s="76">
        <f>分析係数表!C30</f>
        <v>1</v>
      </c>
      <c r="Q27" s="82">
        <f t="shared" si="5"/>
        <v>0</v>
      </c>
      <c r="R27" s="83">
        <v>2.7502774250592332E-2</v>
      </c>
      <c r="S27" s="84">
        <f t="shared" si="6"/>
        <v>0.11176130366775551</v>
      </c>
      <c r="T27" s="85">
        <f>分析係数表!F30</f>
        <v>0.44043464817350592</v>
      </c>
      <c r="U27" s="86">
        <f t="shared" si="7"/>
        <v>4.9223550460320252E-2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投入係数表!W28</f>
        <v>1.2540247415692256E-2</v>
      </c>
      <c r="E28" s="77">
        <f t="shared" si="0"/>
        <v>1.2540247415692256</v>
      </c>
      <c r="F28" s="76">
        <f>分析係数表!C31</f>
        <v>1.6826763829082436E-2</v>
      </c>
      <c r="G28" s="77">
        <f t="shared" si="1"/>
        <v>2.1101178162211496E-2</v>
      </c>
      <c r="H28" s="77">
        <v>2.4515395260009114E-2</v>
      </c>
      <c r="I28" s="77">
        <f t="shared" si="2"/>
        <v>2.4515395260009114E-2</v>
      </c>
      <c r="J28" s="76">
        <f>分析係数表!G31</f>
        <v>7.0588235294117646E-2</v>
      </c>
      <c r="K28" s="78">
        <f t="shared" si="3"/>
        <v>1.7304984889418198E-3</v>
      </c>
      <c r="L28" s="79"/>
      <c r="M28" s="80"/>
      <c r="N28" s="81">
        <f>分析係数表!H31</f>
        <v>2.1628325886567646E-2</v>
      </c>
      <c r="O28" s="82">
        <f t="shared" si="4"/>
        <v>0.20002046586464967</v>
      </c>
      <c r="P28" s="76">
        <f>分析係数表!C31</f>
        <v>1.6826763829082436E-2</v>
      </c>
      <c r="Q28" s="82">
        <f t="shared" si="5"/>
        <v>3.3656971400875049E-3</v>
      </c>
      <c r="R28" s="83">
        <v>4.2350688274196569E-3</v>
      </c>
      <c r="S28" s="84">
        <f t="shared" si="6"/>
        <v>2.8750464087428769E-2</v>
      </c>
      <c r="T28" s="85">
        <f>分析係数表!F31</f>
        <v>0.34509803921568627</v>
      </c>
      <c r="U28" s="86">
        <f t="shared" si="7"/>
        <v>9.9217287831126731E-3</v>
      </c>
      <c r="V28" s="87">
        <f>分析係数表!D31</f>
        <v>0</v>
      </c>
      <c r="W28" s="167">
        <f t="shared" si="8"/>
        <v>0</v>
      </c>
      <c r="X28" s="76">
        <f>分析係数表!E31</f>
        <v>0</v>
      </c>
      <c r="Y28" s="166">
        <f t="shared" si="9"/>
        <v>0</v>
      </c>
    </row>
    <row r="29" spans="1:25" x14ac:dyDescent="0.2">
      <c r="A29" s="6" t="s">
        <v>17</v>
      </c>
      <c r="B29" s="5" t="s">
        <v>273</v>
      </c>
      <c r="C29" s="90"/>
      <c r="D29" s="76">
        <f>投入係数表!W29</f>
        <v>3.3892560582952041E-4</v>
      </c>
      <c r="E29" s="77">
        <f t="shared" si="0"/>
        <v>3.3892560582952043E-2</v>
      </c>
      <c r="F29" s="76">
        <f>分析係数表!C32</f>
        <v>1</v>
      </c>
      <c r="G29" s="77">
        <f t="shared" si="1"/>
        <v>3.3892560582952043E-2</v>
      </c>
      <c r="H29" s="77">
        <v>4.9132457674234464E-2</v>
      </c>
      <c r="I29" s="77">
        <f t="shared" si="2"/>
        <v>4.9132457674234464E-2</v>
      </c>
      <c r="J29" s="76">
        <f>分析係数表!G32</f>
        <v>0.14034315882094148</v>
      </c>
      <c r="K29" s="78">
        <f t="shared" si="3"/>
        <v>6.895404310638272E-3</v>
      </c>
      <c r="L29" s="79"/>
      <c r="M29" s="80"/>
      <c r="N29" s="81">
        <f>分析係数表!H32</f>
        <v>6.181318681318681E-3</v>
      </c>
      <c r="O29" s="82">
        <f t="shared" si="4"/>
        <v>5.7165323325514036E-2</v>
      </c>
      <c r="P29" s="76">
        <f>分析係数表!C32</f>
        <v>1</v>
      </c>
      <c r="Q29" s="82">
        <f t="shared" si="5"/>
        <v>5.7165323325514036E-2</v>
      </c>
      <c r="R29" s="83">
        <v>7.4398427432157702E-2</v>
      </c>
      <c r="S29" s="84">
        <f t="shared" si="6"/>
        <v>0.12353088510639217</v>
      </c>
      <c r="T29" s="85">
        <f>分析係数表!F32</f>
        <v>0.48284205895292565</v>
      </c>
      <c r="U29" s="86">
        <f t="shared" si="7"/>
        <v>5.964590690904769E-2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投入係数表!W30</f>
        <v>3.3892560582952041E-4</v>
      </c>
      <c r="E30" s="77">
        <f t="shared" si="0"/>
        <v>3.3892560582952043E-2</v>
      </c>
      <c r="F30" s="76">
        <f>分析係数表!C33</f>
        <v>0.61354309165526677</v>
      </c>
      <c r="G30" s="77">
        <f t="shared" si="1"/>
        <v>2.0794546404177827E-2</v>
      </c>
      <c r="H30" s="77">
        <v>3.0206296767481215E-2</v>
      </c>
      <c r="I30" s="77">
        <f t="shared" si="2"/>
        <v>3.0206296767481215E-2</v>
      </c>
      <c r="J30" s="76">
        <f>分析係数表!G33</f>
        <v>0.50806900389538123</v>
      </c>
      <c r="K30" s="78">
        <f t="shared" si="3"/>
        <v>1.5346883110022455E-2</v>
      </c>
      <c r="L30" s="79"/>
      <c r="M30" s="80"/>
      <c r="N30" s="81">
        <f>分析係数表!H33</f>
        <v>9.1575091575091575E-4</v>
      </c>
      <c r="O30" s="82">
        <f t="shared" si="4"/>
        <v>8.4689367889650424E-3</v>
      </c>
      <c r="P30" s="76">
        <f>分析係数表!C33</f>
        <v>0.61354309165526677</v>
      </c>
      <c r="Q30" s="82">
        <f t="shared" si="5"/>
        <v>5.1960576605346396E-3</v>
      </c>
      <c r="R30" s="83">
        <v>1.4214379294133005E-2</v>
      </c>
      <c r="S30" s="84">
        <f t="shared" si="6"/>
        <v>4.442067606161422E-2</v>
      </c>
      <c r="T30" s="85">
        <f>分析係数表!F33</f>
        <v>0.64607679465776291</v>
      </c>
      <c r="U30" s="86">
        <f t="shared" si="7"/>
        <v>2.8699168006418536E-2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投入係数表!W31</f>
        <v>4.0162684290798167E-2</v>
      </c>
      <c r="E31" s="77">
        <f t="shared" si="0"/>
        <v>4.0162684290798172</v>
      </c>
      <c r="F31" s="76">
        <f>分析係数表!C34</f>
        <v>0.22857033424405693</v>
      </c>
      <c r="G31" s="77">
        <f t="shared" si="1"/>
        <v>0.91799981724862723</v>
      </c>
      <c r="H31" s="77">
        <v>1.0042256389921851</v>
      </c>
      <c r="I31" s="77">
        <f t="shared" si="2"/>
        <v>1.0042256389921851</v>
      </c>
      <c r="J31" s="76">
        <f>分析係数表!G34</f>
        <v>0.42483593457785029</v>
      </c>
      <c r="K31" s="78">
        <f t="shared" si="3"/>
        <v>0.42663113786828383</v>
      </c>
      <c r="L31" s="79"/>
      <c r="M31" s="80"/>
      <c r="N31" s="81">
        <f>分析係数表!H34</f>
        <v>0.15290524493821198</v>
      </c>
      <c r="O31" s="82">
        <f t="shared" si="4"/>
        <v>1.4140797806585643</v>
      </c>
      <c r="P31" s="76">
        <f>分析係数表!C34</f>
        <v>0.22857033424405693</v>
      </c>
      <c r="Q31" s="82">
        <f t="shared" si="5"/>
        <v>0.32321668811289073</v>
      </c>
      <c r="R31" s="83">
        <v>0.34432832214502418</v>
      </c>
      <c r="S31" s="84">
        <f t="shared" si="6"/>
        <v>1.3485539611372093</v>
      </c>
      <c r="T31" s="85">
        <f>分析係数表!F34</f>
        <v>0.69964976707810533</v>
      </c>
      <c r="U31" s="86">
        <f t="shared" si="7"/>
        <v>0.94351546480190474</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投入係数表!W32</f>
        <v>3.8976444670394848E-3</v>
      </c>
      <c r="E32" s="77">
        <f t="shared" si="0"/>
        <v>0.3897644467039485</v>
      </c>
      <c r="F32" s="76">
        <f>分析係数表!C35</f>
        <v>0.59405620126526415</v>
      </c>
      <c r="G32" s="77">
        <f t="shared" si="1"/>
        <v>0.23154198659720515</v>
      </c>
      <c r="H32" s="77">
        <v>0.29496100966203087</v>
      </c>
      <c r="I32" s="77">
        <f t="shared" si="2"/>
        <v>0.29496100966203087</v>
      </c>
      <c r="J32" s="76">
        <f>分析係数表!G35</f>
        <v>0.31381472022289297</v>
      </c>
      <c r="K32" s="78">
        <f t="shared" si="3"/>
        <v>9.2563106723752245E-2</v>
      </c>
      <c r="L32" s="79"/>
      <c r="M32" s="80"/>
      <c r="N32" s="81">
        <f>分析係数表!H35</f>
        <v>5.730990621100511E-2</v>
      </c>
      <c r="O32" s="82">
        <f t="shared" si="4"/>
        <v>0.53000653860610902</v>
      </c>
      <c r="P32" s="76">
        <f>分析係数表!C35</f>
        <v>0.59405620126526415</v>
      </c>
      <c r="Q32" s="82">
        <f t="shared" si="5"/>
        <v>0.3148536709700967</v>
      </c>
      <c r="R32" s="83">
        <v>0.42795714097304721</v>
      </c>
      <c r="S32" s="84">
        <f t="shared" si="6"/>
        <v>0.72291815063507814</v>
      </c>
      <c r="T32" s="85">
        <f>分析係数表!F35</f>
        <v>0.64397492454144412</v>
      </c>
      <c r="U32" s="86">
        <f t="shared" si="7"/>
        <v>0.4655411615048648</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投入係数表!W33</f>
        <v>4.2365700728690055E-4</v>
      </c>
      <c r="E33" s="77">
        <f t="shared" si="0"/>
        <v>4.2365700728690052E-2</v>
      </c>
      <c r="F33" s="76">
        <f>分析係数表!C36</f>
        <v>0.92201141892342209</v>
      </c>
      <c r="G33" s="77">
        <f t="shared" si="1"/>
        <v>3.9061659842544574E-2</v>
      </c>
      <c r="H33" s="77">
        <v>8.8062726980503381E-2</v>
      </c>
      <c r="I33" s="77">
        <f t="shared" si="2"/>
        <v>8.8062726980503381E-2</v>
      </c>
      <c r="J33" s="76">
        <f>分析係数表!G36</f>
        <v>3.5073050022033647E-2</v>
      </c>
      <c r="K33" s="78">
        <f t="shared" si="3"/>
        <v>3.0886284284638871E-3</v>
      </c>
      <c r="L33" s="79"/>
      <c r="M33" s="80"/>
      <c r="N33" s="81">
        <f>分析係数表!H36</f>
        <v>0.21210954796119633</v>
      </c>
      <c r="O33" s="82">
        <f t="shared" si="4"/>
        <v>1.9616058505890983</v>
      </c>
      <c r="P33" s="76">
        <f>分析係数表!C36</f>
        <v>0.92201141892342209</v>
      </c>
      <c r="Q33" s="82">
        <f t="shared" si="5"/>
        <v>1.8086229936701408</v>
      </c>
      <c r="R33" s="83">
        <v>1.8751073157202909</v>
      </c>
      <c r="S33" s="84">
        <f t="shared" si="6"/>
        <v>1.9631700427007943</v>
      </c>
      <c r="T33" s="85">
        <f>分析係数表!F36</f>
        <v>0.86466819583959498</v>
      </c>
      <c r="U33" s="86">
        <f t="shared" si="7"/>
        <v>1.6974906989484364</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投入係数表!W34</f>
        <v>1.4489069649211999E-2</v>
      </c>
      <c r="E34" s="77">
        <f t="shared" si="0"/>
        <v>1.4489069649211999</v>
      </c>
      <c r="F34" s="76">
        <f>分析係数表!C37</f>
        <v>0.53071646341463419</v>
      </c>
      <c r="G34" s="77">
        <f t="shared" si="1"/>
        <v>0.76895878023981068</v>
      </c>
      <c r="H34" s="77">
        <v>0.89096590820579646</v>
      </c>
      <c r="I34" s="77">
        <f t="shared" si="2"/>
        <v>0.89096590820579646</v>
      </c>
      <c r="J34" s="76">
        <f>分析係数表!G37</f>
        <v>0.41098529342667856</v>
      </c>
      <c r="K34" s="78">
        <f t="shared" si="3"/>
        <v>0.3661738852171264</v>
      </c>
      <c r="L34" s="79"/>
      <c r="M34" s="80"/>
      <c r="N34" s="81">
        <f>分析係数表!H37</f>
        <v>4.5651692629714608E-2</v>
      </c>
      <c r="O34" s="82">
        <f t="shared" si="4"/>
        <v>0.42219045871582328</v>
      </c>
      <c r="P34" s="76">
        <f>分析係数表!C37</f>
        <v>0.53071646341463419</v>
      </c>
      <c r="Q34" s="82">
        <f t="shared" si="5"/>
        <v>0.22406342713706384</v>
      </c>
      <c r="R34" s="83">
        <v>0.25716444043856213</v>
      </c>
      <c r="S34" s="84">
        <f t="shared" si="6"/>
        <v>1.1481303486443586</v>
      </c>
      <c r="T34" s="85">
        <f>分析係数表!F37</f>
        <v>0.70065310341587184</v>
      </c>
      <c r="U34" s="86">
        <f t="shared" si="7"/>
        <v>0.80444109190361679</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投入係数表!W35</f>
        <v>2.1182850364345027E-3</v>
      </c>
      <c r="E35" s="77">
        <f t="shared" si="0"/>
        <v>0.21182850364345027</v>
      </c>
      <c r="F35" s="76">
        <f>分析係数表!C38</f>
        <v>6.0218331324874197E-2</v>
      </c>
      <c r="G35" s="77">
        <f t="shared" si="1"/>
        <v>1.2755959016453608E-2</v>
      </c>
      <c r="H35" s="77">
        <v>2.0554506556940629E-2</v>
      </c>
      <c r="I35" s="77">
        <f t="shared" si="2"/>
        <v>2.0554506556940629E-2</v>
      </c>
      <c r="J35" s="76">
        <f>分析係数表!G38</f>
        <v>0.21161417322834647</v>
      </c>
      <c r="K35" s="78">
        <f t="shared" si="3"/>
        <v>4.3496249111636175E-3</v>
      </c>
      <c r="L35" s="79"/>
      <c r="M35" s="80"/>
      <c r="N35" s="81">
        <f>分析係数表!H38</f>
        <v>4.0957211286881616E-2</v>
      </c>
      <c r="O35" s="82">
        <f t="shared" si="4"/>
        <v>0.3787755245174475</v>
      </c>
      <c r="P35" s="76">
        <f>分析係数表!C38</f>
        <v>6.0218331324874197E-2</v>
      </c>
      <c r="Q35" s="82">
        <f t="shared" si="5"/>
        <v>2.2809230033144664E-2</v>
      </c>
      <c r="R35" s="83">
        <v>2.7936756151716046E-2</v>
      </c>
      <c r="S35" s="84">
        <f t="shared" si="6"/>
        <v>4.8491262708656675E-2</v>
      </c>
      <c r="T35" s="85">
        <f>分析係数表!F38</f>
        <v>0.48868110236220474</v>
      </c>
      <c r="U35" s="86">
        <f t="shared" si="7"/>
        <v>2.3696763715401616E-2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投入係数表!W36</f>
        <v>0</v>
      </c>
      <c r="E36" s="77">
        <f t="shared" si="0"/>
        <v>0</v>
      </c>
      <c r="F36" s="76">
        <f>分析係数表!C39</f>
        <v>1</v>
      </c>
      <c r="G36" s="77">
        <f t="shared" si="1"/>
        <v>0</v>
      </c>
      <c r="H36" s="77">
        <v>5.0203828669928745E-3</v>
      </c>
      <c r="I36" s="77">
        <f t="shared" si="2"/>
        <v>5.0203828669928745E-3</v>
      </c>
      <c r="J36" s="76">
        <f>分析係数表!G39</f>
        <v>0.35446398937935614</v>
      </c>
      <c r="K36" s="78">
        <f t="shared" si="3"/>
        <v>1.7795449392460638E-3</v>
      </c>
      <c r="L36" s="79"/>
      <c r="M36" s="80"/>
      <c r="N36" s="81">
        <f>分析係数表!H39</f>
        <v>3.6479088676890873E-3</v>
      </c>
      <c r="O36" s="82">
        <f t="shared" si="4"/>
        <v>3.3736149296701406E-2</v>
      </c>
      <c r="P36" s="76">
        <f>分析係数表!C39</f>
        <v>1</v>
      </c>
      <c r="Q36" s="82">
        <f t="shared" si="5"/>
        <v>3.3736149296701406E-2</v>
      </c>
      <c r="R36" s="83">
        <v>3.8100959784406536E-2</v>
      </c>
      <c r="S36" s="84">
        <f t="shared" si="6"/>
        <v>4.3121342651399414E-2</v>
      </c>
      <c r="T36" s="85">
        <f>分析係数表!F39</f>
        <v>0.70522971883741881</v>
      </c>
      <c r="U36" s="86">
        <f t="shared" si="7"/>
        <v>3.0410452353938404E-2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投入係数表!W37</f>
        <v>8.4731401457380101E-5</v>
      </c>
      <c r="E37" s="77">
        <f t="shared" si="0"/>
        <v>8.4731401457380107E-3</v>
      </c>
      <c r="F37" s="76">
        <f>分析係数表!C40</f>
        <v>0.65100470158416435</v>
      </c>
      <c r="G37" s="77">
        <f t="shared" si="1"/>
        <v>5.5160540720569761E-3</v>
      </c>
      <c r="H37" s="77">
        <v>8.1405909140874911E-3</v>
      </c>
      <c r="I37" s="77">
        <f t="shared" si="2"/>
        <v>8.1405909140874911E-3</v>
      </c>
      <c r="J37" s="76">
        <f>分析係数表!G40</f>
        <v>0.47733083654434799</v>
      </c>
      <c r="K37" s="78">
        <f t="shared" si="3"/>
        <v>3.8857550709867007E-3</v>
      </c>
      <c r="L37" s="79"/>
      <c r="M37" s="80"/>
      <c r="N37" s="81">
        <f>分析係数表!H40</f>
        <v>3.0717908465161214E-2</v>
      </c>
      <c r="O37" s="82">
        <f t="shared" si="4"/>
        <v>0.28408164338808567</v>
      </c>
      <c r="P37" s="76">
        <f>分析係数表!C40</f>
        <v>0.65100470158416435</v>
      </c>
      <c r="Q37" s="82">
        <f t="shared" si="5"/>
        <v>0.1849384854793997</v>
      </c>
      <c r="R37" s="83">
        <v>0.18565797135084836</v>
      </c>
      <c r="S37" s="84">
        <f t="shared" si="6"/>
        <v>0.19379856226493586</v>
      </c>
      <c r="T37" s="85">
        <f>分析係数表!F40</f>
        <v>0.67377291224026792</v>
      </c>
      <c r="U37" s="86">
        <f t="shared" si="7"/>
        <v>0.13057622168522273</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投入係数表!W38</f>
        <v>0</v>
      </c>
      <c r="E38" s="77">
        <f t="shared" si="0"/>
        <v>0</v>
      </c>
      <c r="F38" s="76">
        <f>分析係数表!C41</f>
        <v>0.8265321556052998</v>
      </c>
      <c r="G38" s="77">
        <f t="shared" si="1"/>
        <v>0</v>
      </c>
      <c r="H38" s="77">
        <v>2.6040145300032584E-4</v>
      </c>
      <c r="I38" s="77">
        <f t="shared" si="2"/>
        <v>2.6040145300032584E-4</v>
      </c>
      <c r="J38" s="76">
        <f>分析係数表!G41</f>
        <v>0.44479524052850572</v>
      </c>
      <c r="K38" s="78">
        <f t="shared" si="3"/>
        <v>1.1582532692125231E-4</v>
      </c>
      <c r="L38" s="79"/>
      <c r="M38" s="80"/>
      <c r="N38" s="81">
        <f>分析係数表!H41</f>
        <v>6.0640824377088114E-2</v>
      </c>
      <c r="O38" s="82">
        <f t="shared" si="4"/>
        <v>0.56081113286047635</v>
      </c>
      <c r="P38" s="76">
        <f>分析係数表!C41</f>
        <v>0.8265321556052998</v>
      </c>
      <c r="Q38" s="82">
        <f t="shared" si="5"/>
        <v>0.4635284345306197</v>
      </c>
      <c r="R38" s="83">
        <v>0.47184280281994767</v>
      </c>
      <c r="S38" s="84">
        <f t="shared" si="6"/>
        <v>0.472103204272948</v>
      </c>
      <c r="T38" s="85">
        <f>分析係数表!F41</f>
        <v>0.54945616468355352</v>
      </c>
      <c r="U38" s="86">
        <f t="shared" si="7"/>
        <v>0.25940001595463025</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投入係数表!W39</f>
        <v>1.694628029147602E-4</v>
      </c>
      <c r="E39" s="77">
        <f>$C$25*D39</f>
        <v>1.6946280291476021E-2</v>
      </c>
      <c r="F39" s="76">
        <f>分析係数表!C42</f>
        <v>0.24572260647979616</v>
      </c>
      <c r="G39" s="77">
        <f>E39*F39</f>
        <v>4.1640841633586879E-3</v>
      </c>
      <c r="H39" s="77">
        <v>5.7836985210509935E-3</v>
      </c>
      <c r="I39" s="77">
        <f>C39+H39</f>
        <v>5.7836985210509935E-3</v>
      </c>
      <c r="J39" s="76">
        <f>分析係数表!G42</f>
        <v>0.48602941176470588</v>
      </c>
      <c r="K39" s="78">
        <f>I39*J39</f>
        <v>2.8110475900108138E-3</v>
      </c>
      <c r="L39" s="79"/>
      <c r="M39" s="80"/>
      <c r="N39" s="81">
        <f>分析係数表!H42</f>
        <v>1.240792174858109E-2</v>
      </c>
      <c r="O39" s="82">
        <f t="shared" si="4"/>
        <v>0.11474944022850438</v>
      </c>
      <c r="P39" s="76">
        <f>分析係数表!C42</f>
        <v>0.24572260647979616</v>
      </c>
      <c r="Q39" s="82">
        <f>O39*P39</f>
        <v>2.8196531545045672E-2</v>
      </c>
      <c r="R39" s="83">
        <v>2.9548697582404249E-2</v>
      </c>
      <c r="S39" s="84">
        <f>I39+R39</f>
        <v>3.5332396103455239E-2</v>
      </c>
      <c r="T39" s="85">
        <f>分析係数表!F42</f>
        <v>0.55735294117647061</v>
      </c>
      <c r="U39" s="86">
        <f>S39*T39</f>
        <v>1.9692614887072846E-2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投入係数表!W40</f>
        <v>2.3555329605151668E-2</v>
      </c>
      <c r="E40" s="77">
        <f>$C$25*D40</f>
        <v>2.3555329605151667</v>
      </c>
      <c r="F40" s="76">
        <f>分析係数表!C43</f>
        <v>0.32241039779440728</v>
      </c>
      <c r="G40" s="77">
        <f>E40*F40</f>
        <v>0.75944831881753272</v>
      </c>
      <c r="H40" s="77">
        <v>0.91491186783749112</v>
      </c>
      <c r="I40" s="77">
        <f>C40+H40</f>
        <v>0.91491186783749112</v>
      </c>
      <c r="J40" s="76">
        <f>分析係数表!G43</f>
        <v>0.32678591644967736</v>
      </c>
      <c r="K40" s="78">
        <f>I40*J40</f>
        <v>0.29898031320196061</v>
      </c>
      <c r="L40" s="79"/>
      <c r="M40" s="80"/>
      <c r="N40" s="81">
        <f>分析係数表!H43</f>
        <v>3.3935615666384894E-2</v>
      </c>
      <c r="O40" s="82">
        <f t="shared" si="4"/>
        <v>0.31383925369876225</v>
      </c>
      <c r="P40" s="76">
        <f>分析係数表!C43</f>
        <v>0.32241039779440728</v>
      </c>
      <c r="Q40" s="82">
        <f>O40*P40</f>
        <v>0.10118503862851784</v>
      </c>
      <c r="R40" s="83">
        <v>0.17370401828555124</v>
      </c>
      <c r="S40" s="84">
        <f>I40+R40</f>
        <v>1.0886158861230424</v>
      </c>
      <c r="T40" s="85">
        <f>分析係数表!F43</f>
        <v>0.56402128382203098</v>
      </c>
      <c r="U40" s="86">
        <f>S40*T40</f>
        <v>0.61400252968017621</v>
      </c>
      <c r="V40" s="87">
        <f>分析係数表!D43</f>
        <v>0.20027170836635344</v>
      </c>
      <c r="W40" s="167">
        <f>ROUND(S40*V40,0)</f>
        <v>0</v>
      </c>
      <c r="X40" s="76">
        <f>分析係数表!E43</f>
        <v>0.1484206951205706</v>
      </c>
      <c r="Y40" s="166">
        <f>ROUND(S40*X40,0)</f>
        <v>0</v>
      </c>
    </row>
    <row r="41" spans="1:25" x14ac:dyDescent="0.2">
      <c r="A41" s="6" t="s">
        <v>341</v>
      </c>
      <c r="B41" s="5" t="s">
        <v>42</v>
      </c>
      <c r="C41" s="90"/>
      <c r="D41" s="76">
        <f>投入係数表!W41</f>
        <v>8.4731401457380101E-5</v>
      </c>
      <c r="E41" s="77">
        <f>$C$25*D41</f>
        <v>8.4731401457380107E-3</v>
      </c>
      <c r="F41" s="76">
        <f>分析係数表!C44</f>
        <v>0.3905721797921623</v>
      </c>
      <c r="G41" s="77">
        <f>E41*F41</f>
        <v>3.3093728164053744E-3</v>
      </c>
      <c r="H41" s="77">
        <v>4.9420981998412475E-3</v>
      </c>
      <c r="I41" s="77">
        <f>C41+H41</f>
        <v>4.9420981998412475E-3</v>
      </c>
      <c r="J41" s="76">
        <f>分析係数表!G44</f>
        <v>0.26539598666415049</v>
      </c>
      <c r="K41" s="78">
        <f>I41*J41</f>
        <v>1.3116130279379899E-3</v>
      </c>
      <c r="L41" s="79"/>
      <c r="M41" s="80"/>
      <c r="N41" s="81">
        <f>分析係数表!H44</f>
        <v>0.10659692871231333</v>
      </c>
      <c r="O41" s="82">
        <f t="shared" si="4"/>
        <v>0.98581681506933472</v>
      </c>
      <c r="P41" s="76">
        <f>分析係数表!C44</f>
        <v>0.3905721797921623</v>
      </c>
      <c r="Q41" s="82">
        <f>O41*P41</f>
        <v>0.38503262233739699</v>
      </c>
      <c r="R41" s="83">
        <v>0.39108241495078688</v>
      </c>
      <c r="S41" s="84">
        <f>I41+R41</f>
        <v>0.39602451315062814</v>
      </c>
      <c r="T41" s="85">
        <f>分析係数表!F44</f>
        <v>0.53714537334088197</v>
      </c>
      <c r="U41" s="86">
        <f>S41*T41</f>
        <v>0.21272273496843516</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投入係数表!W42</f>
        <v>4.2365700728690055E-4</v>
      </c>
      <c r="E42" s="77">
        <f>$C$25*D42</f>
        <v>4.2365700728690052E-2</v>
      </c>
      <c r="F42" s="76">
        <f>分析係数表!C45</f>
        <v>1</v>
      </c>
      <c r="G42" s="77">
        <f>E42*F42</f>
        <v>4.2365700728690052E-2</v>
      </c>
      <c r="H42" s="77">
        <v>4.8639482229015756E-2</v>
      </c>
      <c r="I42" s="77">
        <f>C42+H42</f>
        <v>4.8639482229015756E-2</v>
      </c>
      <c r="J42" s="76">
        <f>分析係数表!G45</f>
        <v>0</v>
      </c>
      <c r="K42" s="78">
        <f>I42*J42</f>
        <v>0</v>
      </c>
      <c r="L42" s="79"/>
      <c r="M42" s="80"/>
      <c r="N42" s="81">
        <f>分析係数表!H45</f>
        <v>0</v>
      </c>
      <c r="O42" s="82">
        <f t="shared" si="4"/>
        <v>0</v>
      </c>
      <c r="P42" s="76">
        <f>分析係数表!C45</f>
        <v>1</v>
      </c>
      <c r="Q42" s="82">
        <f>O42*P42</f>
        <v>0</v>
      </c>
      <c r="R42" s="83">
        <v>3.3928571007749864E-3</v>
      </c>
      <c r="S42" s="84">
        <f>I42+R42</f>
        <v>5.203233932979074E-2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2.0335536349771225E-3</v>
      </c>
      <c r="E43" s="77">
        <f>$C$25*D43</f>
        <v>0.20335536349771224</v>
      </c>
      <c r="F43" s="76">
        <f>分析係数表!C46</f>
        <v>0.10446009389671362</v>
      </c>
      <c r="G43" s="77">
        <f>E43*F43</f>
        <v>2.1242520365371352E-2</v>
      </c>
      <c r="H43" s="77">
        <v>2.6471109662326065E-2</v>
      </c>
      <c r="I43" s="77">
        <f>C43+H43</f>
        <v>2.6471109662326065E-2</v>
      </c>
      <c r="J43" s="76">
        <f>分析係数表!G46</f>
        <v>9.482758620689655E-3</v>
      </c>
      <c r="K43" s="78">
        <f>I43*J43</f>
        <v>2.5101914334964374E-4</v>
      </c>
      <c r="L43" s="79"/>
      <c r="M43" s="80"/>
      <c r="N43" s="81">
        <f>分析係数表!H46</f>
        <v>2.1406935555287204E-2</v>
      </c>
      <c r="O43" s="82">
        <f t="shared" si="4"/>
        <v>0.19797303059698779</v>
      </c>
      <c r="P43" s="76">
        <f>分析係数表!C46</f>
        <v>0.10446009389671362</v>
      </c>
      <c r="Q43" s="82">
        <f>O43*P43</f>
        <v>2.0680281365178303E-2</v>
      </c>
      <c r="R43" s="83">
        <v>2.3014455298808859E-2</v>
      </c>
      <c r="S43" s="84">
        <f>I43+R43</f>
        <v>4.9485564961134924E-2</v>
      </c>
      <c r="T43" s="85">
        <f>分析係数表!F46</f>
        <v>0.31293103448275861</v>
      </c>
      <c r="U43" s="86">
        <f>S43*T43</f>
        <v>1.5485569035251704E-2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投入係数表!W44</f>
        <v>0.77893577359769528</v>
      </c>
      <c r="E44" s="91">
        <f>SUM(E5:E43)</f>
        <v>77.893577359769537</v>
      </c>
      <c r="F44" s="92">
        <f>分析係数表!C47</f>
        <v>0.44570757479943235</v>
      </c>
      <c r="G44" s="91">
        <f>SUM(G5:G43)</f>
        <v>9.8430472292790139</v>
      </c>
      <c r="H44" s="91">
        <f>SUM(H5:H43)</f>
        <v>10.898786648360071</v>
      </c>
      <c r="I44" s="91">
        <f>SUM(I5:I43)</f>
        <v>110.89878664836009</v>
      </c>
      <c r="J44" s="92">
        <f>分析係数表!G47</f>
        <v>0.27097428005742652</v>
      </c>
      <c r="K44" s="93">
        <f>SUM(K5:K43)</f>
        <v>14.741889968464122</v>
      </c>
      <c r="L44" s="94">
        <f>最終需要_まとめ!$L$33</f>
        <v>0.62733333333333341</v>
      </c>
      <c r="M44" s="91">
        <f>K44*L44</f>
        <v>9.248078973549827</v>
      </c>
      <c r="N44" s="95">
        <f>分析係数表!H47</f>
        <v>1</v>
      </c>
      <c r="O44" s="96">
        <f>SUM(O5:O43)</f>
        <v>9.248078973549827</v>
      </c>
      <c r="P44" s="92">
        <f>分析係数表!C47</f>
        <v>0.44570757479943235</v>
      </c>
      <c r="Q44" s="96">
        <f>SUM(Q5:Q43)</f>
        <v>4.051907440755846</v>
      </c>
      <c r="R44" s="91">
        <f>SUM(R5:R43)</f>
        <v>4.4592843917756388</v>
      </c>
      <c r="S44" s="97">
        <f>SUM(S5:S43)</f>
        <v>115.35807104013571</v>
      </c>
      <c r="T44" s="98">
        <f>分析係数表!F47</f>
        <v>0.61157350498728547</v>
      </c>
      <c r="U44" s="99">
        <f>SUM(U5:U43)</f>
        <v>28.573831133722518</v>
      </c>
      <c r="V44" s="100">
        <f>分析係数表!D47</f>
        <v>9.9802009927653867E-2</v>
      </c>
      <c r="W44" s="164">
        <f>SUM(W5:W43)</f>
        <v>3</v>
      </c>
      <c r="X44" s="92">
        <f>分析係数表!E47</f>
        <v>7.9310975781403947E-2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2.5906735751295338E-3</v>
      </c>
      <c r="E5" s="77">
        <f t="shared" ref="E5:E38" si="0">$C$26*D5</f>
        <v>0.2590673575129534</v>
      </c>
      <c r="F5" s="76">
        <f>分析係数表!C8</f>
        <v>4.3219724437998597E-2</v>
      </c>
      <c r="G5" s="77">
        <f t="shared" ref="G5:G38" si="1">E5*F5</f>
        <v>1.1196819802590312E-2</v>
      </c>
      <c r="H5" s="77">
        <f t="array" ref="H5:H43">MMULT(逆行列係数!C5:AO43,'22'!G5:G43)</f>
        <v>1.1440594444724788E-2</v>
      </c>
      <c r="I5" s="77">
        <f t="shared" ref="I5:I38" si="2">C5+H5</f>
        <v>1.1440594444724788E-2</v>
      </c>
      <c r="J5" s="76">
        <f>分析係数表!G8</f>
        <v>0.12096774193548387</v>
      </c>
      <c r="K5" s="78">
        <f t="shared" ref="K5:K38" si="3">I5*J5</f>
        <v>1.3839428763779986E-3</v>
      </c>
      <c r="L5" s="79" t="s">
        <v>184</v>
      </c>
      <c r="M5" s="80" t="s">
        <v>184</v>
      </c>
      <c r="N5" s="81">
        <f>分析係数表!H8</f>
        <v>1.0951274000724549E-2</v>
      </c>
      <c r="O5" s="82">
        <f t="shared" ref="O5:O43" si="4">$M$44*N5</f>
        <v>0.21137042027702507</v>
      </c>
      <c r="P5" s="76">
        <f>分析係数表!C8</f>
        <v>4.3219724437998597E-2</v>
      </c>
      <c r="Q5" s="82">
        <f t="shared" ref="Q5:Q38" si="5">O5*P5</f>
        <v>9.1353713187169745E-3</v>
      </c>
      <c r="R5" s="83">
        <f t="array" ref="R5:R43">MMULT(逆行列係数!C5:AO43,'22'!Q5:Q43)</f>
        <v>1.0298691391975773E-2</v>
      </c>
      <c r="S5" s="84">
        <f t="shared" ref="S5:S38" si="6">I5+R5</f>
        <v>2.173928583670056E-2</v>
      </c>
      <c r="T5" s="85">
        <f>分析係数表!F8</f>
        <v>0.45483870967741935</v>
      </c>
      <c r="U5" s="86">
        <f t="shared" ref="U5:U38" si="7">S5*T5</f>
        <v>9.8878687192734804E-3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投入係数表!X6</f>
        <v>0</v>
      </c>
      <c r="E6" s="77">
        <f t="shared" si="0"/>
        <v>0</v>
      </c>
      <c r="F6" s="76">
        <f>分析係数表!C9</f>
        <v>0.23148148148148151</v>
      </c>
      <c r="G6" s="77">
        <f t="shared" si="1"/>
        <v>0</v>
      </c>
      <c r="H6" s="77">
        <v>1.512948851148791E-4</v>
      </c>
      <c r="I6" s="77">
        <f t="shared" si="2"/>
        <v>1.512948851148791E-4</v>
      </c>
      <c r="J6" s="76">
        <f>分析係数表!G9</f>
        <v>0.24691358024691357</v>
      </c>
      <c r="K6" s="78">
        <f t="shared" si="3"/>
        <v>3.735676175676027E-5</v>
      </c>
      <c r="L6" s="79"/>
      <c r="M6" s="80"/>
      <c r="N6" s="81">
        <f>分析係数表!H9</f>
        <v>5.7611802117296619E-4</v>
      </c>
      <c r="O6" s="82">
        <f t="shared" si="4"/>
        <v>1.1119647655281126E-2</v>
      </c>
      <c r="P6" s="76">
        <f>分析係数表!C9</f>
        <v>0.23148148148148151</v>
      </c>
      <c r="Q6" s="82">
        <f t="shared" si="5"/>
        <v>2.5739925127965572E-3</v>
      </c>
      <c r="R6" s="83">
        <v>2.8615232202632889E-3</v>
      </c>
      <c r="S6" s="84">
        <f t="shared" si="6"/>
        <v>3.012818105378168E-3</v>
      </c>
      <c r="T6" s="85">
        <f>分析係数表!F9</f>
        <v>0.67901234567901236</v>
      </c>
      <c r="U6" s="86">
        <f t="shared" si="7"/>
        <v>2.0457406888370277E-3</v>
      </c>
      <c r="V6" s="87">
        <f>分析係数表!D9</f>
        <v>0</v>
      </c>
      <c r="W6" s="88">
        <f t="shared" si="8"/>
        <v>0</v>
      </c>
      <c r="X6" s="76">
        <f>分析係数表!E9</f>
        <v>0</v>
      </c>
      <c r="Y6" s="89">
        <f t="shared" si="9"/>
        <v>0</v>
      </c>
    </row>
    <row r="7" spans="1:25" x14ac:dyDescent="0.2">
      <c r="A7" s="6" t="s">
        <v>221</v>
      </c>
      <c r="B7" s="5" t="s">
        <v>267</v>
      </c>
      <c r="C7" s="90"/>
      <c r="D7" s="76">
        <f>投入係数表!X7</f>
        <v>7.7720207253886009E-3</v>
      </c>
      <c r="E7" s="77">
        <f t="shared" si="0"/>
        <v>0.77720207253886009</v>
      </c>
      <c r="F7" s="76">
        <f>分析係数表!C10</f>
        <v>5.5493895671475668E-3</v>
      </c>
      <c r="G7" s="77">
        <f t="shared" si="1"/>
        <v>4.3129970729126168E-3</v>
      </c>
      <c r="H7" s="77">
        <v>4.3238805409139269E-3</v>
      </c>
      <c r="I7" s="77">
        <f t="shared" si="2"/>
        <v>4.3238805409139269E-3</v>
      </c>
      <c r="J7" s="76">
        <f>分析係数表!G10</f>
        <v>0.2857142857142857</v>
      </c>
      <c r="K7" s="78">
        <f t="shared" si="3"/>
        <v>1.2353944402611219E-3</v>
      </c>
      <c r="L7" s="79"/>
      <c r="M7" s="80"/>
      <c r="N7" s="81">
        <f>分析係数表!H10</f>
        <v>1.1094674556213018E-3</v>
      </c>
      <c r="O7" s="82">
        <f t="shared" si="4"/>
        <v>2.1413819283750992E-2</v>
      </c>
      <c r="P7" s="76">
        <f>分析係数表!C10</f>
        <v>5.5493895671475668E-3</v>
      </c>
      <c r="Q7" s="82">
        <f t="shared" si="5"/>
        <v>1.1883362532603114E-4</v>
      </c>
      <c r="R7" s="83">
        <v>1.4600707709236428E-4</v>
      </c>
      <c r="S7" s="84">
        <f t="shared" si="6"/>
        <v>4.4698876180062916E-3</v>
      </c>
      <c r="T7" s="85">
        <f>分析係数表!F10</f>
        <v>0.5714285714285714</v>
      </c>
      <c r="U7" s="86">
        <f t="shared" si="7"/>
        <v>2.5542214960035951E-3</v>
      </c>
      <c r="V7" s="87">
        <f>分析係数表!D10</f>
        <v>0.14285714285714285</v>
      </c>
      <c r="W7" s="88">
        <f t="shared" si="8"/>
        <v>0</v>
      </c>
      <c r="X7" s="76">
        <f>分析係数表!E10</f>
        <v>0</v>
      </c>
      <c r="Y7" s="89">
        <f t="shared" si="9"/>
        <v>0</v>
      </c>
    </row>
    <row r="8" spans="1:25" x14ac:dyDescent="0.2">
      <c r="A8" s="6" t="s">
        <v>222</v>
      </c>
      <c r="B8" s="5" t="s">
        <v>27</v>
      </c>
      <c r="C8" s="90"/>
      <c r="D8" s="76">
        <f>投入係数表!X8</f>
        <v>0</v>
      </c>
      <c r="E8" s="77">
        <f t="shared" si="0"/>
        <v>0</v>
      </c>
      <c r="F8" s="76">
        <f>分析係数表!C11</f>
        <v>8.2342177493137658E-3</v>
      </c>
      <c r="G8" s="77">
        <f t="shared" si="1"/>
        <v>0</v>
      </c>
      <c r="H8" s="77">
        <v>6.8853325619086146E-4</v>
      </c>
      <c r="I8" s="77">
        <f t="shared" si="2"/>
        <v>6.8853325619086146E-4</v>
      </c>
      <c r="J8" s="76">
        <f>分析係数表!G11</f>
        <v>0.47058823529411764</v>
      </c>
      <c r="K8" s="78">
        <f t="shared" si="3"/>
        <v>3.2401564997217009E-4</v>
      </c>
      <c r="L8" s="79"/>
      <c r="M8" s="80"/>
      <c r="N8" s="81">
        <f>分析係数表!H11</f>
        <v>-2.0126393752767377E-5</v>
      </c>
      <c r="O8" s="82">
        <f t="shared" si="4"/>
        <v>-3.8845930673471181E-4</v>
      </c>
      <c r="P8" s="76">
        <f>分析係数表!C11</f>
        <v>8.2342177493137658E-3</v>
      </c>
      <c r="Q8" s="82">
        <f t="shared" si="5"/>
        <v>-3.1986585184010846E-6</v>
      </c>
      <c r="R8" s="83">
        <v>3.9256517626640706E-5</v>
      </c>
      <c r="S8" s="84">
        <f t="shared" si="6"/>
        <v>7.2778977381750222E-4</v>
      </c>
      <c r="T8" s="85">
        <f>分析係数表!F11</f>
        <v>0.76470588235294112</v>
      </c>
      <c r="U8" s="86">
        <f t="shared" si="7"/>
        <v>5.5654512115456043E-4</v>
      </c>
      <c r="V8" s="87">
        <f>分析係数表!D11</f>
        <v>0</v>
      </c>
      <c r="W8" s="88">
        <f t="shared" si="8"/>
        <v>0</v>
      </c>
      <c r="X8" s="76">
        <f>分析係数表!E11</f>
        <v>0</v>
      </c>
      <c r="Y8" s="89">
        <f t="shared" si="9"/>
        <v>0</v>
      </c>
    </row>
    <row r="9" spans="1:25" x14ac:dyDescent="0.2">
      <c r="A9" s="6" t="s">
        <v>223</v>
      </c>
      <c r="B9" s="5" t="s">
        <v>191</v>
      </c>
      <c r="C9" s="90"/>
      <c r="D9" s="76">
        <f>投入係数表!X9</f>
        <v>3.8860103626943004E-3</v>
      </c>
      <c r="E9" s="77">
        <f t="shared" si="0"/>
        <v>0.38860103626943004</v>
      </c>
      <c r="F9" s="76">
        <f>分析係数表!C12</f>
        <v>2.3675231529837748E-2</v>
      </c>
      <c r="G9" s="77">
        <f t="shared" si="1"/>
        <v>9.2002195064136323E-3</v>
      </c>
      <c r="H9" s="77">
        <v>9.3668870297951463E-3</v>
      </c>
      <c r="I9" s="77">
        <f t="shared" si="2"/>
        <v>9.3668870297951463E-3</v>
      </c>
      <c r="J9" s="76">
        <f>分析係数表!G12</f>
        <v>0.14409566517189837</v>
      </c>
      <c r="K9" s="78">
        <f t="shared" si="3"/>
        <v>1.349727817148359E-3</v>
      </c>
      <c r="L9" s="79"/>
      <c r="M9" s="80"/>
      <c r="N9" s="81">
        <f>分析係数表!H12</f>
        <v>8.7247916918246585E-2</v>
      </c>
      <c r="O9" s="82">
        <f t="shared" si="4"/>
        <v>1.6839710946949757</v>
      </c>
      <c r="P9" s="76">
        <f>分析係数表!C12</f>
        <v>2.3675231529837748E-2</v>
      </c>
      <c r="Q9" s="82">
        <f t="shared" si="5"/>
        <v>3.9868405556457875E-2</v>
      </c>
      <c r="R9" s="83">
        <v>4.2743253088003592E-2</v>
      </c>
      <c r="S9" s="84">
        <f t="shared" si="6"/>
        <v>5.2110140117798742E-2</v>
      </c>
      <c r="T9" s="85">
        <f>分析係数表!F12</f>
        <v>0.28819133034379674</v>
      </c>
      <c r="U9" s="86">
        <f t="shared" si="7"/>
        <v>1.5017690604950073E-2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投入係数表!X10</f>
        <v>7.7720207253886009E-3</v>
      </c>
      <c r="E10" s="77">
        <f t="shared" si="0"/>
        <v>0.77720207253886009</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0.25944225948544569</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投入係数表!X11</f>
        <v>6.8652849740932637E-2</v>
      </c>
      <c r="E11" s="77">
        <f t="shared" si="0"/>
        <v>6.8652849740932638</v>
      </c>
      <c r="F11" s="76">
        <f>分析係数表!C14</f>
        <v>5.9722885809842308E-2</v>
      </c>
      <c r="G11" s="77">
        <f t="shared" si="1"/>
        <v>0.4100146305597982</v>
      </c>
      <c r="H11" s="77">
        <v>0.42633426624385784</v>
      </c>
      <c r="I11" s="77">
        <f t="shared" si="2"/>
        <v>0.42633426624385784</v>
      </c>
      <c r="J11" s="76">
        <f>分析係数表!G14</f>
        <v>0.15850144092219021</v>
      </c>
      <c r="K11" s="78">
        <f t="shared" si="3"/>
        <v>6.7574595514156149E-2</v>
      </c>
      <c r="L11" s="79"/>
      <c r="M11" s="80"/>
      <c r="N11" s="81">
        <f>分析係数表!H14</f>
        <v>1.1119832548403977E-3</v>
      </c>
      <c r="O11" s="82">
        <f t="shared" si="4"/>
        <v>2.146237669709283E-2</v>
      </c>
      <c r="P11" s="76">
        <f>分析係数表!C14</f>
        <v>5.9722885809842308E-2</v>
      </c>
      <c r="Q11" s="82">
        <f t="shared" si="5"/>
        <v>1.2817950726882956E-3</v>
      </c>
      <c r="R11" s="83">
        <v>3.746346071848948E-3</v>
      </c>
      <c r="S11" s="84">
        <f t="shared" si="6"/>
        <v>0.43008061231570677</v>
      </c>
      <c r="T11" s="85">
        <f>分析係数表!F14</f>
        <v>0.29178674351585016</v>
      </c>
      <c r="U11" s="86">
        <f t="shared" si="7"/>
        <v>0.12549182131690292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投入係数表!X12</f>
        <v>3.756476683937824E-2</v>
      </c>
      <c r="E12" s="77">
        <f t="shared" si="0"/>
        <v>3.7564766839378239</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0.15489814856046635</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投入係数表!X13</f>
        <v>1.2953367875647669E-3</v>
      </c>
      <c r="E13" s="77">
        <f t="shared" si="0"/>
        <v>0.1295336787564767</v>
      </c>
      <c r="F13" s="76">
        <f>分析係数表!C16</f>
        <v>6.1289263434387564E-3</v>
      </c>
      <c r="G13" s="77">
        <f t="shared" si="1"/>
        <v>7.9390237609310325E-4</v>
      </c>
      <c r="H13" s="77">
        <v>2.1520093887367566E-3</v>
      </c>
      <c r="I13" s="77">
        <f t="shared" si="2"/>
        <v>2.1520093887367566E-3</v>
      </c>
      <c r="J13" s="76">
        <f>分析係数表!G16</f>
        <v>3.1746031746031744E-2</v>
      </c>
      <c r="K13" s="78">
        <f t="shared" si="3"/>
        <v>6.8317758372595438E-5</v>
      </c>
      <c r="L13" s="79"/>
      <c r="M13" s="80"/>
      <c r="N13" s="81">
        <f>分析係数表!H16</f>
        <v>1.5884756269371653E-2</v>
      </c>
      <c r="O13" s="82">
        <f t="shared" si="4"/>
        <v>0.30659150784037131</v>
      </c>
      <c r="P13" s="76">
        <f>分析係数表!C16</f>
        <v>6.1289263434387564E-3</v>
      </c>
      <c r="Q13" s="82">
        <f t="shared" si="5"/>
        <v>1.8790767690774618E-3</v>
      </c>
      <c r="R13" s="83">
        <v>2.1058437773882207E-3</v>
      </c>
      <c r="S13" s="84">
        <f t="shared" si="6"/>
        <v>4.2578531661249773E-3</v>
      </c>
      <c r="T13" s="85">
        <f>分析係数表!F16</f>
        <v>0.27777777777777779</v>
      </c>
      <c r="U13" s="86">
        <f t="shared" si="7"/>
        <v>1.1827369905902715E-3</v>
      </c>
      <c r="V13" s="87">
        <f>分析係数表!D16</f>
        <v>0</v>
      </c>
      <c r="W13" s="88">
        <f t="shared" si="8"/>
        <v>0</v>
      </c>
      <c r="X13" s="76">
        <f>分析係数表!E16</f>
        <v>0</v>
      </c>
      <c r="Y13" s="89">
        <f t="shared" si="9"/>
        <v>0</v>
      </c>
    </row>
    <row r="14" spans="1:25" x14ac:dyDescent="0.2">
      <c r="A14" s="6" t="s">
        <v>2</v>
      </c>
      <c r="B14" s="5" t="s">
        <v>365</v>
      </c>
      <c r="C14" s="90"/>
      <c r="D14" s="76">
        <f>投入係数表!X14</f>
        <v>6.4766839378238336E-2</v>
      </c>
      <c r="E14" s="77">
        <f t="shared" si="0"/>
        <v>6.4766839378238332</v>
      </c>
      <c r="F14" s="76">
        <f>分析係数表!C17</f>
        <v>8.7451698189953242E-2</v>
      </c>
      <c r="G14" s="77">
        <f t="shared" si="1"/>
        <v>0.56639700900228773</v>
      </c>
      <c r="H14" s="77">
        <v>0.58751124581518432</v>
      </c>
      <c r="I14" s="77">
        <f t="shared" si="2"/>
        <v>0.58751124581518432</v>
      </c>
      <c r="J14" s="76">
        <f>分析係数表!G17</f>
        <v>0.21272443403590943</v>
      </c>
      <c r="K14" s="78">
        <f t="shared" si="3"/>
        <v>0.12497799725576715</v>
      </c>
      <c r="L14" s="79"/>
      <c r="M14" s="80"/>
      <c r="N14" s="81">
        <f>分析係数表!H17</f>
        <v>2.8227267238256251E-3</v>
      </c>
      <c r="O14" s="82">
        <f t="shared" si="4"/>
        <v>5.4481417769543343E-2</v>
      </c>
      <c r="P14" s="76">
        <f>分析係数表!C17</f>
        <v>8.7451698189953242E-2</v>
      </c>
      <c r="Q14" s="82">
        <f t="shared" si="5"/>
        <v>4.7644925037428603E-3</v>
      </c>
      <c r="R14" s="83">
        <v>8.3258558651400933E-3</v>
      </c>
      <c r="S14" s="84">
        <f t="shared" si="6"/>
        <v>0.59583710168032444</v>
      </c>
      <c r="T14" s="85">
        <f>分析係数表!F17</f>
        <v>0.32357533177205311</v>
      </c>
      <c r="U14" s="86">
        <f t="shared" si="7"/>
        <v>0.19279818785830952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投入係数表!X15</f>
        <v>7.7720207253886009E-3</v>
      </c>
      <c r="E15" s="77">
        <f t="shared" si="0"/>
        <v>0.77720207253886009</v>
      </c>
      <c r="F15" s="76">
        <f>分析係数表!C18</f>
        <v>0.22643979057591623</v>
      </c>
      <c r="G15" s="77">
        <f t="shared" si="1"/>
        <v>0.17598947454086752</v>
      </c>
      <c r="H15" s="77">
        <v>0.18562572778474223</v>
      </c>
      <c r="I15" s="77">
        <f t="shared" si="2"/>
        <v>0.18562572778474223</v>
      </c>
      <c r="J15" s="76">
        <f>分析係数表!G18</f>
        <v>0.21553645335880292</v>
      </c>
      <c r="K15" s="78">
        <f t="shared" si="3"/>
        <v>4.000911101886994E-2</v>
      </c>
      <c r="L15" s="79"/>
      <c r="M15" s="80"/>
      <c r="N15" s="81">
        <f>分析係数表!H18</f>
        <v>4.2265426880811494E-4</v>
      </c>
      <c r="O15" s="82">
        <f t="shared" si="4"/>
        <v>8.1576454414289488E-3</v>
      </c>
      <c r="P15" s="76">
        <f>分析係数表!C18</f>
        <v>0.22643979057591623</v>
      </c>
      <c r="Q15" s="82">
        <f t="shared" si="5"/>
        <v>1.8472155253497489E-3</v>
      </c>
      <c r="R15" s="83">
        <v>3.9804675185815333E-3</v>
      </c>
      <c r="S15" s="84">
        <f t="shared" si="6"/>
        <v>0.18960619530332376</v>
      </c>
      <c r="T15" s="85">
        <f>分析係数表!F18</f>
        <v>0.45877109200891436</v>
      </c>
      <c r="U15" s="86">
        <f t="shared" si="7"/>
        <v>8.6985841270961331E-2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投入係数表!X16</f>
        <v>5.1813471502590676E-3</v>
      </c>
      <c r="E16" s="77">
        <f t="shared" si="0"/>
        <v>0.5181347150259068</v>
      </c>
      <c r="F16" s="76">
        <f>分析係数表!C19</f>
        <v>0.10887949260042284</v>
      </c>
      <c r="G16" s="77">
        <f t="shared" si="1"/>
        <v>5.6414244870685422E-2</v>
      </c>
      <c r="H16" s="77">
        <v>6.9946890488386732E-2</v>
      </c>
      <c r="I16" s="77">
        <f t="shared" si="2"/>
        <v>6.9946890488386732E-2</v>
      </c>
      <c r="J16" s="76">
        <f>分析係数表!G19</f>
        <v>5.7692307692307696E-2</v>
      </c>
      <c r="K16" s="78">
        <f t="shared" si="3"/>
        <v>4.0353975281761578E-3</v>
      </c>
      <c r="L16" s="79"/>
      <c r="M16" s="80"/>
      <c r="N16" s="81">
        <f>分析係数表!H19</f>
        <v>-1.0817936642112467E-4</v>
      </c>
      <c r="O16" s="82">
        <f t="shared" si="4"/>
        <v>-2.0879687736990765E-3</v>
      </c>
      <c r="P16" s="76">
        <f>分析係数表!C19</f>
        <v>0.10887949260042284</v>
      </c>
      <c r="Q16" s="82">
        <f t="shared" si="5"/>
        <v>-2.2733698064588255E-4</v>
      </c>
      <c r="R16" s="83">
        <v>6.1100353904958594E-4</v>
      </c>
      <c r="S16" s="84">
        <f t="shared" si="6"/>
        <v>7.0557894027436313E-2</v>
      </c>
      <c r="T16" s="85">
        <f>分析係数表!F19</f>
        <v>0.23994755244755245</v>
      </c>
      <c r="U16" s="86">
        <f t="shared" si="7"/>
        <v>1.6930193977737124E-2</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投入係数表!X17</f>
        <v>1.8134715025906734E-2</v>
      </c>
      <c r="E17" s="77">
        <f t="shared" si="0"/>
        <v>1.8134715025906734</v>
      </c>
      <c r="F17" s="76">
        <f>分析係数表!C20</f>
        <v>0.17711503347534996</v>
      </c>
      <c r="G17" s="77">
        <f t="shared" si="1"/>
        <v>0.32119306588794028</v>
      </c>
      <c r="H17" s="77">
        <v>0.35415264093736798</v>
      </c>
      <c r="I17" s="77">
        <f t="shared" si="2"/>
        <v>0.35415264093736798</v>
      </c>
      <c r="J17" s="76">
        <f>分析係数表!G20</f>
        <v>9.9964551577454805E-2</v>
      </c>
      <c r="K17" s="78">
        <f t="shared" si="3"/>
        <v>3.5402709941275354E-2</v>
      </c>
      <c r="L17" s="79"/>
      <c r="M17" s="80"/>
      <c r="N17" s="81">
        <f>分析係数表!H20</f>
        <v>5.2831783601014375E-4</v>
      </c>
      <c r="O17" s="82">
        <f t="shared" si="4"/>
        <v>1.0197056801786187E-2</v>
      </c>
      <c r="P17" s="76">
        <f>分析係数表!C20</f>
        <v>0.17711503347534996</v>
      </c>
      <c r="Q17" s="82">
        <f t="shared" si="5"/>
        <v>1.8060520567984057E-3</v>
      </c>
      <c r="R17" s="83">
        <v>3.4481848456233396E-3</v>
      </c>
      <c r="S17" s="84">
        <f t="shared" si="6"/>
        <v>0.35760082578299129</v>
      </c>
      <c r="T17" s="85">
        <f>分析係数表!F20</f>
        <v>0.22332506203473945</v>
      </c>
      <c r="U17" s="86">
        <f t="shared" si="7"/>
        <v>7.986122660166059E-2</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投入係数表!X18</f>
        <v>1.683937823834197E-2</v>
      </c>
      <c r="E18" s="77">
        <f t="shared" si="0"/>
        <v>1.6839378238341969</v>
      </c>
      <c r="F18" s="76">
        <f>分析係数表!C21</f>
        <v>0.17957505140507202</v>
      </c>
      <c r="G18" s="77">
        <f t="shared" si="1"/>
        <v>0.30239322127797102</v>
      </c>
      <c r="H18" s="77">
        <v>0.31436820505192964</v>
      </c>
      <c r="I18" s="77">
        <f t="shared" si="2"/>
        <v>0.31436820505192964</v>
      </c>
      <c r="J18" s="76">
        <f>分析係数表!G21</f>
        <v>0.28499913688934919</v>
      </c>
      <c r="K18" s="78">
        <f t="shared" si="3"/>
        <v>8.9594667105253892E-2</v>
      </c>
      <c r="L18" s="79"/>
      <c r="M18" s="80"/>
      <c r="N18" s="81">
        <f>分析係数表!H21</f>
        <v>8.7801392746447693E-4</v>
      </c>
      <c r="O18" s="82">
        <f t="shared" si="4"/>
        <v>1.6946537256301804E-2</v>
      </c>
      <c r="P18" s="76">
        <f>分析係数表!C21</f>
        <v>0.17957505140507202</v>
      </c>
      <c r="Q18" s="82">
        <f t="shared" si="5"/>
        <v>3.0431752989383645E-3</v>
      </c>
      <c r="R18" s="83">
        <v>5.9975322822632725E-3</v>
      </c>
      <c r="S18" s="84">
        <f t="shared" si="6"/>
        <v>0.32036573733419293</v>
      </c>
      <c r="T18" s="85">
        <f>分析係数表!F21</f>
        <v>0.42551355083721731</v>
      </c>
      <c r="U18" s="86">
        <f t="shared" si="7"/>
        <v>0.13631996245965572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投入係数表!X19</f>
        <v>0</v>
      </c>
      <c r="E19" s="77">
        <f t="shared" si="0"/>
        <v>0</v>
      </c>
      <c r="F19" s="76">
        <f>分析係数表!C22</f>
        <v>4.9691833590138623E-2</v>
      </c>
      <c r="G19" s="77">
        <f t="shared" si="1"/>
        <v>0</v>
      </c>
      <c r="H19" s="77">
        <v>1.3178013958451342E-3</v>
      </c>
      <c r="I19" s="77">
        <f t="shared" si="2"/>
        <v>1.3178013958451342E-3</v>
      </c>
      <c r="J19" s="76">
        <f>分析係数表!G22</f>
        <v>0.19477362503798237</v>
      </c>
      <c r="K19" s="78">
        <f t="shared" si="3"/>
        <v>2.5667295494886992E-4</v>
      </c>
      <c r="L19" s="79"/>
      <c r="M19" s="80"/>
      <c r="N19" s="81">
        <f>分析係数表!H22</f>
        <v>4.276858672463068E-5</v>
      </c>
      <c r="O19" s="82">
        <f t="shared" si="4"/>
        <v>8.2547602681126275E-4</v>
      </c>
      <c r="P19" s="76">
        <f>分析係数表!C22</f>
        <v>4.9691833590138623E-2</v>
      </c>
      <c r="Q19" s="82">
        <f t="shared" si="5"/>
        <v>4.1019417356954079E-5</v>
      </c>
      <c r="R19" s="83">
        <v>4.9275614474240026E-4</v>
      </c>
      <c r="S19" s="84">
        <f t="shared" si="6"/>
        <v>1.8105575405875343E-3</v>
      </c>
      <c r="T19" s="85">
        <f>分析係数表!F22</f>
        <v>0.41355211182011548</v>
      </c>
      <c r="U19" s="86">
        <f t="shared" si="7"/>
        <v>7.4875989448180925E-4</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4.8557413341838984E-4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投入係数表!X21</f>
        <v>0</v>
      </c>
      <c r="E21" s="77">
        <f t="shared" si="0"/>
        <v>0</v>
      </c>
      <c r="F21" s="76">
        <f>分析係数表!C24</f>
        <v>0.10964526531808849</v>
      </c>
      <c r="G21" s="77">
        <f t="shared" si="1"/>
        <v>0</v>
      </c>
      <c r="H21" s="77">
        <v>1.7027559475465959E-3</v>
      </c>
      <c r="I21" s="77">
        <f t="shared" si="2"/>
        <v>1.7027559475465959E-3</v>
      </c>
      <c r="J21" s="76">
        <f>分析係数表!G24</f>
        <v>0.20900321543408359</v>
      </c>
      <c r="K21" s="78">
        <f t="shared" si="3"/>
        <v>3.5588146813674834E-4</v>
      </c>
      <c r="L21" s="79"/>
      <c r="M21" s="80"/>
      <c r="N21" s="81">
        <f>分析係数表!H24</f>
        <v>3.3711709535885358E-4</v>
      </c>
      <c r="O21" s="82">
        <f t="shared" si="4"/>
        <v>6.5066933878064233E-3</v>
      </c>
      <c r="P21" s="76">
        <f>分析係数表!C24</f>
        <v>0.10964526531808849</v>
      </c>
      <c r="Q21" s="82">
        <f t="shared" si="5"/>
        <v>7.1342812284948731E-4</v>
      </c>
      <c r="R21" s="83">
        <v>2.8649550396785111E-3</v>
      </c>
      <c r="S21" s="84">
        <f t="shared" si="6"/>
        <v>4.5677109872251072E-3</v>
      </c>
      <c r="T21" s="85">
        <f>分析係数表!F24</f>
        <v>0.39389067524115756</v>
      </c>
      <c r="U21" s="86">
        <f t="shared" si="7"/>
        <v>1.7991787650645519E-3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投入係数表!X22</f>
        <v>1.0362694300518135E-2</v>
      </c>
      <c r="E22" s="77">
        <f t="shared" si="0"/>
        <v>1.0362694300518136</v>
      </c>
      <c r="F22" s="76">
        <f>分析係数表!C25</f>
        <v>4.6305418719211788E-2</v>
      </c>
      <c r="G22" s="77">
        <f t="shared" si="1"/>
        <v>4.798488986446818E-2</v>
      </c>
      <c r="H22" s="77">
        <v>5.0807974300755898E-2</v>
      </c>
      <c r="I22" s="77">
        <f t="shared" si="2"/>
        <v>5.0807974300755898E-2</v>
      </c>
      <c r="J22" s="76">
        <f>分析係数表!G25</f>
        <v>0.19667590027700832</v>
      </c>
      <c r="K22" s="78">
        <f t="shared" si="3"/>
        <v>9.9927040868522683E-3</v>
      </c>
      <c r="L22" s="79"/>
      <c r="M22" s="80"/>
      <c r="N22" s="81">
        <f>分析係数表!H25</f>
        <v>4.9058084772370483E-4</v>
      </c>
      <c r="O22" s="82">
        <f t="shared" si="4"/>
        <v>9.4686956016586006E-3</v>
      </c>
      <c r="P22" s="76">
        <f>分析係数表!C25</f>
        <v>4.6305418719211788E-2</v>
      </c>
      <c r="Q22" s="82">
        <f t="shared" si="5"/>
        <v>4.3845191455956048E-4</v>
      </c>
      <c r="R22" s="83">
        <v>1.4757171938685079E-3</v>
      </c>
      <c r="S22" s="84">
        <f t="shared" si="6"/>
        <v>5.2283691494624404E-2</v>
      </c>
      <c r="T22" s="85">
        <f>分析係数表!F25</f>
        <v>0.35013850415512465</v>
      </c>
      <c r="U22" s="86">
        <f t="shared" si="7"/>
        <v>1.8306533531635801E-2</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投入係数表!X23</f>
        <v>1.2953367875647669E-3</v>
      </c>
      <c r="E23" s="77">
        <f t="shared" si="0"/>
        <v>0.1295336787564767</v>
      </c>
      <c r="F23" s="76">
        <f>分析係数表!C26</f>
        <v>0.16673079389508783</v>
      </c>
      <c r="G23" s="77">
        <f t="shared" si="1"/>
        <v>2.1597253095218632E-2</v>
      </c>
      <c r="H23" s="77">
        <v>2.6249031450205729E-2</v>
      </c>
      <c r="I23" s="77">
        <f t="shared" si="2"/>
        <v>2.6249031450205729E-2</v>
      </c>
      <c r="J23" s="76">
        <f>分析係数表!G26</f>
        <v>0.1962424574876577</v>
      </c>
      <c r="K23" s="78">
        <f t="shared" si="3"/>
        <v>5.1511744384591879E-3</v>
      </c>
      <c r="L23" s="79"/>
      <c r="M23" s="80"/>
      <c r="N23" s="81">
        <f>分析係数表!H26</f>
        <v>1.0251881817815884E-2</v>
      </c>
      <c r="O23" s="82">
        <f t="shared" si="4"/>
        <v>0.19787145936799386</v>
      </c>
      <c r="P23" s="76">
        <f>分析係数表!C26</f>
        <v>0.16673079389508783</v>
      </c>
      <c r="Q23" s="82">
        <f t="shared" si="5"/>
        <v>3.2991265509605232E-2</v>
      </c>
      <c r="R23" s="83">
        <v>3.5074055786289388E-2</v>
      </c>
      <c r="S23" s="84">
        <f t="shared" si="6"/>
        <v>6.1323087236495114E-2</v>
      </c>
      <c r="T23" s="85">
        <f>分析係数表!F26</f>
        <v>0.33461327482172243</v>
      </c>
      <c r="U23" s="86">
        <f t="shared" si="7"/>
        <v>2.0519519042381799E-2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投入係数表!X24</f>
        <v>0</v>
      </c>
      <c r="E24" s="77">
        <f t="shared" si="0"/>
        <v>0</v>
      </c>
      <c r="F24" s="76">
        <f>分析係数表!C27</f>
        <v>7.547169811320753E-2</v>
      </c>
      <c r="G24" s="77">
        <f t="shared" si="1"/>
        <v>0</v>
      </c>
      <c r="H24" s="77">
        <v>3.5752666681531221E-4</v>
      </c>
      <c r="I24" s="77">
        <f t="shared" si="2"/>
        <v>3.5752666681531221E-4</v>
      </c>
      <c r="J24" s="76">
        <f>分析係数表!G27</f>
        <v>0.16957431960921143</v>
      </c>
      <c r="K24" s="78">
        <f t="shared" si="3"/>
        <v>6.0627341267355799E-5</v>
      </c>
      <c r="L24" s="79"/>
      <c r="M24" s="80"/>
      <c r="N24" s="81">
        <f>分析係数表!H27</f>
        <v>1.0395282373304351E-2</v>
      </c>
      <c r="O24" s="82">
        <f t="shared" si="4"/>
        <v>0.20063923192847868</v>
      </c>
      <c r="P24" s="76">
        <f>分析係数表!C27</f>
        <v>7.547169811320753E-2</v>
      </c>
      <c r="Q24" s="82">
        <f t="shared" si="5"/>
        <v>1.5142583541771972E-2</v>
      </c>
      <c r="R24" s="83">
        <v>1.5323548507893286E-2</v>
      </c>
      <c r="S24" s="84">
        <f t="shared" si="6"/>
        <v>1.5681075174708597E-2</v>
      </c>
      <c r="T24" s="85">
        <f>分析係数表!F27</f>
        <v>0.31960921144452198</v>
      </c>
      <c r="U24" s="86">
        <f t="shared" si="7"/>
        <v>5.0118160711908845E-3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投入係数表!X25</f>
        <v>0</v>
      </c>
      <c r="E25" s="77">
        <f t="shared" si="0"/>
        <v>0</v>
      </c>
      <c r="F25" s="76">
        <f>分析係数表!C28</f>
        <v>9.6472970692467741E-2</v>
      </c>
      <c r="G25" s="77">
        <f t="shared" si="1"/>
        <v>0</v>
      </c>
      <c r="H25" s="77">
        <v>1.950766446804103E-2</v>
      </c>
      <c r="I25" s="77">
        <f t="shared" si="2"/>
        <v>1.950766446804103E-2</v>
      </c>
      <c r="J25" s="76">
        <f>分析係数表!G28</f>
        <v>0.12489408574817827</v>
      </c>
      <c r="K25" s="78">
        <f t="shared" si="3"/>
        <v>2.4363919188182068E-3</v>
      </c>
      <c r="L25" s="79"/>
      <c r="M25" s="80"/>
      <c r="N25" s="81">
        <f>分析係数表!H28</f>
        <v>1.9077305478404378E-2</v>
      </c>
      <c r="O25" s="82">
        <f t="shared" si="4"/>
        <v>0.36821086537116499</v>
      </c>
      <c r="P25" s="76">
        <f>分析係数表!C28</f>
        <v>9.6472970692467741E-2</v>
      </c>
      <c r="Q25" s="82">
        <f t="shared" si="5"/>
        <v>3.5522396023600585E-2</v>
      </c>
      <c r="R25" s="83">
        <v>4.0522761584445864E-2</v>
      </c>
      <c r="S25" s="84">
        <f t="shared" si="6"/>
        <v>6.0030426052486895E-2</v>
      </c>
      <c r="T25" s="85">
        <f>分析係数表!F28</f>
        <v>0.21360786307405524</v>
      </c>
      <c r="U25" s="86">
        <f t="shared" si="7"/>
        <v>1.2822971028496818E-2</v>
      </c>
      <c r="V25" s="87">
        <f>分析係数表!D28</f>
        <v>3.211320115234706E-2</v>
      </c>
      <c r="W25" s="88">
        <f t="shared" si="8"/>
        <v>0</v>
      </c>
      <c r="X25" s="76">
        <f>分析係数表!E28</f>
        <v>3.1859006947974916E-2</v>
      </c>
      <c r="Y25" s="89">
        <f t="shared" si="9"/>
        <v>0</v>
      </c>
    </row>
    <row r="26" spans="1:25" x14ac:dyDescent="0.2">
      <c r="A26" s="6" t="s">
        <v>14</v>
      </c>
      <c r="B26" s="5" t="s">
        <v>50</v>
      </c>
      <c r="C26" s="75">
        <f>最終需要_まとめ!C27</f>
        <v>100</v>
      </c>
      <c r="D26" s="76">
        <f>投入係数表!X26</f>
        <v>5.8290155440414507E-2</v>
      </c>
      <c r="E26" s="77">
        <f t="shared" si="0"/>
        <v>5.8290155440414511</v>
      </c>
      <c r="F26" s="76">
        <f>分析係数表!C29</f>
        <v>3.4111818825194651E-2</v>
      </c>
      <c r="G26" s="77">
        <f t="shared" si="1"/>
        <v>0.1988383221675854</v>
      </c>
      <c r="H26" s="77">
        <v>0.20211225390291426</v>
      </c>
      <c r="I26" s="77">
        <f t="shared" si="2"/>
        <v>100.20211225390291</v>
      </c>
      <c r="J26" s="76">
        <f>分析係数表!G29</f>
        <v>0.26295336787564766</v>
      </c>
      <c r="K26" s="78">
        <f t="shared" si="3"/>
        <v>26.348482885417475</v>
      </c>
      <c r="L26" s="79"/>
      <c r="M26" s="80"/>
      <c r="N26" s="81">
        <f>分析係数表!H29</f>
        <v>9.4946262528680103E-3</v>
      </c>
      <c r="O26" s="82">
        <f t="shared" si="4"/>
        <v>0.18325567795210029</v>
      </c>
      <c r="P26" s="76">
        <f>分析係数表!C29</f>
        <v>3.4111818825194651E-2</v>
      </c>
      <c r="Q26" s="82">
        <f t="shared" si="5"/>
        <v>6.2511844849902631E-3</v>
      </c>
      <c r="R26" s="83">
        <v>7.9741544889601786E-3</v>
      </c>
      <c r="S26" s="84">
        <f t="shared" si="6"/>
        <v>100.21008640839187</v>
      </c>
      <c r="T26" s="85">
        <f>分析係数表!F29</f>
        <v>0.41450777202072536</v>
      </c>
      <c r="U26" s="86">
        <f t="shared" si="7"/>
        <v>41.537859651146888</v>
      </c>
      <c r="V26" s="87">
        <f>分析係数表!D29</f>
        <v>0.22927461139896374</v>
      </c>
      <c r="W26" s="88">
        <f t="shared" si="8"/>
        <v>23</v>
      </c>
      <c r="X26" s="76">
        <f>分析係数表!E29</f>
        <v>0.13212435233160622</v>
      </c>
      <c r="Y26" s="89">
        <f t="shared" si="9"/>
        <v>13</v>
      </c>
    </row>
    <row r="27" spans="1:25" x14ac:dyDescent="0.2">
      <c r="A27" s="6" t="s">
        <v>15</v>
      </c>
      <c r="B27" s="5" t="s">
        <v>36</v>
      </c>
      <c r="C27" s="90"/>
      <c r="D27" s="76">
        <f>投入係数表!X27</f>
        <v>1.2953367875647669E-3</v>
      </c>
      <c r="E27" s="77">
        <f t="shared" si="0"/>
        <v>0.1295336787564767</v>
      </c>
      <c r="F27" s="76">
        <f>分析係数表!C30</f>
        <v>1</v>
      </c>
      <c r="G27" s="77">
        <f t="shared" si="1"/>
        <v>0.1295336787564767</v>
      </c>
      <c r="H27" s="77">
        <v>0.18769554534189242</v>
      </c>
      <c r="I27" s="77">
        <f t="shared" si="2"/>
        <v>0.18769554534189242</v>
      </c>
      <c r="J27" s="76">
        <f>分析係数表!G30</f>
        <v>0.34440567162860553</v>
      </c>
      <c r="K27" s="78">
        <f t="shared" si="3"/>
        <v>6.4643410355171835E-2</v>
      </c>
      <c r="L27" s="79"/>
      <c r="M27" s="80"/>
      <c r="N27" s="81">
        <f>分析係数表!H30</f>
        <v>0</v>
      </c>
      <c r="O27" s="82">
        <f t="shared" si="4"/>
        <v>0</v>
      </c>
      <c r="P27" s="76">
        <f>分析係数表!C30</f>
        <v>1</v>
      </c>
      <c r="Q27" s="82">
        <f t="shared" si="5"/>
        <v>0</v>
      </c>
      <c r="R27" s="83">
        <v>5.7399028267954025E-2</v>
      </c>
      <c r="S27" s="84">
        <f t="shared" si="6"/>
        <v>0.24509457360984643</v>
      </c>
      <c r="T27" s="85">
        <f>分析係数表!F30</f>
        <v>0.44043464817350592</v>
      </c>
      <c r="U27" s="86">
        <f t="shared" si="7"/>
        <v>0.10794814229708816</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投入係数表!X28</f>
        <v>1.5544041450777202E-2</v>
      </c>
      <c r="E28" s="77">
        <f t="shared" si="0"/>
        <v>1.5544041450777202</v>
      </c>
      <c r="F28" s="76">
        <f>分析係数表!C31</f>
        <v>1.6826763829082436E-2</v>
      </c>
      <c r="G28" s="77">
        <f t="shared" si="1"/>
        <v>2.6155591444169589E-2</v>
      </c>
      <c r="H28" s="77">
        <v>3.1007264837724733E-2</v>
      </c>
      <c r="I28" s="77">
        <f t="shared" si="2"/>
        <v>3.1007264837724733E-2</v>
      </c>
      <c r="J28" s="76">
        <f>分析係数表!G31</f>
        <v>7.0588235294117646E-2</v>
      </c>
      <c r="K28" s="78">
        <f t="shared" si="3"/>
        <v>2.1887481061923339E-3</v>
      </c>
      <c r="L28" s="79"/>
      <c r="M28" s="80"/>
      <c r="N28" s="81">
        <f>分析係数表!H31</f>
        <v>2.1628325886567646E-2</v>
      </c>
      <c r="O28" s="82">
        <f t="shared" si="4"/>
        <v>0.41744808249978976</v>
      </c>
      <c r="P28" s="76">
        <f>分析係数表!C31</f>
        <v>1.6826763829082436E-2</v>
      </c>
      <c r="Q28" s="82">
        <f t="shared" si="5"/>
        <v>7.0243002951272835E-3</v>
      </c>
      <c r="R28" s="83">
        <v>8.8387023478751943E-3</v>
      </c>
      <c r="S28" s="84">
        <f t="shared" si="6"/>
        <v>3.9845967185599927E-2</v>
      </c>
      <c r="T28" s="85">
        <f>分析係数表!F31</f>
        <v>0.34509803921568627</v>
      </c>
      <c r="U28" s="86">
        <f t="shared" si="7"/>
        <v>1.3750765146403112E-2</v>
      </c>
      <c r="V28" s="87">
        <f>分析係数表!D31</f>
        <v>0</v>
      </c>
      <c r="W28" s="88">
        <f t="shared" si="8"/>
        <v>0</v>
      </c>
      <c r="X28" s="76">
        <f>分析係数表!E31</f>
        <v>0</v>
      </c>
      <c r="Y28" s="89">
        <f t="shared" si="9"/>
        <v>0</v>
      </c>
    </row>
    <row r="29" spans="1:25" x14ac:dyDescent="0.2">
      <c r="A29" s="6" t="s">
        <v>17</v>
      </c>
      <c r="B29" s="5" t="s">
        <v>273</v>
      </c>
      <c r="C29" s="90"/>
      <c r="D29" s="76">
        <f>投入係数表!X29</f>
        <v>0</v>
      </c>
      <c r="E29" s="77">
        <f t="shared" si="0"/>
        <v>0</v>
      </c>
      <c r="F29" s="76">
        <f>分析係数表!C32</f>
        <v>1</v>
      </c>
      <c r="G29" s="77">
        <f t="shared" si="1"/>
        <v>0</v>
      </c>
      <c r="H29" s="77">
        <v>3.1521882606581231E-2</v>
      </c>
      <c r="I29" s="77">
        <f t="shared" si="2"/>
        <v>3.1521882606581231E-2</v>
      </c>
      <c r="J29" s="76">
        <f>分析係数表!G32</f>
        <v>0.14034315882094148</v>
      </c>
      <c r="K29" s="78">
        <f t="shared" si="3"/>
        <v>4.4238805769905021E-3</v>
      </c>
      <c r="L29" s="79"/>
      <c r="M29" s="80"/>
      <c r="N29" s="81">
        <f>分析係数表!H32</f>
        <v>6.181318681318681E-3</v>
      </c>
      <c r="O29" s="82">
        <f t="shared" si="4"/>
        <v>0.11930556458089837</v>
      </c>
      <c r="P29" s="76">
        <f>分析係数表!C32</f>
        <v>1</v>
      </c>
      <c r="Q29" s="82">
        <f t="shared" si="5"/>
        <v>0.11930556458089837</v>
      </c>
      <c r="R29" s="83">
        <v>0.15527151553366567</v>
      </c>
      <c r="S29" s="84">
        <f t="shared" si="6"/>
        <v>0.1867933981402469</v>
      </c>
      <c r="T29" s="85">
        <f>分析係数表!F32</f>
        <v>0.48284205895292565</v>
      </c>
      <c r="U29" s="86">
        <f t="shared" si="7"/>
        <v>9.01917089568504E-2</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投入係数表!X30</f>
        <v>0</v>
      </c>
      <c r="E30" s="77">
        <f t="shared" si="0"/>
        <v>0</v>
      </c>
      <c r="F30" s="76">
        <f>分析係数表!C33</f>
        <v>0.61354309165526677</v>
      </c>
      <c r="G30" s="77">
        <f t="shared" si="1"/>
        <v>0</v>
      </c>
      <c r="H30" s="77">
        <v>4.1725739733447655E-2</v>
      </c>
      <c r="I30" s="77">
        <f t="shared" si="2"/>
        <v>4.1725739733447655E-2</v>
      </c>
      <c r="J30" s="76">
        <f>分析係数表!G33</f>
        <v>0.50806900389538123</v>
      </c>
      <c r="K30" s="78">
        <f t="shared" si="3"/>
        <v>2.1199555023170679E-2</v>
      </c>
      <c r="L30" s="79"/>
      <c r="M30" s="80"/>
      <c r="N30" s="81">
        <f>分析係数表!H33</f>
        <v>9.1575091575091575E-4</v>
      </c>
      <c r="O30" s="82">
        <f t="shared" si="4"/>
        <v>1.7674898456429389E-2</v>
      </c>
      <c r="P30" s="76">
        <f>分析係数表!C33</f>
        <v>0.61354309165526677</v>
      </c>
      <c r="Q30" s="82">
        <f t="shared" si="5"/>
        <v>1.0844311843650589E-2</v>
      </c>
      <c r="R30" s="83">
        <v>2.9665791220963418E-2</v>
      </c>
      <c r="S30" s="84">
        <f t="shared" si="6"/>
        <v>7.1391530954411073E-2</v>
      </c>
      <c r="T30" s="85">
        <f>分析係数表!F33</f>
        <v>0.64607679465776291</v>
      </c>
      <c r="U30" s="86">
        <f t="shared" si="7"/>
        <v>4.6124411484736366E-2</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投入係数表!X31</f>
        <v>7.6424870466321237E-2</v>
      </c>
      <c r="E31" s="77">
        <f t="shared" si="0"/>
        <v>7.642487046632124</v>
      </c>
      <c r="F31" s="76">
        <f>分析係数表!C34</f>
        <v>0.22857033424405693</v>
      </c>
      <c r="G31" s="77">
        <f t="shared" si="1"/>
        <v>1.7468458187045801</v>
      </c>
      <c r="H31" s="77">
        <v>1.8187769939567699</v>
      </c>
      <c r="I31" s="77">
        <f t="shared" si="2"/>
        <v>1.8187769939567699</v>
      </c>
      <c r="J31" s="76">
        <f>分析係数表!G34</f>
        <v>0.42483593457785029</v>
      </c>
      <c r="K31" s="78">
        <f t="shared" si="3"/>
        <v>0.77268182401631758</v>
      </c>
      <c r="L31" s="79"/>
      <c r="M31" s="80"/>
      <c r="N31" s="81">
        <f>分析係数表!H34</f>
        <v>0.15290524493821198</v>
      </c>
      <c r="O31" s="82">
        <f t="shared" si="4"/>
        <v>2.9512224680902897</v>
      </c>
      <c r="P31" s="76">
        <f>分析係数表!C34</f>
        <v>0.22857033424405693</v>
      </c>
      <c r="Q31" s="82">
        <f t="shared" si="5"/>
        <v>0.67456190595996812</v>
      </c>
      <c r="R31" s="83">
        <v>0.71862245299976468</v>
      </c>
      <c r="S31" s="84">
        <f t="shared" si="6"/>
        <v>2.5373994469565346</v>
      </c>
      <c r="T31" s="85">
        <f>分析係数表!F34</f>
        <v>0.69964976707810533</v>
      </c>
      <c r="U31" s="86">
        <f t="shared" si="7"/>
        <v>1.7752909320472527</v>
      </c>
      <c r="V31" s="87">
        <f>分析係数表!D34</f>
        <v>0.31293141555306198</v>
      </c>
      <c r="W31" s="88">
        <f t="shared" si="8"/>
        <v>1</v>
      </c>
      <c r="X31" s="76">
        <f>分析係数表!E34</f>
        <v>0.23428202251011596</v>
      </c>
      <c r="Y31" s="89">
        <f t="shared" si="9"/>
        <v>1</v>
      </c>
    </row>
    <row r="32" spans="1:25" x14ac:dyDescent="0.2">
      <c r="A32" s="6" t="s">
        <v>20</v>
      </c>
      <c r="B32" s="5" t="s">
        <v>37</v>
      </c>
      <c r="C32" s="90"/>
      <c r="D32" s="76">
        <f>投入係数表!X32</f>
        <v>1.8134715025906734E-2</v>
      </c>
      <c r="E32" s="77">
        <f t="shared" si="0"/>
        <v>1.8134715025906734</v>
      </c>
      <c r="F32" s="76">
        <f>分析係数表!C35</f>
        <v>0.59405620126526415</v>
      </c>
      <c r="G32" s="77">
        <f t="shared" si="1"/>
        <v>1.0773039919318261</v>
      </c>
      <c r="H32" s="77">
        <v>1.2396393575422615</v>
      </c>
      <c r="I32" s="77">
        <f t="shared" si="2"/>
        <v>1.2396393575422615</v>
      </c>
      <c r="J32" s="76">
        <f>分析係数表!G35</f>
        <v>0.31381472022289297</v>
      </c>
      <c r="K32" s="78">
        <f t="shared" si="3"/>
        <v>0.38901707816441161</v>
      </c>
      <c r="L32" s="79"/>
      <c r="M32" s="80"/>
      <c r="N32" s="81">
        <f>分析係数表!H35</f>
        <v>5.730990621100511E-2</v>
      </c>
      <c r="O32" s="82">
        <f t="shared" si="4"/>
        <v>1.1061378759270919</v>
      </c>
      <c r="P32" s="76">
        <f>分析係数表!C35</f>
        <v>0.59405620126526415</v>
      </c>
      <c r="Q32" s="82">
        <f t="shared" si="5"/>
        <v>0.65710806464887628</v>
      </c>
      <c r="R32" s="83">
        <v>0.89315804319833947</v>
      </c>
      <c r="S32" s="84">
        <f t="shared" si="6"/>
        <v>2.1327974007406008</v>
      </c>
      <c r="T32" s="85">
        <f>分析係数表!F35</f>
        <v>0.64397492454144412</v>
      </c>
      <c r="U32" s="86">
        <f t="shared" si="7"/>
        <v>1.3734680452041166</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投入係数表!X33</f>
        <v>0</v>
      </c>
      <c r="E33" s="77">
        <f t="shared" si="0"/>
        <v>0</v>
      </c>
      <c r="F33" s="76">
        <f>分析係数表!C36</f>
        <v>0.92201141892342209</v>
      </c>
      <c r="G33" s="77">
        <f t="shared" si="1"/>
        <v>0</v>
      </c>
      <c r="H33" s="77">
        <v>0.12379080947651872</v>
      </c>
      <c r="I33" s="77">
        <f t="shared" si="2"/>
        <v>0.12379080947651872</v>
      </c>
      <c r="J33" s="76">
        <f>分析係数表!G36</f>
        <v>3.5073050022033647E-2</v>
      </c>
      <c r="K33" s="78">
        <f t="shared" si="3"/>
        <v>4.3417212530379775E-3</v>
      </c>
      <c r="L33" s="79"/>
      <c r="M33" s="80"/>
      <c r="N33" s="81">
        <f>分析係数表!H36</f>
        <v>0.21210954796119633</v>
      </c>
      <c r="O33" s="82">
        <f t="shared" si="4"/>
        <v>4.0939240762637867</v>
      </c>
      <c r="P33" s="76">
        <f>分析係数表!C36</f>
        <v>0.92201141892342209</v>
      </c>
      <c r="Q33" s="82">
        <f t="shared" si="5"/>
        <v>3.774644746520734</v>
      </c>
      <c r="R33" s="83">
        <v>3.9133993116406556</v>
      </c>
      <c r="S33" s="84">
        <f t="shared" si="6"/>
        <v>4.0371901211171739</v>
      </c>
      <c r="T33" s="85">
        <f>分析係数表!F36</f>
        <v>0.86466819583959498</v>
      </c>
      <c r="U33" s="86">
        <f t="shared" si="7"/>
        <v>3.4908298982878225</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投入係数表!X34</f>
        <v>0.10103626943005181</v>
      </c>
      <c r="E34" s="77">
        <f t="shared" si="0"/>
        <v>10.103626943005182</v>
      </c>
      <c r="F34" s="76">
        <f>分析係数表!C37</f>
        <v>0.53071646341463419</v>
      </c>
      <c r="G34" s="77">
        <f t="shared" si="1"/>
        <v>5.3621611588525218</v>
      </c>
      <c r="H34" s="77">
        <v>5.628968051434672</v>
      </c>
      <c r="I34" s="77">
        <f t="shared" si="2"/>
        <v>5.628968051434672</v>
      </c>
      <c r="J34" s="76">
        <f>分析係数表!G37</f>
        <v>0.41098529342667856</v>
      </c>
      <c r="K34" s="78">
        <f t="shared" si="3"/>
        <v>2.3134230863082776</v>
      </c>
      <c r="L34" s="79"/>
      <c r="M34" s="80"/>
      <c r="N34" s="81">
        <f>分析係数表!H37</f>
        <v>4.5651692629714608E-2</v>
      </c>
      <c r="O34" s="82">
        <f t="shared" si="4"/>
        <v>0.88112282250101015</v>
      </c>
      <c r="P34" s="76">
        <f>分析係数表!C37</f>
        <v>0.53071646341463419</v>
      </c>
      <c r="Q34" s="82">
        <f t="shared" si="5"/>
        <v>0.46762638819165658</v>
      </c>
      <c r="R34" s="83">
        <v>0.53670909166291481</v>
      </c>
      <c r="S34" s="84">
        <f t="shared" si="6"/>
        <v>6.1656771430975867</v>
      </c>
      <c r="T34" s="85">
        <f>分析係数表!F37</f>
        <v>0.70065310341587184</v>
      </c>
      <c r="U34" s="86">
        <f t="shared" si="7"/>
        <v>4.3200008249716308</v>
      </c>
      <c r="V34" s="87">
        <f>分析係数表!D37</f>
        <v>8.5091387492364792E-2</v>
      </c>
      <c r="W34" s="88">
        <f t="shared" si="8"/>
        <v>1</v>
      </c>
      <c r="X34" s="76">
        <f>分析係数表!E37</f>
        <v>8.0815674481980918E-2</v>
      </c>
      <c r="Y34" s="89">
        <f t="shared" si="9"/>
        <v>0</v>
      </c>
    </row>
    <row r="35" spans="1:25" x14ac:dyDescent="0.2">
      <c r="A35" s="6" t="s">
        <v>23</v>
      </c>
      <c r="B35" s="5" t="s">
        <v>194</v>
      </c>
      <c r="C35" s="90"/>
      <c r="D35" s="76">
        <f>投入係数表!X35</f>
        <v>2.5906735751295338E-3</v>
      </c>
      <c r="E35" s="77">
        <f t="shared" si="0"/>
        <v>0.2590673575129534</v>
      </c>
      <c r="F35" s="76">
        <f>分析係数表!C38</f>
        <v>6.0218331324874197E-2</v>
      </c>
      <c r="G35" s="77">
        <f t="shared" si="1"/>
        <v>1.5600603970174664E-2</v>
      </c>
      <c r="H35" s="77">
        <v>3.1362448382835563E-2</v>
      </c>
      <c r="I35" s="77">
        <f t="shared" si="2"/>
        <v>3.1362448382835563E-2</v>
      </c>
      <c r="J35" s="76">
        <f>分析係数表!G38</f>
        <v>0.21161417322834647</v>
      </c>
      <c r="K35" s="78">
        <f t="shared" si="3"/>
        <v>6.6367385849504393E-3</v>
      </c>
      <c r="L35" s="79"/>
      <c r="M35" s="80"/>
      <c r="N35" s="81">
        <f>分析係数表!H38</f>
        <v>4.0957211286881616E-2</v>
      </c>
      <c r="O35" s="82">
        <f t="shared" si="4"/>
        <v>0.79051468920513868</v>
      </c>
      <c r="P35" s="76">
        <f>分析係数表!C38</f>
        <v>6.0218331324874197E-2</v>
      </c>
      <c r="Q35" s="82">
        <f t="shared" si="5"/>
        <v>4.7603475471734991E-2</v>
      </c>
      <c r="R35" s="83">
        <v>5.8304760147342309E-2</v>
      </c>
      <c r="S35" s="84">
        <f t="shared" si="6"/>
        <v>8.9667208530177872E-2</v>
      </c>
      <c r="T35" s="85">
        <f>分析係数表!F38</f>
        <v>0.48868110236220474</v>
      </c>
      <c r="U35" s="86">
        <f t="shared" si="7"/>
        <v>4.3818670310269009E-2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投入係数表!X36</f>
        <v>0</v>
      </c>
      <c r="E36" s="77">
        <f t="shared" si="0"/>
        <v>0</v>
      </c>
      <c r="F36" s="76">
        <f>分析係数表!C39</f>
        <v>1</v>
      </c>
      <c r="G36" s="77">
        <f t="shared" si="1"/>
        <v>0</v>
      </c>
      <c r="H36" s="77">
        <v>7.3945747724735375E-3</v>
      </c>
      <c r="I36" s="77">
        <f t="shared" si="2"/>
        <v>7.3945747724735375E-3</v>
      </c>
      <c r="J36" s="76">
        <f>分析係数表!G39</f>
        <v>0.35446398937935614</v>
      </c>
      <c r="K36" s="78">
        <f t="shared" si="3"/>
        <v>2.6211104736149149E-3</v>
      </c>
      <c r="L36" s="79"/>
      <c r="M36" s="80"/>
      <c r="N36" s="81">
        <f>分析係数表!H39</f>
        <v>3.6479088676890873E-3</v>
      </c>
      <c r="O36" s="82">
        <f t="shared" si="4"/>
        <v>7.0408249345666515E-2</v>
      </c>
      <c r="P36" s="76">
        <f>分析係数表!C39</f>
        <v>1</v>
      </c>
      <c r="Q36" s="82">
        <f t="shared" si="5"/>
        <v>7.0408249345666515E-2</v>
      </c>
      <c r="R36" s="83">
        <v>7.9517726021920504E-2</v>
      </c>
      <c r="S36" s="84">
        <f t="shared" si="6"/>
        <v>8.6912300794394048E-2</v>
      </c>
      <c r="T36" s="85">
        <f>分析係数表!F39</f>
        <v>0.70522971883741881</v>
      </c>
      <c r="U36" s="86">
        <f t="shared" si="7"/>
        <v>6.1293137452743687E-2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投入係数表!X37</f>
        <v>0</v>
      </c>
      <c r="E37" s="77">
        <f t="shared" si="0"/>
        <v>0</v>
      </c>
      <c r="F37" s="76">
        <f>分析係数表!C40</f>
        <v>0.65100470158416435</v>
      </c>
      <c r="G37" s="77">
        <f t="shared" si="1"/>
        <v>0</v>
      </c>
      <c r="H37" s="77">
        <v>1.0887754722034028E-2</v>
      </c>
      <c r="I37" s="77">
        <f t="shared" si="2"/>
        <v>1.0887754722034028E-2</v>
      </c>
      <c r="J37" s="76">
        <f>分析係数表!G40</f>
        <v>0.47733083654434799</v>
      </c>
      <c r="K37" s="78">
        <f t="shared" si="3"/>
        <v>5.1970610695581771E-3</v>
      </c>
      <c r="L37" s="79"/>
      <c r="M37" s="80"/>
      <c r="N37" s="81">
        <f>分析係数表!H40</f>
        <v>3.0717908465161214E-2</v>
      </c>
      <c r="O37" s="82">
        <f t="shared" si="4"/>
        <v>0.59288601690385401</v>
      </c>
      <c r="P37" s="76">
        <f>分析係数表!C40</f>
        <v>0.65100470158416435</v>
      </c>
      <c r="Q37" s="82">
        <f t="shared" si="5"/>
        <v>0.3859715845079173</v>
      </c>
      <c r="R37" s="83">
        <v>0.38747317083871397</v>
      </c>
      <c r="S37" s="84">
        <f t="shared" si="6"/>
        <v>0.39836092556074798</v>
      </c>
      <c r="T37" s="85">
        <f>分析係数表!F40</f>
        <v>0.67377291224026792</v>
      </c>
      <c r="U37" s="86">
        <f t="shared" si="7"/>
        <v>0.26840480093779373</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投入係数表!X38</f>
        <v>0</v>
      </c>
      <c r="E38" s="77">
        <f t="shared" si="0"/>
        <v>0</v>
      </c>
      <c r="F38" s="76">
        <f>分析係数表!C41</f>
        <v>0.8265321556052998</v>
      </c>
      <c r="G38" s="77">
        <f t="shared" si="1"/>
        <v>0</v>
      </c>
      <c r="H38" s="77">
        <v>9.9215727518129943E-4</v>
      </c>
      <c r="I38" s="77">
        <f t="shared" si="2"/>
        <v>9.9215727518129943E-4</v>
      </c>
      <c r="J38" s="76">
        <f>分析係数表!G41</f>
        <v>0.44479524052850572</v>
      </c>
      <c r="K38" s="78">
        <f t="shared" si="3"/>
        <v>4.4130683385637293E-4</v>
      </c>
      <c r="L38" s="79"/>
      <c r="M38" s="80"/>
      <c r="N38" s="81">
        <f>分析係数表!H41</f>
        <v>6.0640824377088114E-2</v>
      </c>
      <c r="O38" s="82">
        <f t="shared" si="4"/>
        <v>1.1704278911916868</v>
      </c>
      <c r="P38" s="76">
        <f>分析係数表!C41</f>
        <v>0.8265321556052998</v>
      </c>
      <c r="Q38" s="82">
        <f t="shared" si="5"/>
        <v>0.9673962878872302</v>
      </c>
      <c r="R38" s="83">
        <v>0.98474859773499168</v>
      </c>
      <c r="S38" s="84">
        <f t="shared" si="6"/>
        <v>0.985740755010173</v>
      </c>
      <c r="T38" s="85">
        <f>分析係数表!F41</f>
        <v>0.54945616468355352</v>
      </c>
      <c r="U38" s="86">
        <f t="shared" si="7"/>
        <v>0.54162133462016004</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投入係数表!X39</f>
        <v>0</v>
      </c>
      <c r="E39" s="77">
        <f>$C$26*D39</f>
        <v>0</v>
      </c>
      <c r="F39" s="76">
        <f>分析係数表!C42</f>
        <v>0.24572260647979616</v>
      </c>
      <c r="G39" s="77">
        <f>E39*F39</f>
        <v>0</v>
      </c>
      <c r="H39" s="77">
        <v>3.6920076595733831E-3</v>
      </c>
      <c r="I39" s="77">
        <f>C39+H39</f>
        <v>3.6920076595733831E-3</v>
      </c>
      <c r="J39" s="76">
        <f>分析係数表!G42</f>
        <v>0.48602941176470588</v>
      </c>
      <c r="K39" s="78">
        <f>I39*J39</f>
        <v>1.7944243110132399E-3</v>
      </c>
      <c r="L39" s="79"/>
      <c r="M39" s="80"/>
      <c r="N39" s="81">
        <f>分析係数表!H42</f>
        <v>1.240792174858109E-2</v>
      </c>
      <c r="O39" s="82">
        <f t="shared" si="4"/>
        <v>0.23948516260194988</v>
      </c>
      <c r="P39" s="76">
        <f>分析係数表!C42</f>
        <v>0.24572260647979616</v>
      </c>
      <c r="Q39" s="82">
        <f>O39*P39</f>
        <v>5.8846918367788929E-2</v>
      </c>
      <c r="R39" s="83">
        <v>6.1668925191323852E-2</v>
      </c>
      <c r="S39" s="84">
        <f>I39+R39</f>
        <v>6.5360932850897238E-2</v>
      </c>
      <c r="T39" s="85">
        <f>分析係数表!F42</f>
        <v>0.55735294117647061</v>
      </c>
      <c r="U39" s="86">
        <f>S39*T39</f>
        <v>3.6429108162485374E-2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投入係数表!X40</f>
        <v>3.367875647668394E-2</v>
      </c>
      <c r="E40" s="77">
        <f>$C$26*D40</f>
        <v>3.3678756476683938</v>
      </c>
      <c r="F40" s="76">
        <f>分析係数表!C43</f>
        <v>0.32241039779440728</v>
      </c>
      <c r="G40" s="77">
        <f>E40*F40</f>
        <v>1.0858381272868638</v>
      </c>
      <c r="H40" s="77">
        <v>1.3579824271814591</v>
      </c>
      <c r="I40" s="77">
        <f>C40+H40</f>
        <v>1.3579824271814591</v>
      </c>
      <c r="J40" s="76">
        <f>分析係数表!G43</f>
        <v>0.32678591644967736</v>
      </c>
      <c r="K40" s="78">
        <f>I40*J40</f>
        <v>0.44376953198905039</v>
      </c>
      <c r="L40" s="79"/>
      <c r="M40" s="80"/>
      <c r="N40" s="81">
        <f>分析係数表!H43</f>
        <v>3.3935615666384894E-2</v>
      </c>
      <c r="O40" s="82">
        <f t="shared" si="4"/>
        <v>0.65499094856806594</v>
      </c>
      <c r="P40" s="76">
        <f>分析係数表!C43</f>
        <v>0.32241039779440728</v>
      </c>
      <c r="Q40" s="82">
        <f>O40*P40</f>
        <v>0.21117589227956629</v>
      </c>
      <c r="R40" s="83">
        <v>0.36252494984628042</v>
      </c>
      <c r="S40" s="84">
        <f>I40+R40</f>
        <v>1.7205073770277395</v>
      </c>
      <c r="T40" s="85">
        <f>分析係数表!F43</f>
        <v>0.56402128382203098</v>
      </c>
      <c r="U40" s="86">
        <f>S40*T40</f>
        <v>0.97040277961646071</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投入係数表!X41</f>
        <v>0</v>
      </c>
      <c r="E41" s="77">
        <f>$C$26*D41</f>
        <v>0</v>
      </c>
      <c r="F41" s="76">
        <f>分析係数表!C44</f>
        <v>0.3905721797921623</v>
      </c>
      <c r="G41" s="77">
        <f>E41*F41</f>
        <v>0</v>
      </c>
      <c r="H41" s="77">
        <v>4.677478572824632E-3</v>
      </c>
      <c r="I41" s="77">
        <f>C41+H41</f>
        <v>4.677478572824632E-3</v>
      </c>
      <c r="J41" s="76">
        <f>分析係数表!G44</f>
        <v>0.26539598666415049</v>
      </c>
      <c r="K41" s="78">
        <f>I41*J41</f>
        <v>1.2413840409352156E-3</v>
      </c>
      <c r="L41" s="79"/>
      <c r="M41" s="80"/>
      <c r="N41" s="81">
        <f>分析係数表!H44</f>
        <v>0.10659692871231333</v>
      </c>
      <c r="O41" s="82">
        <f t="shared" si="4"/>
        <v>2.0574261607070596</v>
      </c>
      <c r="P41" s="76">
        <f>分析係数表!C44</f>
        <v>0.3905721797921623</v>
      </c>
      <c r="Q41" s="82">
        <f>O41*P41</f>
        <v>0.80357342034877588</v>
      </c>
      <c r="R41" s="83">
        <v>0.81619949996049879</v>
      </c>
      <c r="S41" s="84">
        <f>I41+R41</f>
        <v>0.82087697853332342</v>
      </c>
      <c r="T41" s="85">
        <f>分析係数表!F44</f>
        <v>0.53714537334088197</v>
      </c>
      <c r="U41" s="86">
        <f>S41*T41</f>
        <v>0.44093027110121719</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投入係数表!X42</f>
        <v>1.2953367875647669E-3</v>
      </c>
      <c r="E42" s="77">
        <f>$C$26*D42</f>
        <v>0.1295336787564767</v>
      </c>
      <c r="F42" s="76">
        <f>分析係数表!C45</f>
        <v>1</v>
      </c>
      <c r="G42" s="77">
        <f>E42*F42</f>
        <v>0.1295336787564767</v>
      </c>
      <c r="H42" s="77">
        <v>0.14183640806091838</v>
      </c>
      <c r="I42" s="77">
        <f>C42+H42</f>
        <v>0.14183640806091838</v>
      </c>
      <c r="J42" s="76">
        <f>分析係数表!G45</f>
        <v>0</v>
      </c>
      <c r="K42" s="78">
        <f>I42*J42</f>
        <v>0</v>
      </c>
      <c r="L42" s="79"/>
      <c r="M42" s="80"/>
      <c r="N42" s="81">
        <f>分析係数表!H45</f>
        <v>0</v>
      </c>
      <c r="O42" s="82">
        <f t="shared" si="4"/>
        <v>0</v>
      </c>
      <c r="P42" s="76">
        <f>分析係数表!C45</f>
        <v>1</v>
      </c>
      <c r="Q42" s="82">
        <f>O42*P42</f>
        <v>0</v>
      </c>
      <c r="R42" s="83">
        <v>7.0809838622850115E-3</v>
      </c>
      <c r="S42" s="84">
        <f>I42+R42</f>
        <v>0.14891739192320338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2.5906735751295338E-3</v>
      </c>
      <c r="E43" s="77">
        <f>$C$26*D43</f>
        <v>0.2590673575129534</v>
      </c>
      <c r="F43" s="76">
        <f>分析係数表!C46</f>
        <v>0.10446009389671362</v>
      </c>
      <c r="G43" s="77">
        <f>E43*F43</f>
        <v>2.706220049137659E-2</v>
      </c>
      <c r="H43" s="77">
        <v>3.8989576073042292E-2</v>
      </c>
      <c r="I43" s="77">
        <f>C43+H43</f>
        <v>3.8989576073042292E-2</v>
      </c>
      <c r="J43" s="76">
        <f>分析係数表!G46</f>
        <v>9.482758620689655E-3</v>
      </c>
      <c r="K43" s="78">
        <f>I43*J43</f>
        <v>3.6972873862367692E-4</v>
      </c>
      <c r="L43" s="79"/>
      <c r="M43" s="80"/>
      <c r="N43" s="81">
        <f>分析係数表!H46</f>
        <v>2.1406935555287204E-2</v>
      </c>
      <c r="O43" s="82">
        <f t="shared" si="4"/>
        <v>0.41317503012570789</v>
      </c>
      <c r="P43" s="76">
        <f>分析係数表!C46</f>
        <v>0.10446009389671362</v>
      </c>
      <c r="Q43" s="82">
        <f>O43*P43</f>
        <v>4.3160302442708923E-2</v>
      </c>
      <c r="R43" s="83">
        <v>4.803178611115725E-2</v>
      </c>
      <c r="S43" s="84">
        <f>I43+R43</f>
        <v>8.7021362184199536E-2</v>
      </c>
      <c r="T43" s="85">
        <f>分析係数表!F46</f>
        <v>0.31293103448275861</v>
      </c>
      <c r="U43" s="86">
        <f>S43*T43</f>
        <v>2.7231684890400371E-2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投入係数表!X44</f>
        <v>0.56476683937823835</v>
      </c>
      <c r="E44" s="91">
        <f>SUM(E5:E43)</f>
        <v>56.476683937823829</v>
      </c>
      <c r="F44" s="92">
        <f>分析係数表!C47</f>
        <v>0.44570757479943235</v>
      </c>
      <c r="G44" s="91">
        <f>SUM(G5:G43)</f>
        <v>11.7263609002193</v>
      </c>
      <c r="H44" s="91">
        <f>SUM(H5:H43)</f>
        <v>12.969057661629279</v>
      </c>
      <c r="I44" s="91">
        <f>SUM(I5:I43)</f>
        <v>112.96905766162928</v>
      </c>
      <c r="J44" s="92">
        <f>分析係数表!G47</f>
        <v>0.27097428005742652</v>
      </c>
      <c r="K44" s="93">
        <f>SUM(K5:K43)</f>
        <v>30.766720161138512</v>
      </c>
      <c r="L44" s="94">
        <f>最終需要_まとめ!$L$33</f>
        <v>0.62733333333333341</v>
      </c>
      <c r="M44" s="91">
        <f>K44*L44</f>
        <v>19.300989114420894</v>
      </c>
      <c r="N44" s="95">
        <f>分析係数表!H47</f>
        <v>1</v>
      </c>
      <c r="O44" s="96">
        <f>SUM(O5:O43)</f>
        <v>19.300989114420897</v>
      </c>
      <c r="P44" s="92">
        <f>分析係数表!C47</f>
        <v>0.44570757479943235</v>
      </c>
      <c r="Q44" s="96">
        <f>SUM(Q5:Q43)</f>
        <v>8.4564396163077635</v>
      </c>
      <c r="R44" s="91">
        <f>SUM(R5:R43)</f>
        <v>9.306646250527379</v>
      </c>
      <c r="S44" s="97">
        <f>SUM(S5:S43)</f>
        <v>122.27570391215667</v>
      </c>
      <c r="T44" s="98">
        <f>分析係数表!F47</f>
        <v>0.61157350498728547</v>
      </c>
      <c r="U44" s="99">
        <f>SUM(U5:U43)</f>
        <v>55.874436982073611</v>
      </c>
      <c r="V44" s="100">
        <f>分析係数表!D47</f>
        <v>9.9802009927653867E-2</v>
      </c>
      <c r="W44" s="101">
        <f>SUM(W5:W43)</f>
        <v>25</v>
      </c>
      <c r="X44" s="92">
        <f>分析係数表!E47</f>
        <v>7.9310975781403947E-2</v>
      </c>
      <c r="Y44" s="102">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1.0601174963558461E-3</v>
      </c>
      <c r="E5" s="77">
        <f t="shared" ref="E5:E38" si="0">$C$27*D5</f>
        <v>0.10601174963558462</v>
      </c>
      <c r="F5" s="76">
        <f>分析係数表!C8</f>
        <v>4.3219724437998597E-2</v>
      </c>
      <c r="G5" s="77">
        <f t="shared" ref="G5:G38" si="1">E5*F5</f>
        <v>4.5817986064400655E-3</v>
      </c>
      <c r="H5" s="77">
        <f t="array" ref="H5:H43">MMULT(逆行列係数!C5:AO43,'23'!G5:G43)</f>
        <v>4.6737033771292692E-3</v>
      </c>
      <c r="I5" s="77">
        <f t="shared" ref="I5:I38" si="2">C5+H5</f>
        <v>4.6737033771292692E-3</v>
      </c>
      <c r="J5" s="76">
        <f>分析係数表!G8</f>
        <v>0.12096774193548387</v>
      </c>
      <c r="K5" s="78">
        <f t="shared" ref="K5:K38" si="3">I5*J5</f>
        <v>5.6536734400757286E-4</v>
      </c>
      <c r="L5" s="79" t="s">
        <v>184</v>
      </c>
      <c r="M5" s="80" t="s">
        <v>184</v>
      </c>
      <c r="N5" s="81">
        <f>分析係数表!H8</f>
        <v>1.0951274000724549E-2</v>
      </c>
      <c r="O5" s="82">
        <f t="shared" ref="O5:O43" si="4">$M$44*N5</f>
        <v>0.26285567911531438</v>
      </c>
      <c r="P5" s="76">
        <f>分析係数表!C8</f>
        <v>4.3219724437998597E-2</v>
      </c>
      <c r="Q5" s="82">
        <f t="shared" ref="Q5:Q38" si="5">O5*P5</f>
        <v>1.136055001832687E-2</v>
      </c>
      <c r="R5" s="83">
        <f t="array" ref="R5:R43">MMULT(逆行列係数!C5:AO43,'23'!Q5:Q43)</f>
        <v>1.2807229679010481E-2</v>
      </c>
      <c r="S5" s="84">
        <f t="shared" ref="S5:S38" si="6">I5+R5</f>
        <v>1.748093305613975E-2</v>
      </c>
      <c r="T5" s="85">
        <f>分析係数表!F8</f>
        <v>0.45483870967741935</v>
      </c>
      <c r="U5" s="86">
        <f t="shared" ref="U5:U38" si="7">S5*T5</f>
        <v>7.9510050352119502E-3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投入係数表!Y6</f>
        <v>4.4171562348160254E-5</v>
      </c>
      <c r="E6" s="77">
        <f t="shared" si="0"/>
        <v>4.4171562348160253E-3</v>
      </c>
      <c r="F6" s="76">
        <f>分析係数表!C9</f>
        <v>0.23148148148148151</v>
      </c>
      <c r="G6" s="77">
        <f t="shared" si="1"/>
        <v>1.0224898691703764E-3</v>
      </c>
      <c r="H6" s="77">
        <v>1.1676846329920013E-3</v>
      </c>
      <c r="I6" s="77">
        <f t="shared" si="2"/>
        <v>1.1676846329920013E-3</v>
      </c>
      <c r="J6" s="76">
        <f>分析係数表!G9</f>
        <v>0.24691358024691357</v>
      </c>
      <c r="K6" s="78">
        <f t="shared" si="3"/>
        <v>2.8831719333135831E-4</v>
      </c>
      <c r="L6" s="79"/>
      <c r="M6" s="80"/>
      <c r="N6" s="81">
        <f>分析係数表!H9</f>
        <v>5.7611802117296619E-4</v>
      </c>
      <c r="O6" s="82">
        <f t="shared" si="4"/>
        <v>1.3828153116794624E-2</v>
      </c>
      <c r="P6" s="76">
        <f>分析係数表!C9</f>
        <v>0.23148148148148151</v>
      </c>
      <c r="Q6" s="82">
        <f t="shared" si="5"/>
        <v>3.2009613696283856E-3</v>
      </c>
      <c r="R6" s="83">
        <v>3.5585283332490265E-3</v>
      </c>
      <c r="S6" s="84">
        <f t="shared" si="6"/>
        <v>4.7262129662410278E-3</v>
      </c>
      <c r="T6" s="85">
        <f>分析係数表!F9</f>
        <v>0.67901234567901236</v>
      </c>
      <c r="U6" s="86">
        <f t="shared" si="7"/>
        <v>3.2091569523858832E-3</v>
      </c>
      <c r="V6" s="87">
        <f>分析係数表!D9</f>
        <v>0</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5.5493895671475668E-3</v>
      </c>
      <c r="G7" s="77">
        <f t="shared" si="1"/>
        <v>0</v>
      </c>
      <c r="H7" s="77">
        <v>9.4360886472021488E-7</v>
      </c>
      <c r="I7" s="77">
        <f t="shared" si="2"/>
        <v>9.4360886472021488E-7</v>
      </c>
      <c r="J7" s="76">
        <f>分析係数表!G10</f>
        <v>0.2857142857142857</v>
      </c>
      <c r="K7" s="78">
        <f t="shared" si="3"/>
        <v>2.6960253277720424E-7</v>
      </c>
      <c r="L7" s="79"/>
      <c r="M7" s="80"/>
      <c r="N7" s="81">
        <f>分析係数表!H10</f>
        <v>1.1094674556213018E-3</v>
      </c>
      <c r="O7" s="82">
        <f t="shared" si="4"/>
        <v>2.6629762115748603E-2</v>
      </c>
      <c r="P7" s="76">
        <f>分析係数表!C10</f>
        <v>5.5493895671475668E-3</v>
      </c>
      <c r="Q7" s="82">
        <f t="shared" si="5"/>
        <v>1.4777892406075681E-4</v>
      </c>
      <c r="R7" s="83">
        <v>1.815712404529248E-4</v>
      </c>
      <c r="S7" s="84">
        <f t="shared" si="6"/>
        <v>1.8251484931764502E-4</v>
      </c>
      <c r="T7" s="85">
        <f>分析係数表!F10</f>
        <v>0.5714285714285714</v>
      </c>
      <c r="U7" s="86">
        <f t="shared" si="7"/>
        <v>1.0429419961008286E-4</v>
      </c>
      <c r="V7" s="87">
        <f>分析係数表!D10</f>
        <v>0.14285714285714285</v>
      </c>
      <c r="W7" s="167">
        <f t="shared" si="8"/>
        <v>0</v>
      </c>
      <c r="X7" s="76">
        <f>分析係数表!E10</f>
        <v>0</v>
      </c>
      <c r="Y7" s="166">
        <f t="shared" si="9"/>
        <v>0</v>
      </c>
    </row>
    <row r="8" spans="1:25" x14ac:dyDescent="0.2">
      <c r="A8" s="6" t="s">
        <v>222</v>
      </c>
      <c r="B8" s="5" t="s">
        <v>27</v>
      </c>
      <c r="C8" s="90"/>
      <c r="D8" s="76">
        <f>投入係数表!Y8</f>
        <v>6.6257343522240384E-3</v>
      </c>
      <c r="E8" s="77">
        <f t="shared" si="0"/>
        <v>0.66257343522240386</v>
      </c>
      <c r="F8" s="76">
        <f>分析係数表!C11</f>
        <v>8.2342177493137658E-3</v>
      </c>
      <c r="G8" s="77">
        <f t="shared" si="1"/>
        <v>5.4557739405321128E-3</v>
      </c>
      <c r="H8" s="77">
        <v>6.7076096544340606E-3</v>
      </c>
      <c r="I8" s="77">
        <f t="shared" si="2"/>
        <v>6.7076096544340606E-3</v>
      </c>
      <c r="J8" s="76">
        <f>分析係数表!G11</f>
        <v>0.47058823529411764</v>
      </c>
      <c r="K8" s="78">
        <f t="shared" si="3"/>
        <v>3.1565221903219107E-3</v>
      </c>
      <c r="L8" s="79"/>
      <c r="M8" s="80"/>
      <c r="N8" s="81">
        <f>分析係数表!H11</f>
        <v>-2.0126393752767377E-5</v>
      </c>
      <c r="O8" s="82">
        <f t="shared" si="4"/>
        <v>-4.8307958486618774E-4</v>
      </c>
      <c r="P8" s="76">
        <f>分析係数表!C11</f>
        <v>8.2342177493137658E-3</v>
      </c>
      <c r="Q8" s="82">
        <f t="shared" si="5"/>
        <v>-3.9777824920362884E-6</v>
      </c>
      <c r="R8" s="83">
        <v>4.8818555533593532E-5</v>
      </c>
      <c r="S8" s="84">
        <f t="shared" si="6"/>
        <v>6.7564282099676545E-3</v>
      </c>
      <c r="T8" s="85">
        <f>分析係数表!F11</f>
        <v>0.76470588235294112</v>
      </c>
      <c r="U8" s="86">
        <f t="shared" si="7"/>
        <v>5.1666803958576174E-3</v>
      </c>
      <c r="V8" s="87">
        <f>分析係数表!D11</f>
        <v>0</v>
      </c>
      <c r="W8" s="167">
        <f t="shared" si="8"/>
        <v>0</v>
      </c>
      <c r="X8" s="76">
        <f>分析係数表!E11</f>
        <v>0</v>
      </c>
      <c r="Y8" s="166">
        <f t="shared" si="9"/>
        <v>0</v>
      </c>
    </row>
    <row r="9" spans="1:25" x14ac:dyDescent="0.2">
      <c r="A9" s="6" t="s">
        <v>223</v>
      </c>
      <c r="B9" s="5" t="s">
        <v>191</v>
      </c>
      <c r="C9" s="90"/>
      <c r="D9" s="76">
        <f>投入係数表!Y9</f>
        <v>4.4171562348160254E-5</v>
      </c>
      <c r="E9" s="77">
        <f t="shared" si="0"/>
        <v>4.4171562348160253E-3</v>
      </c>
      <c r="F9" s="76">
        <f>分析係数表!C12</f>
        <v>2.3675231529837748E-2</v>
      </c>
      <c r="G9" s="77">
        <f t="shared" si="1"/>
        <v>1.0457719656273576E-4</v>
      </c>
      <c r="H9" s="77">
        <v>2.1943561626901876E-4</v>
      </c>
      <c r="I9" s="77">
        <f t="shared" si="2"/>
        <v>2.1943561626901876E-4</v>
      </c>
      <c r="J9" s="76">
        <f>分析係数表!G12</f>
        <v>0.14409566517189837</v>
      </c>
      <c r="K9" s="78">
        <f t="shared" si="3"/>
        <v>3.1619721088689698E-5</v>
      </c>
      <c r="L9" s="79"/>
      <c r="M9" s="80"/>
      <c r="N9" s="81">
        <f>分析係数表!H12</f>
        <v>8.7247916918246585E-2</v>
      </c>
      <c r="O9" s="82">
        <f t="shared" si="4"/>
        <v>2.094150000394924</v>
      </c>
      <c r="P9" s="76">
        <f>分析係数表!C12</f>
        <v>2.3675231529837748E-2</v>
      </c>
      <c r="Q9" s="82">
        <f t="shared" si="5"/>
        <v>4.9579486117559642E-2</v>
      </c>
      <c r="R9" s="83">
        <v>5.315458427588779E-2</v>
      </c>
      <c r="S9" s="84">
        <f t="shared" si="6"/>
        <v>5.3374019892156808E-2</v>
      </c>
      <c r="T9" s="85">
        <f>分析係数表!F12</f>
        <v>0.28819133034379674</v>
      </c>
      <c r="U9" s="86">
        <f t="shared" si="7"/>
        <v>1.5381929798516941E-2</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投入係数表!Y10</f>
        <v>3.3128671761120192E-3</v>
      </c>
      <c r="E10" s="77">
        <f t="shared" si="0"/>
        <v>0.33128671761120193</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0.32263677774250515</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投入係数表!Y11</f>
        <v>5.0046380140465571E-2</v>
      </c>
      <c r="E11" s="77">
        <f t="shared" si="0"/>
        <v>5.0046380140465567</v>
      </c>
      <c r="F11" s="76">
        <f>分析係数表!C14</f>
        <v>5.9722885809842308E-2</v>
      </c>
      <c r="G11" s="77">
        <f t="shared" si="1"/>
        <v>0.29889142463249851</v>
      </c>
      <c r="H11" s="77">
        <v>0.31218479248121783</v>
      </c>
      <c r="I11" s="77">
        <f t="shared" si="2"/>
        <v>0.31218479248121783</v>
      </c>
      <c r="J11" s="76">
        <f>分析係数表!G14</f>
        <v>0.15850144092219021</v>
      </c>
      <c r="K11" s="78">
        <f t="shared" si="3"/>
        <v>4.9481739442267955E-2</v>
      </c>
      <c r="L11" s="79"/>
      <c r="M11" s="80"/>
      <c r="N11" s="81">
        <f>分析係数表!H14</f>
        <v>1.1119832548403977E-3</v>
      </c>
      <c r="O11" s="82">
        <f t="shared" si="4"/>
        <v>2.6690147063856872E-2</v>
      </c>
      <c r="P11" s="76">
        <f>分析係数表!C14</f>
        <v>5.9722885809842308E-2</v>
      </c>
      <c r="Q11" s="82">
        <f t="shared" si="5"/>
        <v>1.5940126053426219E-3</v>
      </c>
      <c r="R11" s="83">
        <v>4.6588748776967958E-3</v>
      </c>
      <c r="S11" s="84">
        <f t="shared" si="6"/>
        <v>0.31684366735891462</v>
      </c>
      <c r="T11" s="85">
        <f>分析係数表!F14</f>
        <v>0.29178674351585016</v>
      </c>
      <c r="U11" s="86">
        <f t="shared" si="7"/>
        <v>9.2450781902276957E-2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投入係数表!Y12</f>
        <v>5.7423031052608329E-3</v>
      </c>
      <c r="E12" s="77">
        <f t="shared" si="0"/>
        <v>0.57423031052608331</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0.19262798446539237</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投入係数表!Y13</f>
        <v>1.2898096205662794E-2</v>
      </c>
      <c r="E13" s="77">
        <f t="shared" si="0"/>
        <v>1.2898096205662795</v>
      </c>
      <c r="F13" s="76">
        <f>分析係数表!C16</f>
        <v>6.1289263434387564E-3</v>
      </c>
      <c r="G13" s="77">
        <f t="shared" si="1"/>
        <v>7.9051481615094177E-3</v>
      </c>
      <c r="H13" s="77">
        <v>8.6559807958549798E-3</v>
      </c>
      <c r="I13" s="77">
        <f t="shared" si="2"/>
        <v>8.6559807958549798E-3</v>
      </c>
      <c r="J13" s="76">
        <f>分析係数表!G16</f>
        <v>3.1746031746031744E-2</v>
      </c>
      <c r="K13" s="78">
        <f t="shared" si="3"/>
        <v>2.747930411382533E-4</v>
      </c>
      <c r="L13" s="79"/>
      <c r="M13" s="80"/>
      <c r="N13" s="81">
        <f>分析係数表!H16</f>
        <v>1.5884756269371653E-2</v>
      </c>
      <c r="O13" s="82">
        <f t="shared" si="4"/>
        <v>0.38127056235563866</v>
      </c>
      <c r="P13" s="76">
        <f>分析係数表!C16</f>
        <v>6.1289263434387564E-3</v>
      </c>
      <c r="Q13" s="82">
        <f t="shared" si="5"/>
        <v>2.3367791935991829E-3</v>
      </c>
      <c r="R13" s="83">
        <v>2.6187817363028895E-3</v>
      </c>
      <c r="S13" s="84">
        <f t="shared" si="6"/>
        <v>1.1274762532157869E-2</v>
      </c>
      <c r="T13" s="85">
        <f>分析係数表!F16</f>
        <v>0.27777777777777779</v>
      </c>
      <c r="U13" s="86">
        <f t="shared" si="7"/>
        <v>3.1318784811549638E-3</v>
      </c>
      <c r="V13" s="87">
        <f>分析係数表!D16</f>
        <v>0</v>
      </c>
      <c r="W13" s="167">
        <f t="shared" si="8"/>
        <v>0</v>
      </c>
      <c r="X13" s="76">
        <f>分析係数表!E16</f>
        <v>0</v>
      </c>
      <c r="Y13" s="166">
        <f t="shared" si="9"/>
        <v>0</v>
      </c>
    </row>
    <row r="14" spans="1:25" x14ac:dyDescent="0.2">
      <c r="A14" s="6" t="s">
        <v>2</v>
      </c>
      <c r="B14" s="5" t="s">
        <v>365</v>
      </c>
      <c r="C14" s="90"/>
      <c r="D14" s="76">
        <f>投入係数表!Y14</f>
        <v>1.4399929325500244E-2</v>
      </c>
      <c r="E14" s="77">
        <f t="shared" si="0"/>
        <v>1.4399929325500245</v>
      </c>
      <c r="F14" s="76">
        <f>分析係数表!C17</f>
        <v>8.7451698189953242E-2</v>
      </c>
      <c r="G14" s="77">
        <f t="shared" si="1"/>
        <v>0.12592982733303043</v>
      </c>
      <c r="H14" s="77">
        <v>0.14050649045103625</v>
      </c>
      <c r="I14" s="77">
        <f t="shared" si="2"/>
        <v>0.14050649045103625</v>
      </c>
      <c r="J14" s="76">
        <f>分析係数表!G17</f>
        <v>0.21272443403590943</v>
      </c>
      <c r="K14" s="78">
        <f t="shared" si="3"/>
        <v>2.9889163659568597E-2</v>
      </c>
      <c r="L14" s="79"/>
      <c r="M14" s="80"/>
      <c r="N14" s="81">
        <f>分析係数表!H17</f>
        <v>2.8227267238256251E-3</v>
      </c>
      <c r="O14" s="82">
        <f t="shared" si="4"/>
        <v>6.775191177748284E-2</v>
      </c>
      <c r="P14" s="76">
        <f>分析係数表!C17</f>
        <v>8.7451698189953242E-2</v>
      </c>
      <c r="Q14" s="82">
        <f t="shared" si="5"/>
        <v>5.9250197405567679E-3</v>
      </c>
      <c r="R14" s="83">
        <v>1.035385412386154E-2</v>
      </c>
      <c r="S14" s="84">
        <f t="shared" si="6"/>
        <v>0.15086034457489778</v>
      </c>
      <c r="T14" s="85">
        <f>分析係数表!F17</f>
        <v>0.32357533177205311</v>
      </c>
      <c r="U14" s="86">
        <f t="shared" si="7"/>
        <v>4.8814686047068803E-2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投入係数表!Y15</f>
        <v>5.6981315429126725E-2</v>
      </c>
      <c r="E15" s="77">
        <f t="shared" si="0"/>
        <v>5.6981315429126722</v>
      </c>
      <c r="F15" s="76">
        <f>分析係数表!C18</f>
        <v>0.22643979057591623</v>
      </c>
      <c r="G15" s="77">
        <f t="shared" si="1"/>
        <v>1.290283713251168</v>
      </c>
      <c r="H15" s="77">
        <v>1.3226152685501396</v>
      </c>
      <c r="I15" s="77">
        <f t="shared" si="2"/>
        <v>1.3226152685501396</v>
      </c>
      <c r="J15" s="76">
        <f>分析係数表!G18</f>
        <v>0.21553645335880292</v>
      </c>
      <c r="K15" s="78">
        <f t="shared" si="3"/>
        <v>0.28507180414149774</v>
      </c>
      <c r="L15" s="79"/>
      <c r="M15" s="80"/>
      <c r="N15" s="81">
        <f>分析係数表!H18</f>
        <v>4.2265426880811494E-4</v>
      </c>
      <c r="O15" s="82">
        <f t="shared" si="4"/>
        <v>1.0144671282189942E-2</v>
      </c>
      <c r="P15" s="76">
        <f>分析係数表!C18</f>
        <v>0.22643979057591623</v>
      </c>
      <c r="Q15" s="82">
        <f t="shared" si="5"/>
        <v>2.2971572406006021E-3</v>
      </c>
      <c r="R15" s="83">
        <v>4.9500232408201611E-3</v>
      </c>
      <c r="S15" s="84">
        <f t="shared" si="6"/>
        <v>1.3275652917909597</v>
      </c>
      <c r="T15" s="85">
        <f>分析係数表!F18</f>
        <v>0.45877109200891436</v>
      </c>
      <c r="U15" s="86">
        <f t="shared" si="7"/>
        <v>0.6090485786280716</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投入係数表!Y16</f>
        <v>2.4824418039666063E-2</v>
      </c>
      <c r="E16" s="77">
        <f t="shared" si="0"/>
        <v>2.4824418039666063</v>
      </c>
      <c r="F16" s="76">
        <f>分析係数表!C19</f>
        <v>0.10887949260042284</v>
      </c>
      <c r="G16" s="77">
        <f t="shared" si="1"/>
        <v>0.27028700402596245</v>
      </c>
      <c r="H16" s="77">
        <v>0.34139157252324381</v>
      </c>
      <c r="I16" s="77">
        <f t="shared" si="2"/>
        <v>0.34139157252324381</v>
      </c>
      <c r="J16" s="76">
        <f>分析係数表!G19</f>
        <v>5.7692307692307696E-2</v>
      </c>
      <c r="K16" s="78">
        <f t="shared" si="3"/>
        <v>1.9695667645571759E-2</v>
      </c>
      <c r="L16" s="79"/>
      <c r="M16" s="80"/>
      <c r="N16" s="81">
        <f>分析係数表!H19</f>
        <v>-1.0817936642112467E-4</v>
      </c>
      <c r="O16" s="82">
        <f t="shared" si="4"/>
        <v>-2.5965527686557595E-3</v>
      </c>
      <c r="P16" s="76">
        <f>分析係数表!C19</f>
        <v>0.10887949260042284</v>
      </c>
      <c r="Q16" s="82">
        <f t="shared" si="5"/>
        <v>-2.8271134796146221E-4</v>
      </c>
      <c r="R16" s="83">
        <v>7.5983077475196004E-4</v>
      </c>
      <c r="S16" s="84">
        <f t="shared" si="6"/>
        <v>0.34215140329799576</v>
      </c>
      <c r="T16" s="85">
        <f>分析係数表!F19</f>
        <v>0.23994755244755245</v>
      </c>
      <c r="U16" s="86">
        <f t="shared" si="7"/>
        <v>8.2098391787849501E-2</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投入係数表!Y17</f>
        <v>9.5852290295507757E-3</v>
      </c>
      <c r="E17" s="77">
        <f t="shared" si="0"/>
        <v>0.95852290295507758</v>
      </c>
      <c r="F17" s="76">
        <f>分析係数表!C20</f>
        <v>0.17711503347534996</v>
      </c>
      <c r="G17" s="77">
        <f t="shared" si="1"/>
        <v>0.16976881604377819</v>
      </c>
      <c r="H17" s="77">
        <v>0.21448689189318462</v>
      </c>
      <c r="I17" s="77">
        <f t="shared" si="2"/>
        <v>0.21448689189318462</v>
      </c>
      <c r="J17" s="76">
        <f>分析係数表!G20</f>
        <v>9.9964551577454805E-2</v>
      </c>
      <c r="K17" s="78">
        <f t="shared" si="3"/>
        <v>2.1441085967344228E-2</v>
      </c>
      <c r="L17" s="79"/>
      <c r="M17" s="80"/>
      <c r="N17" s="81">
        <f>分析係数表!H20</f>
        <v>5.2831783601014375E-4</v>
      </c>
      <c r="O17" s="82">
        <f t="shared" si="4"/>
        <v>1.2680839102737431E-2</v>
      </c>
      <c r="P17" s="76">
        <f>分析係数表!C20</f>
        <v>0.17711503347534996</v>
      </c>
      <c r="Q17" s="82">
        <f t="shared" si="5"/>
        <v>2.2459672421768669E-3</v>
      </c>
      <c r="R17" s="83">
        <v>4.2880880310667419E-3</v>
      </c>
      <c r="S17" s="84">
        <f t="shared" si="6"/>
        <v>0.21877497992425138</v>
      </c>
      <c r="T17" s="85">
        <f>分析係数表!F20</f>
        <v>0.22332506203473945</v>
      </c>
      <c r="U17" s="86">
        <f t="shared" si="7"/>
        <v>4.8857935963232318E-2</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投入係数表!Y18</f>
        <v>0.10190379433720571</v>
      </c>
      <c r="E18" s="77">
        <f t="shared" si="0"/>
        <v>10.190379433720571</v>
      </c>
      <c r="F18" s="76">
        <f>分析係数表!C21</f>
        <v>0.17957505140507202</v>
      </c>
      <c r="G18" s="77">
        <f t="shared" si="1"/>
        <v>1.8299379106475602</v>
      </c>
      <c r="H18" s="77">
        <v>1.8632779193895028</v>
      </c>
      <c r="I18" s="77">
        <f t="shared" si="2"/>
        <v>1.8632779193895028</v>
      </c>
      <c r="J18" s="76">
        <f>分析係数表!G21</f>
        <v>0.28499913688934919</v>
      </c>
      <c r="K18" s="78">
        <f t="shared" si="3"/>
        <v>0.53103259881099063</v>
      </c>
      <c r="L18" s="79"/>
      <c r="M18" s="80"/>
      <c r="N18" s="81">
        <f>分析係数表!H21</f>
        <v>8.7801392746447693E-4</v>
      </c>
      <c r="O18" s="82">
        <f t="shared" si="4"/>
        <v>2.1074346889787442E-2</v>
      </c>
      <c r="P18" s="76">
        <f>分析係数表!C21</f>
        <v>0.17957505140507202</v>
      </c>
      <c r="Q18" s="82">
        <f t="shared" si="5"/>
        <v>3.7844269260618995E-3</v>
      </c>
      <c r="R18" s="83">
        <v>7.4584013174793812E-3</v>
      </c>
      <c r="S18" s="84">
        <f t="shared" si="6"/>
        <v>1.8707363207069823</v>
      </c>
      <c r="T18" s="85">
        <f>分析係数表!F21</f>
        <v>0.42551355083721731</v>
      </c>
      <c r="U18" s="86">
        <f t="shared" si="7"/>
        <v>0.79602365450417933</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投入係数表!Y19</f>
        <v>6.8465921639648394E-3</v>
      </c>
      <c r="E19" s="77">
        <f t="shared" si="0"/>
        <v>0.68465921639648397</v>
      </c>
      <c r="F19" s="76">
        <f>分析係数表!C22</f>
        <v>4.9691833590138623E-2</v>
      </c>
      <c r="G19" s="77">
        <f t="shared" si="1"/>
        <v>3.4021971847128789E-2</v>
      </c>
      <c r="H19" s="77">
        <v>3.7586576985407703E-2</v>
      </c>
      <c r="I19" s="77">
        <f t="shared" si="2"/>
        <v>3.7586576985407703E-2</v>
      </c>
      <c r="J19" s="76">
        <f>分析係数表!G22</f>
        <v>0.19477362503798237</v>
      </c>
      <c r="K19" s="78">
        <f t="shared" si="3"/>
        <v>7.3208738522170577E-3</v>
      </c>
      <c r="L19" s="79"/>
      <c r="M19" s="80"/>
      <c r="N19" s="81">
        <f>分析係数表!H22</f>
        <v>4.276858672463068E-5</v>
      </c>
      <c r="O19" s="82">
        <f t="shared" si="4"/>
        <v>1.026544117840649E-3</v>
      </c>
      <c r="P19" s="76">
        <f>分析係数表!C22</f>
        <v>4.9691833590138623E-2</v>
      </c>
      <c r="Q19" s="82">
        <f t="shared" si="5"/>
        <v>5.1010859476673183E-5</v>
      </c>
      <c r="R19" s="83">
        <v>6.127808748960812E-4</v>
      </c>
      <c r="S19" s="84">
        <f t="shared" si="6"/>
        <v>3.8199357860303783E-2</v>
      </c>
      <c r="T19" s="85">
        <f>分析係数表!F22</f>
        <v>0.41355211182011548</v>
      </c>
      <c r="U19" s="86">
        <f t="shared" si="7"/>
        <v>1.5797425113300956E-2</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投入係数表!Y20</f>
        <v>8.8343124696320507E-5</v>
      </c>
      <c r="E20" s="77">
        <f t="shared" si="0"/>
        <v>8.8343124696320507E-3</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6.0384948108273468E-4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投入係数表!Y21</f>
        <v>2.2085781174080126E-4</v>
      </c>
      <c r="E21" s="77">
        <f t="shared" si="0"/>
        <v>2.2085781174080128E-2</v>
      </c>
      <c r="F21" s="76">
        <f>分析係数表!C24</f>
        <v>0.10964526531808849</v>
      </c>
      <c r="G21" s="77">
        <f t="shared" si="1"/>
        <v>2.4216013365892597E-3</v>
      </c>
      <c r="H21" s="77">
        <v>5.9931841176580399E-3</v>
      </c>
      <c r="I21" s="77">
        <f t="shared" si="2"/>
        <v>5.9931841176580399E-3</v>
      </c>
      <c r="J21" s="76">
        <f>分析係数表!G24</f>
        <v>0.20900321543408359</v>
      </c>
      <c r="K21" s="78">
        <f t="shared" si="3"/>
        <v>1.2525947512790115E-3</v>
      </c>
      <c r="L21" s="79"/>
      <c r="M21" s="80"/>
      <c r="N21" s="81">
        <f>分析係数表!H24</f>
        <v>3.3711709535885358E-4</v>
      </c>
      <c r="O21" s="82">
        <f t="shared" si="4"/>
        <v>8.0915830465086453E-3</v>
      </c>
      <c r="P21" s="76">
        <f>分析係数表!C24</f>
        <v>0.10964526531808849</v>
      </c>
      <c r="Q21" s="82">
        <f t="shared" si="5"/>
        <v>8.8720376997778719E-4</v>
      </c>
      <c r="R21" s="83">
        <v>3.5627960695851094E-3</v>
      </c>
      <c r="S21" s="84">
        <f t="shared" si="6"/>
        <v>9.5559801872431502E-3</v>
      </c>
      <c r="T21" s="85">
        <f>分析係数表!F24</f>
        <v>0.39389067524115756</v>
      </c>
      <c r="U21" s="86">
        <f t="shared" si="7"/>
        <v>3.7640114885443277E-3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投入係数表!Y22</f>
        <v>3.0920093643712178E-4</v>
      </c>
      <c r="E22" s="77">
        <f t="shared" si="0"/>
        <v>3.0920093643712177E-2</v>
      </c>
      <c r="F22" s="76">
        <f>分析係数表!C25</f>
        <v>4.6305418719211788E-2</v>
      </c>
      <c r="G22" s="77">
        <f t="shared" si="1"/>
        <v>1.4317678830093313E-3</v>
      </c>
      <c r="H22" s="77">
        <v>7.1352200378096515E-3</v>
      </c>
      <c r="I22" s="77">
        <f t="shared" si="2"/>
        <v>7.1352200378096515E-3</v>
      </c>
      <c r="J22" s="76">
        <f>分析係数表!G25</f>
        <v>0.19667590027700832</v>
      </c>
      <c r="K22" s="78">
        <f t="shared" si="3"/>
        <v>1.4033258246107625E-3</v>
      </c>
      <c r="L22" s="79"/>
      <c r="M22" s="80"/>
      <c r="N22" s="81">
        <f>分析係数表!H25</f>
        <v>4.9058084772370483E-4</v>
      </c>
      <c r="O22" s="82">
        <f t="shared" si="4"/>
        <v>1.1775064881113326E-2</v>
      </c>
      <c r="P22" s="76">
        <f>分析係数表!C25</f>
        <v>4.6305418719211788E-2</v>
      </c>
      <c r="Q22" s="82">
        <f t="shared" si="5"/>
        <v>5.4524930976583834E-4</v>
      </c>
      <c r="R22" s="83">
        <v>1.8351699574049416E-3</v>
      </c>
      <c r="S22" s="84">
        <f t="shared" si="6"/>
        <v>8.9703899952145935E-3</v>
      </c>
      <c r="T22" s="85">
        <f>分析係数表!F25</f>
        <v>0.35013850415512465</v>
      </c>
      <c r="U22" s="86">
        <f t="shared" si="7"/>
        <v>3.1408789346125334E-3</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投入係数表!Y23</f>
        <v>8.4367684084986089E-3</v>
      </c>
      <c r="E23" s="77">
        <f t="shared" si="0"/>
        <v>0.84367684084986094</v>
      </c>
      <c r="F23" s="76">
        <f>分析係数表!C26</f>
        <v>0.16673079389508783</v>
      </c>
      <c r="G23" s="77">
        <f t="shared" si="1"/>
        <v>0.14066690946579699</v>
      </c>
      <c r="H23" s="77">
        <v>0.15256478346588656</v>
      </c>
      <c r="I23" s="77">
        <f t="shared" si="2"/>
        <v>0.15256478346588656</v>
      </c>
      <c r="J23" s="76">
        <f>分析係数表!G26</f>
        <v>0.1962424574876577</v>
      </c>
      <c r="K23" s="78">
        <f t="shared" si="3"/>
        <v>2.9939688033417945E-2</v>
      </c>
      <c r="L23" s="79"/>
      <c r="M23" s="80"/>
      <c r="N23" s="81">
        <f>分析係数表!H26</f>
        <v>1.0251881817815884E-2</v>
      </c>
      <c r="O23" s="82">
        <f t="shared" si="4"/>
        <v>0.2460686635412144</v>
      </c>
      <c r="P23" s="76">
        <f>分析係数表!C26</f>
        <v>0.16673079389508783</v>
      </c>
      <c r="Q23" s="82">
        <f t="shared" si="5"/>
        <v>4.1027223624929929E-2</v>
      </c>
      <c r="R23" s="83">
        <v>4.3617336526797001E-2</v>
      </c>
      <c r="S23" s="84">
        <f t="shared" si="6"/>
        <v>0.19618211999268356</v>
      </c>
      <c r="T23" s="85">
        <f>分析係数表!F26</f>
        <v>0.33461327482172243</v>
      </c>
      <c r="U23" s="86">
        <f t="shared" si="7"/>
        <v>6.5645141632219947E-2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投入係数表!Y24</f>
        <v>1.7668624939264101E-3</v>
      </c>
      <c r="E24" s="77">
        <f t="shared" si="0"/>
        <v>0.17668624939264102</v>
      </c>
      <c r="F24" s="76">
        <f>分析係数表!C27</f>
        <v>7.547169811320753E-2</v>
      </c>
      <c r="G24" s="77">
        <f t="shared" si="1"/>
        <v>1.33348112749163E-2</v>
      </c>
      <c r="H24" s="77">
        <v>1.3925143278335848E-2</v>
      </c>
      <c r="I24" s="77">
        <f t="shared" si="2"/>
        <v>1.3925143278335848E-2</v>
      </c>
      <c r="J24" s="76">
        <f>分析係数表!G27</f>
        <v>0.16957431960921143</v>
      </c>
      <c r="K24" s="78">
        <f t="shared" si="3"/>
        <v>2.3613466968845855E-3</v>
      </c>
      <c r="L24" s="79"/>
      <c r="M24" s="80"/>
      <c r="N24" s="81">
        <f>分析係数表!H27</f>
        <v>1.0395282373304351E-2</v>
      </c>
      <c r="O24" s="82">
        <f t="shared" si="4"/>
        <v>0.24951060558338597</v>
      </c>
      <c r="P24" s="76">
        <f>分析係数表!C27</f>
        <v>7.547169811320753E-2</v>
      </c>
      <c r="Q24" s="82">
        <f t="shared" si="5"/>
        <v>1.8830989100632901E-2</v>
      </c>
      <c r="R24" s="83">
        <v>1.9056033215147854E-2</v>
      </c>
      <c r="S24" s="84">
        <f t="shared" si="6"/>
        <v>3.2981176493483699E-2</v>
      </c>
      <c r="T24" s="85">
        <f>分析係数表!F27</f>
        <v>0.31960921144452198</v>
      </c>
      <c r="U24" s="86">
        <f t="shared" si="7"/>
        <v>1.0541087811594929E-2</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投入係数表!Y25</f>
        <v>0</v>
      </c>
      <c r="E25" s="77">
        <f t="shared" si="0"/>
        <v>0</v>
      </c>
      <c r="F25" s="76">
        <f>分析係数表!C28</f>
        <v>9.6472970692467741E-2</v>
      </c>
      <c r="G25" s="77">
        <f t="shared" si="1"/>
        <v>0</v>
      </c>
      <c r="H25" s="77">
        <v>2.3727143367144897E-2</v>
      </c>
      <c r="I25" s="77">
        <f t="shared" si="2"/>
        <v>2.3727143367144897E-2</v>
      </c>
      <c r="J25" s="76">
        <f>分析係数表!G28</f>
        <v>0.12489408574817827</v>
      </c>
      <c r="K25" s="78">
        <f t="shared" si="3"/>
        <v>2.9633798782555142E-3</v>
      </c>
      <c r="L25" s="79"/>
      <c r="M25" s="80"/>
      <c r="N25" s="81">
        <f>分析係数表!H28</f>
        <v>1.9077305478404378E-2</v>
      </c>
      <c r="O25" s="82">
        <f t="shared" si="4"/>
        <v>0.45789906150503767</v>
      </c>
      <c r="P25" s="76">
        <f>分析係数表!C28</f>
        <v>9.6472970692467741E-2</v>
      </c>
      <c r="Q25" s="82">
        <f t="shared" si="5"/>
        <v>4.4174882740683985E-2</v>
      </c>
      <c r="R25" s="83">
        <v>5.0393229109102884E-2</v>
      </c>
      <c r="S25" s="84">
        <f t="shared" si="6"/>
        <v>7.4120372476247781E-2</v>
      </c>
      <c r="T25" s="85">
        <f>分析係数表!F28</f>
        <v>0.21360786307405524</v>
      </c>
      <c r="U25" s="86">
        <f t="shared" si="7"/>
        <v>1.583269437490431E-2</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投入係数表!Y26</f>
        <v>3.3128671761120192E-3</v>
      </c>
      <c r="E26" s="77">
        <f t="shared" si="0"/>
        <v>0.33128671761120193</v>
      </c>
      <c r="F26" s="76">
        <f>分析係数表!C29</f>
        <v>3.4111818825194651E-2</v>
      </c>
      <c r="G26" s="77">
        <f t="shared" si="1"/>
        <v>1.1300792490346743E-2</v>
      </c>
      <c r="H26" s="77">
        <v>1.4604731865728386E-2</v>
      </c>
      <c r="I26" s="77">
        <f t="shared" si="2"/>
        <v>1.4604731865728386E-2</v>
      </c>
      <c r="J26" s="76">
        <f>分析係数表!G29</f>
        <v>0.26295336787564766</v>
      </c>
      <c r="K26" s="78">
        <f t="shared" si="3"/>
        <v>3.8403634310140702E-3</v>
      </c>
      <c r="L26" s="79"/>
      <c r="M26" s="80"/>
      <c r="N26" s="81">
        <f>分析係数表!H29</f>
        <v>9.4946262528680103E-3</v>
      </c>
      <c r="O26" s="82">
        <f t="shared" si="4"/>
        <v>0.22789279416062405</v>
      </c>
      <c r="P26" s="76">
        <f>分析係数表!C29</f>
        <v>3.4111818825194651E-2</v>
      </c>
      <c r="Q26" s="82">
        <f t="shared" si="5"/>
        <v>7.7738377059745848E-3</v>
      </c>
      <c r="R26" s="83">
        <v>9.9164859057333798E-3</v>
      </c>
      <c r="S26" s="84">
        <f t="shared" si="6"/>
        <v>2.4521217771461767E-2</v>
      </c>
      <c r="T26" s="85">
        <f>分析係数表!F29</f>
        <v>0.41450777202072536</v>
      </c>
      <c r="U26" s="86">
        <f t="shared" si="7"/>
        <v>1.0164235345683633E-2</v>
      </c>
      <c r="V26" s="87">
        <f>分析係数表!D29</f>
        <v>0.22927461139896374</v>
      </c>
      <c r="W26" s="167">
        <f t="shared" si="8"/>
        <v>0</v>
      </c>
      <c r="X26" s="76">
        <f>分析係数表!E29</f>
        <v>0.13212435233160622</v>
      </c>
      <c r="Y26" s="166">
        <f t="shared" si="9"/>
        <v>0</v>
      </c>
    </row>
    <row r="27" spans="1:25" x14ac:dyDescent="0.2">
      <c r="A27" s="6" t="s">
        <v>15</v>
      </c>
      <c r="B27" s="5" t="s">
        <v>36</v>
      </c>
      <c r="C27" s="75">
        <f>最終需要_まとめ!C28</f>
        <v>100</v>
      </c>
      <c r="D27" s="76">
        <f>投入係数表!Y27</f>
        <v>6.6257343522240387E-4</v>
      </c>
      <c r="E27" s="77">
        <f t="shared" si="0"/>
        <v>6.6257343522240386E-2</v>
      </c>
      <c r="F27" s="76">
        <f>分析係数表!C30</f>
        <v>1</v>
      </c>
      <c r="G27" s="77">
        <f t="shared" si="1"/>
        <v>6.6257343522240386E-2</v>
      </c>
      <c r="H27" s="77">
        <v>0.11463648277398311</v>
      </c>
      <c r="I27" s="77">
        <f t="shared" si="2"/>
        <v>100.11463648277399</v>
      </c>
      <c r="J27" s="76">
        <f>分析係数表!G30</f>
        <v>0.34440567162860553</v>
      </c>
      <c r="K27" s="78">
        <f t="shared" si="3"/>
        <v>34.480048617703467</v>
      </c>
      <c r="L27" s="79"/>
      <c r="M27" s="80"/>
      <c r="N27" s="81">
        <f>分析係数表!H30</f>
        <v>0</v>
      </c>
      <c r="O27" s="82">
        <f t="shared" si="4"/>
        <v>0</v>
      </c>
      <c r="P27" s="76">
        <f>分析係数表!C30</f>
        <v>1</v>
      </c>
      <c r="Q27" s="82">
        <f t="shared" si="5"/>
        <v>0</v>
      </c>
      <c r="R27" s="83">
        <v>7.1380189035713165E-2</v>
      </c>
      <c r="S27" s="84">
        <f t="shared" si="6"/>
        <v>100.1860166718097</v>
      </c>
      <c r="T27" s="85">
        <f>分析係数表!F30</f>
        <v>0.44043464817350592</v>
      </c>
      <c r="U27" s="86">
        <f t="shared" si="7"/>
        <v>44.125393004753505</v>
      </c>
      <c r="V27" s="87">
        <f>分析係数表!D30</f>
        <v>0.12915764830602058</v>
      </c>
      <c r="W27" s="167">
        <f t="shared" si="8"/>
        <v>13</v>
      </c>
      <c r="X27" s="76">
        <f>分析係数表!E30</f>
        <v>8.229162065462256E-2</v>
      </c>
      <c r="Y27" s="166">
        <f t="shared" si="9"/>
        <v>8</v>
      </c>
    </row>
    <row r="28" spans="1:25" x14ac:dyDescent="0.2">
      <c r="A28" s="6" t="s">
        <v>16</v>
      </c>
      <c r="B28" s="5" t="s">
        <v>193</v>
      </c>
      <c r="C28" s="90"/>
      <c r="D28" s="76">
        <f>投入係数表!Y28</f>
        <v>3.1803524890675382E-3</v>
      </c>
      <c r="E28" s="77">
        <f t="shared" si="0"/>
        <v>0.31803524890675383</v>
      </c>
      <c r="F28" s="76">
        <f>分析係数表!C31</f>
        <v>1.6826763829082436E-2</v>
      </c>
      <c r="G28" s="77">
        <f t="shared" si="1"/>
        <v>5.3515040226773947E-3</v>
      </c>
      <c r="H28" s="77">
        <v>1.0160767252508866E-2</v>
      </c>
      <c r="I28" s="77">
        <f t="shared" si="2"/>
        <v>1.0160767252508866E-2</v>
      </c>
      <c r="J28" s="76">
        <f>分析係数表!G31</f>
        <v>7.0588235294117646E-2</v>
      </c>
      <c r="K28" s="78">
        <f t="shared" si="3"/>
        <v>7.172306295888611E-4</v>
      </c>
      <c r="L28" s="79"/>
      <c r="M28" s="80"/>
      <c r="N28" s="81">
        <f>分析係数表!H31</f>
        <v>2.1628325886567646E-2</v>
      </c>
      <c r="O28" s="82">
        <f t="shared" si="4"/>
        <v>0.51912939888682708</v>
      </c>
      <c r="P28" s="76">
        <f>分析係数表!C31</f>
        <v>1.6826763829082436E-2</v>
      </c>
      <c r="Q28" s="82">
        <f t="shared" si="5"/>
        <v>8.7352677918021704E-3</v>
      </c>
      <c r="R28" s="83">
        <v>1.0991618908189251E-2</v>
      </c>
      <c r="S28" s="84">
        <f t="shared" si="6"/>
        <v>2.1152386160698117E-2</v>
      </c>
      <c r="T28" s="85">
        <f>分析係数表!F31</f>
        <v>0.34509803921568627</v>
      </c>
      <c r="U28" s="86">
        <f t="shared" si="7"/>
        <v>7.2996469887899379E-3</v>
      </c>
      <c r="V28" s="87">
        <f>分析係数表!D31</f>
        <v>0</v>
      </c>
      <c r="W28" s="167">
        <f t="shared" si="8"/>
        <v>0</v>
      </c>
      <c r="X28" s="76">
        <f>分析係数表!E31</f>
        <v>0</v>
      </c>
      <c r="Y28" s="166">
        <f t="shared" si="9"/>
        <v>0</v>
      </c>
    </row>
    <row r="29" spans="1:25" x14ac:dyDescent="0.2">
      <c r="A29" s="6" t="s">
        <v>17</v>
      </c>
      <c r="B29" s="5" t="s">
        <v>273</v>
      </c>
      <c r="C29" s="90"/>
      <c r="D29" s="76">
        <f>投入係数表!Y29</f>
        <v>7.5091655991872436E-4</v>
      </c>
      <c r="E29" s="77">
        <f t="shared" si="0"/>
        <v>7.5091655991872439E-2</v>
      </c>
      <c r="F29" s="76">
        <f>分析係数表!C32</f>
        <v>1</v>
      </c>
      <c r="G29" s="77">
        <f t="shared" si="1"/>
        <v>7.5091655991872439E-2</v>
      </c>
      <c r="H29" s="77">
        <v>0.10380710450048879</v>
      </c>
      <c r="I29" s="77">
        <f t="shared" si="2"/>
        <v>0.10380710450048879</v>
      </c>
      <c r="J29" s="76">
        <f>分析係数表!G32</f>
        <v>0.14034315882094148</v>
      </c>
      <c r="K29" s="78">
        <f t="shared" si="3"/>
        <v>1.4568616953654167E-2</v>
      </c>
      <c r="L29" s="79"/>
      <c r="M29" s="80"/>
      <c r="N29" s="81">
        <f>分析係数表!H32</f>
        <v>6.181318681318681E-3</v>
      </c>
      <c r="O29" s="82">
        <f t="shared" si="4"/>
        <v>0.1483658175020279</v>
      </c>
      <c r="P29" s="76">
        <f>分析係数表!C32</f>
        <v>1</v>
      </c>
      <c r="Q29" s="82">
        <f t="shared" si="5"/>
        <v>0.1483658175020279</v>
      </c>
      <c r="R29" s="83">
        <v>0.19309229555097809</v>
      </c>
      <c r="S29" s="84">
        <f t="shared" si="6"/>
        <v>0.29689940005146687</v>
      </c>
      <c r="T29" s="85">
        <f>分析係数表!F32</f>
        <v>0.48284205895292565</v>
      </c>
      <c r="U29" s="86">
        <f t="shared" si="7"/>
        <v>0.14335551762273863</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投入係数表!Y30</f>
        <v>1.9877203056672113E-3</v>
      </c>
      <c r="E30" s="77">
        <f t="shared" si="0"/>
        <v>0.19877203056672113</v>
      </c>
      <c r="F30" s="76">
        <f>分析係数表!C33</f>
        <v>0.61354309165526677</v>
      </c>
      <c r="G30" s="77">
        <f t="shared" si="1"/>
        <v>0.12195520616850127</v>
      </c>
      <c r="H30" s="77">
        <v>0.14056554089590392</v>
      </c>
      <c r="I30" s="77">
        <f t="shared" si="2"/>
        <v>0.14056554089590392</v>
      </c>
      <c r="J30" s="76">
        <f>分析係数表!G33</f>
        <v>0.50806900389538123</v>
      </c>
      <c r="K30" s="78">
        <f t="shared" si="3"/>
        <v>7.1416994344997375E-2</v>
      </c>
      <c r="L30" s="79"/>
      <c r="M30" s="80"/>
      <c r="N30" s="81">
        <f>分析係数表!H33</f>
        <v>9.1575091575091575E-4</v>
      </c>
      <c r="O30" s="82">
        <f t="shared" si="4"/>
        <v>2.1980121111411545E-2</v>
      </c>
      <c r="P30" s="76">
        <f>分析係数表!C33</f>
        <v>0.61354309165526677</v>
      </c>
      <c r="Q30" s="82">
        <f t="shared" si="5"/>
        <v>1.3485751461652637E-2</v>
      </c>
      <c r="R30" s="83">
        <v>3.6891735786206692E-2</v>
      </c>
      <c r="S30" s="84">
        <f t="shared" si="6"/>
        <v>0.17745727668211062</v>
      </c>
      <c r="T30" s="85">
        <f>分析係数表!F33</f>
        <v>0.64607679465776291</v>
      </c>
      <c r="U30" s="86">
        <f t="shared" si="7"/>
        <v>0.1146510285074738</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投入係数表!Y31</f>
        <v>5.9013207297142101E-2</v>
      </c>
      <c r="E31" s="77">
        <f t="shared" si="0"/>
        <v>5.9013207297142101</v>
      </c>
      <c r="F31" s="76">
        <f>分析係数表!C34</f>
        <v>0.22857033424405693</v>
      </c>
      <c r="G31" s="77">
        <f t="shared" si="1"/>
        <v>1.3488668516721589</v>
      </c>
      <c r="H31" s="77">
        <v>1.4374564292730505</v>
      </c>
      <c r="I31" s="77">
        <f t="shared" si="2"/>
        <v>1.4374564292730505</v>
      </c>
      <c r="J31" s="76">
        <f>分析係数表!G34</f>
        <v>0.42483593457785029</v>
      </c>
      <c r="K31" s="78">
        <f t="shared" si="3"/>
        <v>0.61068314554515601</v>
      </c>
      <c r="L31" s="79"/>
      <c r="M31" s="80"/>
      <c r="N31" s="81">
        <f>分析係数表!H34</f>
        <v>0.15290524493821198</v>
      </c>
      <c r="O31" s="82">
        <f t="shared" si="4"/>
        <v>3.6700763761246451</v>
      </c>
      <c r="P31" s="76">
        <f>分析係数表!C34</f>
        <v>0.22857033424405693</v>
      </c>
      <c r="Q31" s="82">
        <f t="shared" si="5"/>
        <v>0.8388705839920273</v>
      </c>
      <c r="R31" s="83">
        <v>0.89366332651086688</v>
      </c>
      <c r="S31" s="84">
        <f t="shared" si="6"/>
        <v>2.3311197557839174</v>
      </c>
      <c r="T31" s="85">
        <f>分析係数表!F34</f>
        <v>0.69964976707810533</v>
      </c>
      <c r="U31" s="86">
        <f t="shared" si="7"/>
        <v>1.6309673941653875</v>
      </c>
      <c r="V31" s="87">
        <f>分析係数表!D34</f>
        <v>0.31293141555306198</v>
      </c>
      <c r="W31" s="167">
        <f t="shared" si="8"/>
        <v>1</v>
      </c>
      <c r="X31" s="76">
        <f>分析係数表!E34</f>
        <v>0.23428202251011596</v>
      </c>
      <c r="Y31" s="166">
        <f t="shared" si="9"/>
        <v>1</v>
      </c>
    </row>
    <row r="32" spans="1:25" x14ac:dyDescent="0.2">
      <c r="A32" s="6" t="s">
        <v>20</v>
      </c>
      <c r="B32" s="5" t="s">
        <v>37</v>
      </c>
      <c r="C32" s="90"/>
      <c r="D32" s="76">
        <f>投入係数表!Y32</f>
        <v>1.2588895269225672E-2</v>
      </c>
      <c r="E32" s="77">
        <f t="shared" si="0"/>
        <v>1.2588895269225673</v>
      </c>
      <c r="F32" s="76">
        <f>分析係数表!C35</f>
        <v>0.59405620126526415</v>
      </c>
      <c r="G32" s="77">
        <f t="shared" si="1"/>
        <v>0.74785113017624583</v>
      </c>
      <c r="H32" s="77">
        <v>0.87921832462134952</v>
      </c>
      <c r="I32" s="77">
        <f t="shared" si="2"/>
        <v>0.87921832462134952</v>
      </c>
      <c r="J32" s="76">
        <f>分析係数表!G35</f>
        <v>0.31381472022289297</v>
      </c>
      <c r="K32" s="78">
        <f t="shared" si="3"/>
        <v>0.27591165255588951</v>
      </c>
      <c r="L32" s="79"/>
      <c r="M32" s="80"/>
      <c r="N32" s="81">
        <f>分析係数表!H35</f>
        <v>5.730990621100511E-2</v>
      </c>
      <c r="O32" s="82">
        <f t="shared" si="4"/>
        <v>1.3755691179064695</v>
      </c>
      <c r="P32" s="76">
        <f>分析係数表!C35</f>
        <v>0.59405620126526415</v>
      </c>
      <c r="Q32" s="82">
        <f t="shared" si="5"/>
        <v>0.81716536476132751</v>
      </c>
      <c r="R32" s="83">
        <v>1.1107120083051816</v>
      </c>
      <c r="S32" s="84">
        <f t="shared" si="6"/>
        <v>1.989930332926531</v>
      </c>
      <c r="T32" s="85">
        <f>分析係数表!F35</f>
        <v>0.64397492454144412</v>
      </c>
      <c r="U32" s="86">
        <f t="shared" si="7"/>
        <v>1.2814652359890935</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投入係数表!Y33</f>
        <v>3.4453818631564998E-3</v>
      </c>
      <c r="E33" s="77">
        <f t="shared" si="0"/>
        <v>0.34453818631564997</v>
      </c>
      <c r="F33" s="76">
        <f>分析係数表!C36</f>
        <v>0.92201141892342209</v>
      </c>
      <c r="G33" s="77">
        <f t="shared" si="1"/>
        <v>0.31766814203819482</v>
      </c>
      <c r="H33" s="77">
        <v>0.41686703745396902</v>
      </c>
      <c r="I33" s="77">
        <f t="shared" si="2"/>
        <v>0.41686703745396902</v>
      </c>
      <c r="J33" s="76">
        <f>分析係数表!G36</f>
        <v>3.5073050022033647E-2</v>
      </c>
      <c r="K33" s="78">
        <f t="shared" si="3"/>
        <v>1.4620798457160029E-2</v>
      </c>
      <c r="L33" s="79"/>
      <c r="M33" s="80"/>
      <c r="N33" s="81">
        <f>分析係数表!H36</f>
        <v>0.21210954796119633</v>
      </c>
      <c r="O33" s="82">
        <f t="shared" si="4"/>
        <v>5.0911153599566452</v>
      </c>
      <c r="P33" s="76">
        <f>分析係数表!C36</f>
        <v>0.92201141892342209</v>
      </c>
      <c r="Q33" s="82">
        <f t="shared" si="5"/>
        <v>4.6940664969364549</v>
      </c>
      <c r="R33" s="83">
        <v>4.8666186704957735</v>
      </c>
      <c r="S33" s="84">
        <f t="shared" si="6"/>
        <v>5.2834857079497421</v>
      </c>
      <c r="T33" s="85">
        <f>分析係数表!F36</f>
        <v>0.86466819583959498</v>
      </c>
      <c r="U33" s="86">
        <f t="shared" si="7"/>
        <v>4.5684620548371884</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投入係数表!Y34</f>
        <v>2.6414594284199833E-2</v>
      </c>
      <c r="E34" s="77">
        <f t="shared" si="0"/>
        <v>2.6414594284199833</v>
      </c>
      <c r="F34" s="76">
        <f>分析係数表!C37</f>
        <v>0.53071646341463419</v>
      </c>
      <c r="G34" s="77">
        <f t="shared" si="1"/>
        <v>1.4018660061042947</v>
      </c>
      <c r="H34" s="77">
        <v>1.58281044376515</v>
      </c>
      <c r="I34" s="77">
        <f t="shared" si="2"/>
        <v>1.58281044376515</v>
      </c>
      <c r="J34" s="76">
        <f>分析係数表!G37</f>
        <v>0.41098529342667856</v>
      </c>
      <c r="K34" s="78">
        <f t="shared" si="3"/>
        <v>0.65051181466963148</v>
      </c>
      <c r="L34" s="79"/>
      <c r="M34" s="80"/>
      <c r="N34" s="81">
        <f>分析係数表!H37</f>
        <v>4.5651692629714608E-2</v>
      </c>
      <c r="O34" s="82">
        <f t="shared" si="4"/>
        <v>1.0957452683727305</v>
      </c>
      <c r="P34" s="76">
        <f>分析係数表!C37</f>
        <v>0.53071646341463419</v>
      </c>
      <c r="Q34" s="82">
        <f t="shared" si="5"/>
        <v>0.58153005363409471</v>
      </c>
      <c r="R34" s="83">
        <v>0.6674398082358044</v>
      </c>
      <c r="S34" s="84">
        <f t="shared" si="6"/>
        <v>2.2502502520009546</v>
      </c>
      <c r="T34" s="85">
        <f>分析係数表!F37</f>
        <v>0.70065310341587184</v>
      </c>
      <c r="U34" s="86">
        <f t="shared" si="7"/>
        <v>1.5766448225268166</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投入係数表!Y35</f>
        <v>8.6134546578912497E-3</v>
      </c>
      <c r="E35" s="77">
        <f t="shared" si="0"/>
        <v>0.86134546578912496</v>
      </c>
      <c r="F35" s="76">
        <f>分析係数表!C38</f>
        <v>6.0218331324874197E-2</v>
      </c>
      <c r="G35" s="77">
        <f t="shared" si="1"/>
        <v>5.1868786644067619E-2</v>
      </c>
      <c r="H35" s="77">
        <v>6.9427674858704408E-2</v>
      </c>
      <c r="I35" s="77">
        <f t="shared" si="2"/>
        <v>6.9427674858704408E-2</v>
      </c>
      <c r="J35" s="76">
        <f>分析係数表!G38</f>
        <v>0.21161417322834647</v>
      </c>
      <c r="K35" s="78">
        <f t="shared" si="3"/>
        <v>1.4691880014391189E-2</v>
      </c>
      <c r="L35" s="79"/>
      <c r="M35" s="80"/>
      <c r="N35" s="81">
        <f>分析係数表!H38</f>
        <v>4.0957211286881616E-2</v>
      </c>
      <c r="O35" s="82">
        <f t="shared" si="4"/>
        <v>0.98306695520269205</v>
      </c>
      <c r="P35" s="76">
        <f>分析係数表!C38</f>
        <v>6.0218331324874197E-2</v>
      </c>
      <c r="Q35" s="82">
        <f t="shared" si="5"/>
        <v>5.9198651622930969E-2</v>
      </c>
      <c r="R35" s="83">
        <v>7.2506537594517959E-2</v>
      </c>
      <c r="S35" s="84">
        <f t="shared" si="6"/>
        <v>0.14193421245322235</v>
      </c>
      <c r="T35" s="85">
        <f>分析係数表!F38</f>
        <v>0.48868110236220474</v>
      </c>
      <c r="U35" s="86">
        <f t="shared" si="7"/>
        <v>6.936056740455207E-2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投入係数表!Y36</f>
        <v>0</v>
      </c>
      <c r="E36" s="77">
        <f t="shared" si="0"/>
        <v>0</v>
      </c>
      <c r="F36" s="76">
        <f>分析係数表!C39</f>
        <v>1</v>
      </c>
      <c r="G36" s="77">
        <f t="shared" si="1"/>
        <v>0</v>
      </c>
      <c r="H36" s="77">
        <v>3.263981821904359E-2</v>
      </c>
      <c r="I36" s="77">
        <f t="shared" si="2"/>
        <v>3.263981821904359E-2</v>
      </c>
      <c r="J36" s="76">
        <f>分析係数表!G39</f>
        <v>0.35446398937935614</v>
      </c>
      <c r="K36" s="78">
        <f t="shared" si="3"/>
        <v>1.1569640178539183E-2</v>
      </c>
      <c r="L36" s="79"/>
      <c r="M36" s="80"/>
      <c r="N36" s="81">
        <f>分析係数表!H39</f>
        <v>3.6479088676890873E-3</v>
      </c>
      <c r="O36" s="82">
        <f t="shared" si="4"/>
        <v>8.7558174756996524E-2</v>
      </c>
      <c r="P36" s="76">
        <f>分析係数表!C39</f>
        <v>1</v>
      </c>
      <c r="Q36" s="82">
        <f t="shared" si="5"/>
        <v>8.7558174756996524E-2</v>
      </c>
      <c r="R36" s="83">
        <v>9.8886522758498421E-2</v>
      </c>
      <c r="S36" s="84">
        <f t="shared" si="6"/>
        <v>0.13152634097754201</v>
      </c>
      <c r="T36" s="85">
        <f>分析係数表!F39</f>
        <v>0.70522971883741881</v>
      </c>
      <c r="U36" s="86">
        <f t="shared" si="7"/>
        <v>9.2756284467306424E-2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投入係数表!Y37</f>
        <v>1.3251468704448077E-4</v>
      </c>
      <c r="E37" s="77">
        <f t="shared" si="0"/>
        <v>1.3251468704448077E-2</v>
      </c>
      <c r="F37" s="76">
        <f>分析係数表!C40</f>
        <v>0.65100470158416435</v>
      </c>
      <c r="G37" s="77">
        <f t="shared" si="1"/>
        <v>8.6267684294911127E-3</v>
      </c>
      <c r="H37" s="77">
        <v>1.2933390030171497E-2</v>
      </c>
      <c r="I37" s="77">
        <f t="shared" si="2"/>
        <v>1.2933390030171497E-2</v>
      </c>
      <c r="J37" s="76">
        <f>分析係数表!G40</f>
        <v>0.47733083654434799</v>
      </c>
      <c r="K37" s="78">
        <f t="shared" si="3"/>
        <v>6.173505882456091E-3</v>
      </c>
      <c r="L37" s="79"/>
      <c r="M37" s="80"/>
      <c r="N37" s="81">
        <f>分析係数表!H40</f>
        <v>3.0717908465161214E-2</v>
      </c>
      <c r="O37" s="82">
        <f t="shared" si="4"/>
        <v>0.73730021640201915</v>
      </c>
      <c r="P37" s="76">
        <f>分析係数表!C40</f>
        <v>0.65100470158416435</v>
      </c>
      <c r="Q37" s="82">
        <f t="shared" si="5"/>
        <v>0.4799859073567363</v>
      </c>
      <c r="R37" s="83">
        <v>0.48185324761283516</v>
      </c>
      <c r="S37" s="84">
        <f t="shared" si="6"/>
        <v>0.49478663764300668</v>
      </c>
      <c r="T37" s="85">
        <f>分析係数表!F40</f>
        <v>0.67377291224026792</v>
      </c>
      <c r="U37" s="86">
        <f t="shared" si="7"/>
        <v>0.33337383378229879</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投入係数表!Y38</f>
        <v>0</v>
      </c>
      <c r="E38" s="77">
        <f t="shared" si="0"/>
        <v>0</v>
      </c>
      <c r="F38" s="76">
        <f>分析係数表!C41</f>
        <v>0.8265321556052998</v>
      </c>
      <c r="G38" s="77">
        <f t="shared" si="1"/>
        <v>0</v>
      </c>
      <c r="H38" s="77">
        <v>7.6349436804892324E-4</v>
      </c>
      <c r="I38" s="77">
        <f t="shared" si="2"/>
        <v>7.6349436804892324E-4</v>
      </c>
      <c r="J38" s="76">
        <f>分析係数表!G41</f>
        <v>0.44479524052850572</v>
      </c>
      <c r="K38" s="78">
        <f t="shared" si="3"/>
        <v>3.395986610784803E-4</v>
      </c>
      <c r="L38" s="79"/>
      <c r="M38" s="80"/>
      <c r="N38" s="81">
        <f>分析係数表!H41</f>
        <v>6.0640824377088114E-2</v>
      </c>
      <c r="O38" s="82">
        <f t="shared" si="4"/>
        <v>1.4555187892018238</v>
      </c>
      <c r="P38" s="76">
        <f>分析係数表!C41</f>
        <v>0.8265321556052998</v>
      </c>
      <c r="Q38" s="82">
        <f t="shared" si="5"/>
        <v>1.2030330823629993</v>
      </c>
      <c r="R38" s="83">
        <v>1.2246120392637556</v>
      </c>
      <c r="S38" s="84">
        <f t="shared" si="6"/>
        <v>1.2253755336318046</v>
      </c>
      <c r="T38" s="85">
        <f>分析係数表!F41</f>
        <v>0.54945616468355352</v>
      </c>
      <c r="U38" s="86">
        <f t="shared" si="7"/>
        <v>0.67329014100639406</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投入係数表!Y39</f>
        <v>6.6257343522240387E-4</v>
      </c>
      <c r="E39" s="77">
        <f>$C$27*D39</f>
        <v>6.6257343522240386E-2</v>
      </c>
      <c r="F39" s="76">
        <f>分析係数表!C42</f>
        <v>0.24572260647979616</v>
      </c>
      <c r="G39" s="77">
        <f>E39*F39</f>
        <v>1.6280927148712144E-2</v>
      </c>
      <c r="H39" s="77">
        <v>1.9991932566828449E-2</v>
      </c>
      <c r="I39" s="77">
        <f>C39+H39</f>
        <v>1.9991932566828449E-2</v>
      </c>
      <c r="J39" s="76">
        <f>分析係数表!G42</f>
        <v>0.48602941176470588</v>
      </c>
      <c r="K39" s="78">
        <f>I39*J39</f>
        <v>9.7166672254952978E-3</v>
      </c>
      <c r="L39" s="79"/>
      <c r="M39" s="80"/>
      <c r="N39" s="81">
        <f>分析係数表!H42</f>
        <v>1.240792174858109E-2</v>
      </c>
      <c r="O39" s="82">
        <f t="shared" si="4"/>
        <v>0.29781856407000479</v>
      </c>
      <c r="P39" s="76">
        <f>分析係数表!C42</f>
        <v>0.24572260647979616</v>
      </c>
      <c r="Q39" s="82">
        <f>O39*P39</f>
        <v>7.3180753821351752E-2</v>
      </c>
      <c r="R39" s="83">
        <v>7.6690140419041888E-2</v>
      </c>
      <c r="S39" s="84">
        <f>I39+R39</f>
        <v>9.6682072985870338E-2</v>
      </c>
      <c r="T39" s="85">
        <f>分析係数表!F42</f>
        <v>0.55735294117647061</v>
      </c>
      <c r="U39" s="86">
        <f>S39*T39</f>
        <v>5.3886037737713027E-2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投入係数表!Y40</f>
        <v>9.5543089359070632E-2</v>
      </c>
      <c r="E40" s="77">
        <f>$C$27*D40</f>
        <v>9.5543089359070628</v>
      </c>
      <c r="F40" s="76">
        <f>分析係数表!C43</f>
        <v>0.32241039779440728</v>
      </c>
      <c r="G40" s="77">
        <f>E40*F40</f>
        <v>3.0804085446764562</v>
      </c>
      <c r="H40" s="77">
        <v>3.3799419180138734</v>
      </c>
      <c r="I40" s="77">
        <f>C40+H40</f>
        <v>3.3799419180138734</v>
      </c>
      <c r="J40" s="76">
        <f>分析係数表!G43</f>
        <v>0.32678591644967736</v>
      </c>
      <c r="K40" s="78">
        <f>I40*J40</f>
        <v>1.104517417224844</v>
      </c>
      <c r="L40" s="79"/>
      <c r="M40" s="80"/>
      <c r="N40" s="81">
        <f>分析係数表!H43</f>
        <v>3.3935615666384894E-2</v>
      </c>
      <c r="O40" s="82">
        <f t="shared" si="4"/>
        <v>0.81453256503250082</v>
      </c>
      <c r="P40" s="76">
        <f>分析係数表!C43</f>
        <v>0.32241039779440728</v>
      </c>
      <c r="Q40" s="82">
        <f>O40*P40</f>
        <v>0.26261376830862748</v>
      </c>
      <c r="R40" s="83">
        <v>0.45082818004145819</v>
      </c>
      <c r="S40" s="84">
        <f>I40+R40</f>
        <v>3.8307700980553316</v>
      </c>
      <c r="T40" s="85">
        <f>分析係数表!F43</f>
        <v>0.56402128382203098</v>
      </c>
      <c r="U40" s="86">
        <f>S40*T40</f>
        <v>2.1606358687322156</v>
      </c>
      <c r="V40" s="87">
        <f>分析係数表!D43</f>
        <v>0.20027170836635344</v>
      </c>
      <c r="W40" s="167">
        <f>ROUND(S40*V40,0)</f>
        <v>1</v>
      </c>
      <c r="X40" s="76">
        <f>分析係数表!E43</f>
        <v>0.1484206951205706</v>
      </c>
      <c r="Y40" s="166">
        <f>ROUND(S40*X40,0)</f>
        <v>1</v>
      </c>
    </row>
    <row r="41" spans="1:25" x14ac:dyDescent="0.2">
      <c r="A41" s="6" t="s">
        <v>341</v>
      </c>
      <c r="B41" s="5" t="s">
        <v>42</v>
      </c>
      <c r="C41" s="90"/>
      <c r="D41" s="76">
        <f>投入係数表!Y41</f>
        <v>2.6502937408896154E-4</v>
      </c>
      <c r="E41" s="77">
        <f>$C$27*D41</f>
        <v>2.6502937408896154E-2</v>
      </c>
      <c r="F41" s="76">
        <f>分析係数表!C44</f>
        <v>0.3905721797921623</v>
      </c>
      <c r="G41" s="77">
        <f>E41*F41</f>
        <v>1.0351310034687812E-2</v>
      </c>
      <c r="H41" s="77">
        <v>1.3930475105379385E-2</v>
      </c>
      <c r="I41" s="77">
        <f>C41+H41</f>
        <v>1.3930475105379385E-2</v>
      </c>
      <c r="J41" s="76">
        <f>分析係数表!G44</f>
        <v>0.26539598666415049</v>
      </c>
      <c r="K41" s="78">
        <f>I41*J41</f>
        <v>3.6970921852925477E-3</v>
      </c>
      <c r="L41" s="79"/>
      <c r="M41" s="80"/>
      <c r="N41" s="81">
        <f>分析係数表!H44</f>
        <v>0.10659692871231333</v>
      </c>
      <c r="O41" s="82">
        <f t="shared" si="4"/>
        <v>2.5585706362956553</v>
      </c>
      <c r="P41" s="76">
        <f>分析係数表!C44</f>
        <v>0.3905721797921623</v>
      </c>
      <c r="Q41" s="82">
        <f>O41*P41</f>
        <v>0.9993065105702138</v>
      </c>
      <c r="R41" s="83">
        <v>1.0150080298582664</v>
      </c>
      <c r="S41" s="84">
        <f>I41+R41</f>
        <v>1.0289385049636459</v>
      </c>
      <c r="T41" s="85">
        <f>分析係数表!F44</f>
        <v>0.53714537334088197</v>
      </c>
      <c r="U41" s="86">
        <f>S41*T41</f>
        <v>0.55268955739350656</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投入係数表!Y42</f>
        <v>4.4171562348160252E-4</v>
      </c>
      <c r="E42" s="77">
        <f>$C$27*D42</f>
        <v>4.4171562348160255E-2</v>
      </c>
      <c r="F42" s="76">
        <f>分析係数表!C45</f>
        <v>1</v>
      </c>
      <c r="G42" s="77">
        <f>E42*F42</f>
        <v>4.4171562348160255E-2</v>
      </c>
      <c r="H42" s="77">
        <v>5.4263970975605445E-2</v>
      </c>
      <c r="I42" s="77">
        <f>C42+H42</f>
        <v>5.4263970975605445E-2</v>
      </c>
      <c r="J42" s="76">
        <f>分析係数表!G45</f>
        <v>0</v>
      </c>
      <c r="K42" s="78">
        <f>I42*J42</f>
        <v>0</v>
      </c>
      <c r="L42" s="79"/>
      <c r="M42" s="80"/>
      <c r="N42" s="81">
        <f>分析係数表!H45</f>
        <v>0</v>
      </c>
      <c r="O42" s="82">
        <f t="shared" si="4"/>
        <v>0</v>
      </c>
      <c r="P42" s="76">
        <f>分析係数表!C45</f>
        <v>1</v>
      </c>
      <c r="Q42" s="82">
        <f>O42*P42</f>
        <v>0</v>
      </c>
      <c r="R42" s="83">
        <v>8.8057582488888109E-3</v>
      </c>
      <c r="S42" s="84">
        <f>I42+R42</f>
        <v>6.3069729224494261E-2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1.5592561508900571E-2</v>
      </c>
      <c r="E43" s="77">
        <f>$C$27*D43</f>
        <v>1.5592561508900571</v>
      </c>
      <c r="F43" s="76">
        <f>分析係数表!C46</f>
        <v>0.10446009389671362</v>
      </c>
      <c r="G43" s="77">
        <f>E43*F43</f>
        <v>0.16288004393100364</v>
      </c>
      <c r="H43" s="77">
        <v>0.17210085970041167</v>
      </c>
      <c r="I43" s="77">
        <f>C43+H43</f>
        <v>0.17210085970041167</v>
      </c>
      <c r="J43" s="76">
        <f>分析係数表!G46</f>
        <v>9.482758620689655E-3</v>
      </c>
      <c r="K43" s="78">
        <f>I43*J43</f>
        <v>1.6319909109521796E-3</v>
      </c>
      <c r="L43" s="79"/>
      <c r="M43" s="80"/>
      <c r="N43" s="81">
        <f>分析係数表!H46</f>
        <v>2.1406935555287204E-2</v>
      </c>
      <c r="O43" s="82">
        <f t="shared" si="4"/>
        <v>0.51381552345329895</v>
      </c>
      <c r="P43" s="76">
        <f>分析係数表!C46</f>
        <v>0.10446009389671362</v>
      </c>
      <c r="Q43" s="82">
        <f>O43*P43</f>
        <v>5.3673217825520668E-2</v>
      </c>
      <c r="R43" s="83">
        <v>5.9731289462464525E-2</v>
      </c>
      <c r="S43" s="84">
        <f>I43+R43</f>
        <v>0.2318321491628762</v>
      </c>
      <c r="T43" s="85">
        <f>分析係数表!F46</f>
        <v>0.31293103448275861</v>
      </c>
      <c r="U43" s="86">
        <f>S43*T43</f>
        <v>7.2547474263900055E-2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投入係数表!Y44</f>
        <v>0.53774460002650293</v>
      </c>
      <c r="E44" s="91">
        <f>SUM(E5:E43)</f>
        <v>53.774460002650294</v>
      </c>
      <c r="F44" s="92">
        <f>分析係数表!C47</f>
        <v>0.44570757479943235</v>
      </c>
      <c r="G44" s="91">
        <f>SUM(G5:G43)</f>
        <v>11.666842120914762</v>
      </c>
      <c r="H44" s="91">
        <f>SUM(H5:H43)</f>
        <v>12.912940740466315</v>
      </c>
      <c r="I44" s="91">
        <f>SUM(I5:I43)</f>
        <v>112.91294074046633</v>
      </c>
      <c r="J44" s="92">
        <f>分析係数表!G47</f>
        <v>0.27097428005742652</v>
      </c>
      <c r="K44" s="93">
        <f>SUM(K5:K43)</f>
        <v>38.26082718436993</v>
      </c>
      <c r="L44" s="94">
        <f>最終需要_まとめ!$L$33</f>
        <v>0.62733333333333341</v>
      </c>
      <c r="M44" s="91">
        <f>K44*L44</f>
        <v>24.002292253661405</v>
      </c>
      <c r="N44" s="95">
        <f>分析係数表!H47</f>
        <v>1</v>
      </c>
      <c r="O44" s="96">
        <f>SUM(O5:O43)</f>
        <v>24.002292253661409</v>
      </c>
      <c r="P44" s="92">
        <f>分析係数表!C47</f>
        <v>0.44570757479943235</v>
      </c>
      <c r="Q44" s="96">
        <f>SUM(Q5:Q43)</f>
        <v>10.516245250063665</v>
      </c>
      <c r="R44" s="91">
        <f>SUM(R5:R43)</f>
        <v>11.573543815933219</v>
      </c>
      <c r="S44" s="97">
        <f>SUM(S5:S43)</f>
        <v>124.48648455639952</v>
      </c>
      <c r="T44" s="98">
        <f>分析係数表!F47</f>
        <v>0.61157350498728547</v>
      </c>
      <c r="U44" s="99">
        <f>SUM(U5:U43)</f>
        <v>59.293902918575156</v>
      </c>
      <c r="V44" s="100">
        <f>分析係数表!D47</f>
        <v>9.9802009927653867E-2</v>
      </c>
      <c r="W44" s="164">
        <f>SUM(W5:W43)</f>
        <v>15</v>
      </c>
      <c r="X44" s="92">
        <f>分析係数表!E47</f>
        <v>7.9310975781403947E-2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4.3219724437998597E-2</v>
      </c>
      <c r="G5" s="77">
        <f t="shared" ref="G5:G38" si="1">E5*F5</f>
        <v>0</v>
      </c>
      <c r="H5" s="77">
        <f t="array" ref="H5:H43">MMULT(逆行列係数!C5:AO43,'24'!G5:G43)</f>
        <v>6.5233398416168387E-5</v>
      </c>
      <c r="I5" s="77">
        <f t="shared" ref="I5:I38" si="2">C5+H5</f>
        <v>6.5233398416168387E-5</v>
      </c>
      <c r="J5" s="76">
        <f>分析係数表!G8</f>
        <v>0.12096774193548387</v>
      </c>
      <c r="K5" s="78">
        <f t="shared" ref="K5:K38" si="3">I5*J5</f>
        <v>7.8911369051816607E-6</v>
      </c>
      <c r="L5" s="79" t="s">
        <v>184</v>
      </c>
      <c r="M5" s="80" t="s">
        <v>184</v>
      </c>
      <c r="N5" s="81">
        <f>分析係数表!H8</f>
        <v>1.0951274000724549E-2</v>
      </c>
      <c r="O5" s="82">
        <f t="shared" ref="O5:O43" si="4">$M$44*N5</f>
        <v>7.0044056167723884E-2</v>
      </c>
      <c r="P5" s="76">
        <f>分析係数表!C8</f>
        <v>4.3219724437998597E-2</v>
      </c>
      <c r="Q5" s="82">
        <f t="shared" ref="Q5:Q38" si="5">O5*P5</f>
        <v>3.0272848060887221E-3</v>
      </c>
      <c r="R5" s="83">
        <f t="array" ref="R5:R43">MMULT(逆行列係数!C5:AO43,'24'!Q5:Q43)</f>
        <v>3.4127865070627109E-3</v>
      </c>
      <c r="S5" s="84">
        <f t="shared" ref="S5:S38" si="6">I5+R5</f>
        <v>3.4780199054788795E-3</v>
      </c>
      <c r="T5" s="85">
        <f>分析係数表!F8</f>
        <v>0.45483870967741935</v>
      </c>
      <c r="U5" s="86">
        <f t="shared" ref="U5:U38" si="7">S5*T5</f>
        <v>1.5819380860403935E-3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投入係数表!Z6</f>
        <v>0</v>
      </c>
      <c r="E6" s="77">
        <f t="shared" si="0"/>
        <v>0</v>
      </c>
      <c r="F6" s="76">
        <f>分析係数表!C9</f>
        <v>0.23148148148148151</v>
      </c>
      <c r="G6" s="77">
        <f t="shared" si="1"/>
        <v>0</v>
      </c>
      <c r="H6" s="77">
        <v>2.365409012721184E-5</v>
      </c>
      <c r="I6" s="77">
        <f t="shared" si="2"/>
        <v>2.365409012721184E-5</v>
      </c>
      <c r="J6" s="76">
        <f>分析係数表!G9</f>
        <v>0.24691358024691357</v>
      </c>
      <c r="K6" s="78">
        <f t="shared" si="3"/>
        <v>5.8405160807930466E-6</v>
      </c>
      <c r="L6" s="79"/>
      <c r="M6" s="80"/>
      <c r="N6" s="81">
        <f>分析係数表!H9</f>
        <v>5.7611802117296619E-4</v>
      </c>
      <c r="O6" s="82">
        <f t="shared" si="4"/>
        <v>3.6848354841279045E-3</v>
      </c>
      <c r="P6" s="76">
        <f>分析係数表!C9</f>
        <v>0.23148148148148151</v>
      </c>
      <c r="Q6" s="82">
        <f t="shared" si="5"/>
        <v>8.5297117688145946E-4</v>
      </c>
      <c r="R6" s="83">
        <v>9.4825327452478011E-4</v>
      </c>
      <c r="S6" s="84">
        <f t="shared" si="6"/>
        <v>9.7190736465199191E-4</v>
      </c>
      <c r="T6" s="85">
        <f>分析係数表!F9</f>
        <v>0.67901234567901236</v>
      </c>
      <c r="U6" s="86">
        <f t="shared" si="7"/>
        <v>6.5993709945505626E-4</v>
      </c>
      <c r="V6" s="87">
        <f>分析係数表!D9</f>
        <v>0</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5.5493895671475668E-3</v>
      </c>
      <c r="G7" s="77">
        <f t="shared" si="1"/>
        <v>0</v>
      </c>
      <c r="H7" s="77">
        <v>1.3006100798551709E-6</v>
      </c>
      <c r="I7" s="77">
        <f t="shared" si="2"/>
        <v>1.3006100798551709E-6</v>
      </c>
      <c r="J7" s="76">
        <f>分析係数表!G10</f>
        <v>0.2857142857142857</v>
      </c>
      <c r="K7" s="78">
        <f t="shared" si="3"/>
        <v>3.7160287995862025E-7</v>
      </c>
      <c r="L7" s="79"/>
      <c r="M7" s="80"/>
      <c r="N7" s="81">
        <f>分析係数表!H10</f>
        <v>1.1094674556213018E-3</v>
      </c>
      <c r="O7" s="82">
        <f t="shared" si="4"/>
        <v>7.0961242292594149E-3</v>
      </c>
      <c r="P7" s="76">
        <f>分析係数表!C10</f>
        <v>5.5493895671475668E-3</v>
      </c>
      <c r="Q7" s="82">
        <f t="shared" si="5"/>
        <v>3.9379157765035265E-5</v>
      </c>
      <c r="R7" s="83">
        <v>4.8383912447821205E-5</v>
      </c>
      <c r="S7" s="84">
        <f t="shared" si="6"/>
        <v>4.9684522527676375E-5</v>
      </c>
      <c r="T7" s="85">
        <f>分析係数表!F10</f>
        <v>0.5714285714285714</v>
      </c>
      <c r="U7" s="86">
        <f t="shared" si="7"/>
        <v>2.8391155730100785E-5</v>
      </c>
      <c r="V7" s="87">
        <f>分析係数表!D10</f>
        <v>0.14285714285714285</v>
      </c>
      <c r="W7" s="167">
        <f t="shared" si="8"/>
        <v>0</v>
      </c>
      <c r="X7" s="76">
        <f>分析係数表!E10</f>
        <v>0</v>
      </c>
      <c r="Y7" s="166">
        <f t="shared" si="9"/>
        <v>0</v>
      </c>
    </row>
    <row r="8" spans="1:25" x14ac:dyDescent="0.2">
      <c r="A8" s="6" t="s">
        <v>222</v>
      </c>
      <c r="B8" s="5" t="s">
        <v>27</v>
      </c>
      <c r="C8" s="90"/>
      <c r="D8" s="76">
        <f>投入係数表!Z8</f>
        <v>0.29803921568627451</v>
      </c>
      <c r="E8" s="77">
        <f t="shared" si="0"/>
        <v>29.803921568627452</v>
      </c>
      <c r="F8" s="76">
        <f>分析係数表!C11</f>
        <v>8.2342177493137658E-3</v>
      </c>
      <c r="G8" s="77">
        <f t="shared" si="1"/>
        <v>0.24541197997954753</v>
      </c>
      <c r="H8" s="77">
        <v>0.24610390660278736</v>
      </c>
      <c r="I8" s="77">
        <f t="shared" si="2"/>
        <v>0.24610390660278736</v>
      </c>
      <c r="J8" s="76">
        <f>分析係数表!G11</f>
        <v>0.47058823529411764</v>
      </c>
      <c r="K8" s="78">
        <f t="shared" si="3"/>
        <v>0.11581360310719405</v>
      </c>
      <c r="L8" s="79"/>
      <c r="M8" s="80"/>
      <c r="N8" s="81">
        <f>分析係数表!H11</f>
        <v>-2.0126393752767377E-5</v>
      </c>
      <c r="O8" s="82">
        <f t="shared" si="4"/>
        <v>-1.2872787717477395E-4</v>
      </c>
      <c r="P8" s="76">
        <f>分析係数表!C11</f>
        <v>8.2342177493137658E-3</v>
      </c>
      <c r="Q8" s="82">
        <f t="shared" si="5"/>
        <v>-1.0599733710640061E-6</v>
      </c>
      <c r="R8" s="83">
        <v>1.300884826734927E-5</v>
      </c>
      <c r="S8" s="84">
        <f t="shared" si="6"/>
        <v>0.24611691545105471</v>
      </c>
      <c r="T8" s="85">
        <f>分析係数表!F11</f>
        <v>0.76470588235294112</v>
      </c>
      <c r="U8" s="86">
        <f t="shared" si="7"/>
        <v>0.18820705299198301</v>
      </c>
      <c r="V8" s="87">
        <f>分析係数表!D11</f>
        <v>0</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2.3675231529837748E-2</v>
      </c>
      <c r="G9" s="77">
        <f t="shared" si="1"/>
        <v>0</v>
      </c>
      <c r="H9" s="77">
        <v>2.0018020017758932E-5</v>
      </c>
      <c r="I9" s="77">
        <f t="shared" si="2"/>
        <v>2.0018020017758932E-5</v>
      </c>
      <c r="J9" s="76">
        <f>分析係数表!G12</f>
        <v>0.14409566517189837</v>
      </c>
      <c r="K9" s="78">
        <f t="shared" si="3"/>
        <v>2.8845099098833503E-6</v>
      </c>
      <c r="L9" s="79"/>
      <c r="M9" s="80"/>
      <c r="N9" s="81">
        <f>分析係数表!H12</f>
        <v>8.7247916918246585E-2</v>
      </c>
      <c r="O9" s="82">
        <f t="shared" si="4"/>
        <v>0.55803534755264517</v>
      </c>
      <c r="P9" s="76">
        <f>分析係数表!C12</f>
        <v>2.3675231529837748E-2</v>
      </c>
      <c r="Q9" s="82">
        <f t="shared" si="5"/>
        <v>1.3211616055142351E-2</v>
      </c>
      <c r="R9" s="83">
        <v>1.4164284747901346E-2</v>
      </c>
      <c r="S9" s="84">
        <f t="shared" si="6"/>
        <v>1.4184302767919104E-2</v>
      </c>
      <c r="T9" s="85">
        <f>分析係数表!F12</f>
        <v>0.28819133034379674</v>
      </c>
      <c r="U9" s="86">
        <f t="shared" si="7"/>
        <v>4.0877930846858054E-3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投入係数表!Z10</f>
        <v>0</v>
      </c>
      <c r="E10" s="77">
        <f t="shared" si="0"/>
        <v>0</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8.5974130968102164E-2</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投入係数表!Z11</f>
        <v>3.9215686274509803E-3</v>
      </c>
      <c r="E11" s="77">
        <f t="shared" si="0"/>
        <v>0.39215686274509803</v>
      </c>
      <c r="F11" s="76">
        <f>分析係数表!C14</f>
        <v>5.9722885809842308E-2</v>
      </c>
      <c r="G11" s="77">
        <f t="shared" si="1"/>
        <v>2.3420739533271492E-2</v>
      </c>
      <c r="H11" s="77">
        <v>2.9712146637600606E-2</v>
      </c>
      <c r="I11" s="77">
        <f t="shared" si="2"/>
        <v>2.9712146637600606E-2</v>
      </c>
      <c r="J11" s="76">
        <f>分析係数表!G14</f>
        <v>0.15850144092219021</v>
      </c>
      <c r="K11" s="78">
        <f t="shared" si="3"/>
        <v>4.7094180549511052E-3</v>
      </c>
      <c r="L11" s="79"/>
      <c r="M11" s="80"/>
      <c r="N11" s="81">
        <f>分析係数表!H14</f>
        <v>1.1119832548403977E-3</v>
      </c>
      <c r="O11" s="82">
        <f t="shared" si="4"/>
        <v>7.1122152139062615E-3</v>
      </c>
      <c r="P11" s="76">
        <f>分析係数表!C14</f>
        <v>5.9722885809842308E-2</v>
      </c>
      <c r="Q11" s="82">
        <f t="shared" si="5"/>
        <v>4.2476201707514682E-4</v>
      </c>
      <c r="R11" s="83">
        <v>1.2414663997753429E-3</v>
      </c>
      <c r="S11" s="84">
        <f t="shared" si="6"/>
        <v>3.0953613037375947E-2</v>
      </c>
      <c r="T11" s="85">
        <f>分析係数表!F14</f>
        <v>0.29178674351585016</v>
      </c>
      <c r="U11" s="86">
        <f t="shared" si="7"/>
        <v>9.0318539482256918E-3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投入係数表!Z12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5.1330241023441116E-2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投入係数表!Z13</f>
        <v>5.8823529411764705E-2</v>
      </c>
      <c r="E13" s="77">
        <f t="shared" si="0"/>
        <v>5.8823529411764701</v>
      </c>
      <c r="F13" s="76">
        <f>分析係数表!C16</f>
        <v>6.1289263434387564E-3</v>
      </c>
      <c r="G13" s="77">
        <f t="shared" si="1"/>
        <v>3.6052507902580917E-2</v>
      </c>
      <c r="H13" s="77">
        <v>3.6815274403928143E-2</v>
      </c>
      <c r="I13" s="77">
        <f t="shared" si="2"/>
        <v>3.6815274403928143E-2</v>
      </c>
      <c r="J13" s="76">
        <f>分析係数表!G16</f>
        <v>3.1746031746031744E-2</v>
      </c>
      <c r="K13" s="78">
        <f t="shared" si="3"/>
        <v>1.1687388699659726E-3</v>
      </c>
      <c r="L13" s="79"/>
      <c r="M13" s="80"/>
      <c r="N13" s="81">
        <f>分析係数表!H16</f>
        <v>1.5884756269371653E-2</v>
      </c>
      <c r="O13" s="82">
        <f t="shared" si="4"/>
        <v>0.10159847706019035</v>
      </c>
      <c r="P13" s="76">
        <f>分析係数表!C16</f>
        <v>6.1289263434387564E-3</v>
      </c>
      <c r="Q13" s="82">
        <f t="shared" si="5"/>
        <v>6.2268958250745877E-4</v>
      </c>
      <c r="R13" s="83">
        <v>6.9783576921744446E-4</v>
      </c>
      <c r="S13" s="84">
        <f t="shared" si="6"/>
        <v>3.751311017314559E-2</v>
      </c>
      <c r="T13" s="85">
        <f>分析係数表!F16</f>
        <v>0.27777777777777779</v>
      </c>
      <c r="U13" s="86">
        <f t="shared" si="7"/>
        <v>1.042030838142933E-2</v>
      </c>
      <c r="V13" s="87">
        <f>分析係数表!D16</f>
        <v>0</v>
      </c>
      <c r="W13" s="167">
        <f t="shared" si="8"/>
        <v>0</v>
      </c>
      <c r="X13" s="76">
        <f>分析係数表!E16</f>
        <v>0</v>
      </c>
      <c r="Y13" s="166">
        <f t="shared" si="9"/>
        <v>0</v>
      </c>
    </row>
    <row r="14" spans="1:25" x14ac:dyDescent="0.2">
      <c r="A14" s="6" t="s">
        <v>2</v>
      </c>
      <c r="B14" s="5" t="s">
        <v>365</v>
      </c>
      <c r="C14" s="90"/>
      <c r="D14" s="76">
        <f>投入係数表!Z14</f>
        <v>0</v>
      </c>
      <c r="E14" s="77">
        <f t="shared" si="0"/>
        <v>0</v>
      </c>
      <c r="F14" s="76">
        <f>分析係数表!C17</f>
        <v>8.7451698189953242E-2</v>
      </c>
      <c r="G14" s="77">
        <f t="shared" si="1"/>
        <v>0</v>
      </c>
      <c r="H14" s="77">
        <v>8.3264222749310085E-3</v>
      </c>
      <c r="I14" s="77">
        <f t="shared" si="2"/>
        <v>8.3264222749310085E-3</v>
      </c>
      <c r="J14" s="76">
        <f>分析係数表!G17</f>
        <v>0.21272443403590943</v>
      </c>
      <c r="K14" s="78">
        <f t="shared" si="3"/>
        <v>1.7712334659786882E-3</v>
      </c>
      <c r="L14" s="79"/>
      <c r="M14" s="80"/>
      <c r="N14" s="81">
        <f>分析係数表!H17</f>
        <v>2.8227267238256251E-3</v>
      </c>
      <c r="O14" s="82">
        <f t="shared" si="4"/>
        <v>1.8054084773762049E-2</v>
      </c>
      <c r="P14" s="76">
        <f>分析係数表!C17</f>
        <v>8.7451698189953242E-2</v>
      </c>
      <c r="Q14" s="82">
        <f t="shared" si="5"/>
        <v>1.578860372730869E-3</v>
      </c>
      <c r="R14" s="83">
        <v>2.7590270913873676E-3</v>
      </c>
      <c r="S14" s="84">
        <f t="shared" si="6"/>
        <v>1.1085449366318376E-2</v>
      </c>
      <c r="T14" s="85">
        <f>分析係数表!F17</f>
        <v>0.32357533177205311</v>
      </c>
      <c r="U14" s="86">
        <f t="shared" si="7"/>
        <v>3.5869779565487641E-3</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投入係数表!Z15</f>
        <v>0</v>
      </c>
      <c r="E15" s="77">
        <f t="shared" si="0"/>
        <v>0</v>
      </c>
      <c r="F15" s="76">
        <f>分析係数表!C18</f>
        <v>0.22643979057591623</v>
      </c>
      <c r="G15" s="77">
        <f t="shared" si="1"/>
        <v>0</v>
      </c>
      <c r="H15" s="77">
        <v>1.7185214897013964E-2</v>
      </c>
      <c r="I15" s="77">
        <f t="shared" si="2"/>
        <v>1.7185214897013964E-2</v>
      </c>
      <c r="J15" s="76">
        <f>分析係数表!G18</f>
        <v>0.21553645335880292</v>
      </c>
      <c r="K15" s="78">
        <f t="shared" si="3"/>
        <v>3.7040402691112554E-3</v>
      </c>
      <c r="L15" s="79"/>
      <c r="M15" s="80"/>
      <c r="N15" s="81">
        <f>分析係数表!H18</f>
        <v>4.2265426880811494E-4</v>
      </c>
      <c r="O15" s="82">
        <f t="shared" si="4"/>
        <v>2.7032854206702531E-3</v>
      </c>
      <c r="P15" s="76">
        <f>分析係数表!C18</f>
        <v>0.22643979057591623</v>
      </c>
      <c r="Q15" s="82">
        <f t="shared" si="5"/>
        <v>6.1213138452349976E-4</v>
      </c>
      <c r="R15" s="83">
        <v>1.3190497046839172E-3</v>
      </c>
      <c r="S15" s="84">
        <f t="shared" si="6"/>
        <v>1.8504264601697882E-2</v>
      </c>
      <c r="T15" s="85">
        <f>分析係数表!F18</f>
        <v>0.45877109200891436</v>
      </c>
      <c r="U15" s="86">
        <f t="shared" si="7"/>
        <v>8.4892216781428352E-3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投入係数表!Z16</f>
        <v>0</v>
      </c>
      <c r="E16" s="77">
        <f t="shared" si="0"/>
        <v>0</v>
      </c>
      <c r="F16" s="76">
        <f>分析係数表!C19</f>
        <v>0.10887949260042284</v>
      </c>
      <c r="G16" s="77">
        <f t="shared" si="1"/>
        <v>0</v>
      </c>
      <c r="H16" s="77">
        <v>4.4828935874584447E-3</v>
      </c>
      <c r="I16" s="77">
        <f t="shared" si="2"/>
        <v>4.4828935874584447E-3</v>
      </c>
      <c r="J16" s="76">
        <f>分析係数表!G19</f>
        <v>5.7692307692307696E-2</v>
      </c>
      <c r="K16" s="78">
        <f t="shared" si="3"/>
        <v>2.5862847619952567E-4</v>
      </c>
      <c r="L16" s="79"/>
      <c r="M16" s="80"/>
      <c r="N16" s="81">
        <f>分析係数表!H19</f>
        <v>-1.0817936642112467E-4</v>
      </c>
      <c r="O16" s="82">
        <f t="shared" si="4"/>
        <v>-6.9191233981441016E-4</v>
      </c>
      <c r="P16" s="76">
        <f>分析係数表!C19</f>
        <v>0.10887949260042284</v>
      </c>
      <c r="Q16" s="82">
        <f t="shared" si="5"/>
        <v>-7.5335064482964334E-5</v>
      </c>
      <c r="R16" s="83">
        <v>2.0247471785208492E-4</v>
      </c>
      <c r="S16" s="84">
        <f t="shared" si="6"/>
        <v>4.68536830531053E-3</v>
      </c>
      <c r="T16" s="85">
        <f>分析係数表!F19</f>
        <v>0.23994755244755245</v>
      </c>
      <c r="U16" s="86">
        <f t="shared" si="7"/>
        <v>1.1242426571745983E-3</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投入係数表!Z17</f>
        <v>0</v>
      </c>
      <c r="E17" s="77">
        <f t="shared" si="0"/>
        <v>0</v>
      </c>
      <c r="F17" s="76">
        <f>分析係数表!C20</f>
        <v>0.17711503347534996</v>
      </c>
      <c r="G17" s="77">
        <f t="shared" si="1"/>
        <v>0</v>
      </c>
      <c r="H17" s="77">
        <v>3.3584810159298048E-3</v>
      </c>
      <c r="I17" s="77">
        <f t="shared" si="2"/>
        <v>3.3584810159298048E-3</v>
      </c>
      <c r="J17" s="76">
        <f>分析係数表!G20</f>
        <v>9.9964551577454805E-2</v>
      </c>
      <c r="K17" s="78">
        <f t="shared" si="3"/>
        <v>3.3572904873881777E-4</v>
      </c>
      <c r="L17" s="79"/>
      <c r="M17" s="80"/>
      <c r="N17" s="81">
        <f>分析係数表!H20</f>
        <v>5.2831783601014375E-4</v>
      </c>
      <c r="O17" s="82">
        <f t="shared" si="4"/>
        <v>3.3791067758378169E-3</v>
      </c>
      <c r="P17" s="76">
        <f>分析係数表!C20</f>
        <v>0.17711503347534996</v>
      </c>
      <c r="Q17" s="82">
        <f t="shared" si="5"/>
        <v>5.9849060971929678E-4</v>
      </c>
      <c r="R17" s="83">
        <v>1.1426615544738456E-3</v>
      </c>
      <c r="S17" s="84">
        <f t="shared" si="6"/>
        <v>4.5011425704036502E-3</v>
      </c>
      <c r="T17" s="85">
        <f>分析係数表!F20</f>
        <v>0.22332506203473945</v>
      </c>
      <c r="U17" s="86">
        <f t="shared" si="7"/>
        <v>1.0052179437626018E-3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投入係数表!Z18</f>
        <v>0</v>
      </c>
      <c r="E18" s="77">
        <f t="shared" si="0"/>
        <v>0</v>
      </c>
      <c r="F18" s="76">
        <f>分析係数表!C21</f>
        <v>0.17957505140507202</v>
      </c>
      <c r="G18" s="77">
        <f t="shared" si="1"/>
        <v>0</v>
      </c>
      <c r="H18" s="77">
        <v>2.4218459086162984E-2</v>
      </c>
      <c r="I18" s="77">
        <f t="shared" si="2"/>
        <v>2.4218459086162984E-2</v>
      </c>
      <c r="J18" s="76">
        <f>分析係数表!G21</f>
        <v>0.28499913688934919</v>
      </c>
      <c r="K18" s="78">
        <f t="shared" si="3"/>
        <v>6.9022399363464675E-3</v>
      </c>
      <c r="L18" s="79"/>
      <c r="M18" s="80"/>
      <c r="N18" s="81">
        <f>分析係数表!H21</f>
        <v>8.7801392746447693E-4</v>
      </c>
      <c r="O18" s="82">
        <f t="shared" si="4"/>
        <v>5.6157536417495149E-3</v>
      </c>
      <c r="P18" s="76">
        <f>分析係数表!C21</f>
        <v>0.17957505140507202</v>
      </c>
      <c r="Q18" s="82">
        <f t="shared" si="5"/>
        <v>1.0084492488953896E-3</v>
      </c>
      <c r="R18" s="83">
        <v>1.9874658312927988E-3</v>
      </c>
      <c r="S18" s="84">
        <f t="shared" si="6"/>
        <v>2.6205924917455783E-2</v>
      </c>
      <c r="T18" s="85">
        <f>分析係数表!F21</f>
        <v>0.42551355083721731</v>
      </c>
      <c r="U18" s="86">
        <f t="shared" si="7"/>
        <v>1.1150976164600122E-2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投入係数表!Z19</f>
        <v>0</v>
      </c>
      <c r="E19" s="77">
        <f t="shared" si="0"/>
        <v>0</v>
      </c>
      <c r="F19" s="76">
        <f>分析係数表!C22</f>
        <v>4.9691833590138623E-2</v>
      </c>
      <c r="G19" s="77">
        <f t="shared" si="1"/>
        <v>0</v>
      </c>
      <c r="H19" s="77">
        <v>2.5474865423915868E-3</v>
      </c>
      <c r="I19" s="77">
        <f t="shared" si="2"/>
        <v>2.5474865423915868E-3</v>
      </c>
      <c r="J19" s="76">
        <f>分析係数表!G22</f>
        <v>0.19477362503798237</v>
      </c>
      <c r="K19" s="78">
        <f t="shared" si="3"/>
        <v>4.9618318859708508E-4</v>
      </c>
      <c r="L19" s="79"/>
      <c r="M19" s="80"/>
      <c r="N19" s="81">
        <f>分析係数表!H22</f>
        <v>4.276858672463068E-5</v>
      </c>
      <c r="O19" s="82">
        <f t="shared" si="4"/>
        <v>2.7354673899639468E-4</v>
      </c>
      <c r="P19" s="76">
        <f>分析係数表!C22</f>
        <v>4.9691833590138623E-2</v>
      </c>
      <c r="Q19" s="82">
        <f t="shared" si="5"/>
        <v>1.3593039033333928E-5</v>
      </c>
      <c r="R19" s="83">
        <v>1.6328982567235471E-4</v>
      </c>
      <c r="S19" s="84">
        <f t="shared" si="6"/>
        <v>2.7107763680639415E-3</v>
      </c>
      <c r="T19" s="85">
        <f>分析係数表!F22</f>
        <v>0.41355211182011548</v>
      </c>
      <c r="U19" s="86">
        <f t="shared" si="7"/>
        <v>1.1210472916849056E-3</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1.6090984646846746E-4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投入係数表!Z21</f>
        <v>0</v>
      </c>
      <c r="E21" s="77">
        <f t="shared" si="0"/>
        <v>0</v>
      </c>
      <c r="F21" s="76">
        <f>分析係数表!C24</f>
        <v>0.10964526531808849</v>
      </c>
      <c r="G21" s="77">
        <f t="shared" si="1"/>
        <v>0</v>
      </c>
      <c r="H21" s="77">
        <v>2.4794813426932383E-3</v>
      </c>
      <c r="I21" s="77">
        <f t="shared" si="2"/>
        <v>2.4794813426932383E-3</v>
      </c>
      <c r="J21" s="76">
        <f>分析係数表!G24</f>
        <v>0.20900321543408359</v>
      </c>
      <c r="K21" s="78">
        <f t="shared" si="3"/>
        <v>5.1821957323170569E-4</v>
      </c>
      <c r="L21" s="79"/>
      <c r="M21" s="80"/>
      <c r="N21" s="81">
        <f>分析係数表!H24</f>
        <v>3.3711709535885358E-4</v>
      </c>
      <c r="O21" s="82">
        <f t="shared" si="4"/>
        <v>2.1561919426774639E-3</v>
      </c>
      <c r="P21" s="76">
        <f>分析係数表!C24</f>
        <v>0.10964526531808849</v>
      </c>
      <c r="Q21" s="82">
        <f t="shared" si="5"/>
        <v>2.3641623763159518E-4</v>
      </c>
      <c r="R21" s="83">
        <v>9.4939051289314889E-4</v>
      </c>
      <c r="S21" s="84">
        <f t="shared" si="6"/>
        <v>3.4288718555863873E-3</v>
      </c>
      <c r="T21" s="85">
        <f>分析係数表!F24</f>
        <v>0.39389067524115756</v>
      </c>
      <c r="U21" s="86">
        <f t="shared" si="7"/>
        <v>1.350600650512323E-3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投入係数表!Z22</f>
        <v>0</v>
      </c>
      <c r="E22" s="77">
        <f t="shared" si="0"/>
        <v>0</v>
      </c>
      <c r="F22" s="76">
        <f>分析係数表!C25</f>
        <v>4.6305418719211788E-2</v>
      </c>
      <c r="G22" s="77">
        <f t="shared" si="1"/>
        <v>0</v>
      </c>
      <c r="H22" s="77">
        <v>3.1017910174927547E-3</v>
      </c>
      <c r="I22" s="77">
        <f t="shared" si="2"/>
        <v>3.1017910174927547E-3</v>
      </c>
      <c r="J22" s="76">
        <f>分析係数表!G25</f>
        <v>0.19667590027700832</v>
      </c>
      <c r="K22" s="78">
        <f t="shared" si="3"/>
        <v>6.1004754083652515E-4</v>
      </c>
      <c r="L22" s="79"/>
      <c r="M22" s="80"/>
      <c r="N22" s="81">
        <f>分析係数表!H25</f>
        <v>4.9058084772370483E-4</v>
      </c>
      <c r="O22" s="82">
        <f t="shared" si="4"/>
        <v>3.1377420061351152E-3</v>
      </c>
      <c r="P22" s="76">
        <f>分析係数表!C25</f>
        <v>4.6305418719211788E-2</v>
      </c>
      <c r="Q22" s="82">
        <f t="shared" si="5"/>
        <v>1.4529445742694612E-4</v>
      </c>
      <c r="R22" s="83">
        <v>4.8902404546260396E-4</v>
      </c>
      <c r="S22" s="84">
        <f t="shared" si="6"/>
        <v>3.5908150629553586E-3</v>
      </c>
      <c r="T22" s="85">
        <f>分析係数表!F25</f>
        <v>0.35013850415512465</v>
      </c>
      <c r="U22" s="86">
        <f t="shared" si="7"/>
        <v>1.2572826148408789E-3</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投入係数表!Z23</f>
        <v>0</v>
      </c>
      <c r="E23" s="77">
        <f t="shared" si="0"/>
        <v>0</v>
      </c>
      <c r="F23" s="76">
        <f>分析係数表!C26</f>
        <v>0.16673079389508783</v>
      </c>
      <c r="G23" s="77">
        <f t="shared" si="1"/>
        <v>0</v>
      </c>
      <c r="H23" s="77">
        <v>8.0197153989272595E-3</v>
      </c>
      <c r="I23" s="77">
        <f t="shared" si="2"/>
        <v>8.0197153989272595E-3</v>
      </c>
      <c r="J23" s="76">
        <f>分析係数表!G26</f>
        <v>0.1962424574876577</v>
      </c>
      <c r="K23" s="78">
        <f t="shared" si="3"/>
        <v>1.5738086582370964E-3</v>
      </c>
      <c r="L23" s="79"/>
      <c r="M23" s="80"/>
      <c r="N23" s="81">
        <f>分析係数表!H26</f>
        <v>1.0251881817815884E-2</v>
      </c>
      <c r="O23" s="82">
        <f t="shared" si="4"/>
        <v>6.5570762435900487E-2</v>
      </c>
      <c r="P23" s="76">
        <f>分析係数表!C26</f>
        <v>0.16673079389508783</v>
      </c>
      <c r="Q23" s="82">
        <f t="shared" si="5"/>
        <v>1.093266527724389E-2</v>
      </c>
      <c r="R23" s="83">
        <v>1.1622861563623287E-2</v>
      </c>
      <c r="S23" s="84">
        <f t="shared" si="6"/>
        <v>1.9642576962550548E-2</v>
      </c>
      <c r="T23" s="85">
        <f>分析係数表!F26</f>
        <v>0.33461327482172243</v>
      </c>
      <c r="U23" s="86">
        <f t="shared" si="7"/>
        <v>6.5726670033767606E-3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投入係数表!Z24</f>
        <v>0</v>
      </c>
      <c r="E24" s="77">
        <f t="shared" si="0"/>
        <v>0</v>
      </c>
      <c r="F24" s="76">
        <f>分析係数表!C27</f>
        <v>7.547169811320753E-2</v>
      </c>
      <c r="G24" s="77">
        <f t="shared" si="1"/>
        <v>0</v>
      </c>
      <c r="H24" s="77">
        <v>5.6866595126358905E-4</v>
      </c>
      <c r="I24" s="77">
        <f t="shared" si="2"/>
        <v>5.6866595126358905E-4</v>
      </c>
      <c r="J24" s="76">
        <f>分析係数表!G27</f>
        <v>0.16957431960921143</v>
      </c>
      <c r="K24" s="78">
        <f t="shared" si="3"/>
        <v>9.6431141770448095E-5</v>
      </c>
      <c r="L24" s="79"/>
      <c r="M24" s="80"/>
      <c r="N24" s="81">
        <f>分析係数表!H27</f>
        <v>1.0395282373304351E-2</v>
      </c>
      <c r="O24" s="82">
        <f t="shared" si="4"/>
        <v>6.6487948560770754E-2</v>
      </c>
      <c r="P24" s="76">
        <f>分析係数表!C27</f>
        <v>7.547169811320753E-2</v>
      </c>
      <c r="Q24" s="82">
        <f t="shared" si="5"/>
        <v>5.0179583819449612E-3</v>
      </c>
      <c r="R24" s="83">
        <v>5.0779266605469461E-3</v>
      </c>
      <c r="S24" s="84">
        <f t="shared" si="6"/>
        <v>5.6465926118105352E-3</v>
      </c>
      <c r="T24" s="85">
        <f>分析係数表!F27</f>
        <v>0.31960921144452198</v>
      </c>
      <c r="U24" s="86">
        <f t="shared" si="7"/>
        <v>1.8047030120092288E-3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投入係数表!Z25</f>
        <v>0</v>
      </c>
      <c r="E25" s="77">
        <f t="shared" si="0"/>
        <v>0</v>
      </c>
      <c r="F25" s="76">
        <f>分析係数表!C28</f>
        <v>9.6472970692467741E-2</v>
      </c>
      <c r="G25" s="77">
        <f t="shared" si="1"/>
        <v>0</v>
      </c>
      <c r="H25" s="77">
        <v>1.8976873675131588E-2</v>
      </c>
      <c r="I25" s="77">
        <f t="shared" si="2"/>
        <v>1.8976873675131588E-2</v>
      </c>
      <c r="J25" s="76">
        <f>分析係数表!G28</f>
        <v>0.12489408574817827</v>
      </c>
      <c r="K25" s="78">
        <f t="shared" si="3"/>
        <v>2.3700992880142315E-3</v>
      </c>
      <c r="L25" s="79"/>
      <c r="M25" s="80"/>
      <c r="N25" s="81">
        <f>分析係数表!H28</f>
        <v>1.9077305478404378E-2</v>
      </c>
      <c r="O25" s="82">
        <f t="shared" si="4"/>
        <v>0.12201793657703887</v>
      </c>
      <c r="P25" s="76">
        <f>分析係数表!C28</f>
        <v>9.6472970692467741E-2</v>
      </c>
      <c r="Q25" s="82">
        <f t="shared" si="5"/>
        <v>1.1771432819352058E-2</v>
      </c>
      <c r="R25" s="83">
        <v>1.3428456946682458E-2</v>
      </c>
      <c r="S25" s="84">
        <f t="shared" si="6"/>
        <v>3.2405330621814048E-2</v>
      </c>
      <c r="T25" s="85">
        <f>分析係数表!F28</f>
        <v>0.21360786307405524</v>
      </c>
      <c r="U25" s="86">
        <f t="shared" si="7"/>
        <v>6.9220334263339449E-3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投入係数表!Z26</f>
        <v>7.8431372549019607E-3</v>
      </c>
      <c r="E26" s="77">
        <f t="shared" si="0"/>
        <v>0.78431372549019607</v>
      </c>
      <c r="F26" s="76">
        <f>分析係数表!C29</f>
        <v>3.4111818825194651E-2</v>
      </c>
      <c r="G26" s="77">
        <f t="shared" si="1"/>
        <v>2.675436770603502E-2</v>
      </c>
      <c r="H26" s="77">
        <v>2.8760641762116682E-2</v>
      </c>
      <c r="I26" s="77">
        <f t="shared" si="2"/>
        <v>2.8760641762116682E-2</v>
      </c>
      <c r="J26" s="76">
        <f>分析係数表!G29</f>
        <v>0.26295336787564766</v>
      </c>
      <c r="K26" s="78">
        <f t="shared" si="3"/>
        <v>7.5627076136135837E-3</v>
      </c>
      <c r="L26" s="79"/>
      <c r="M26" s="80"/>
      <c r="N26" s="81">
        <f>分析係数表!H29</f>
        <v>9.4946262528680103E-3</v>
      </c>
      <c r="O26" s="82">
        <f t="shared" si="4"/>
        <v>6.0727376057199613E-2</v>
      </c>
      <c r="P26" s="76">
        <f>分析係数表!C29</f>
        <v>3.4111818825194651E-2</v>
      </c>
      <c r="Q26" s="82">
        <f t="shared" si="5"/>
        <v>2.0715212497926568E-3</v>
      </c>
      <c r="R26" s="83">
        <v>2.6424800792031414E-3</v>
      </c>
      <c r="S26" s="84">
        <f t="shared" si="6"/>
        <v>3.1403121841319825E-2</v>
      </c>
      <c r="T26" s="85">
        <f>分析係数表!F29</f>
        <v>0.41450777202072536</v>
      </c>
      <c r="U26" s="86">
        <f t="shared" si="7"/>
        <v>1.3016838068940859E-2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投入係数表!Z27</f>
        <v>1.1764705882352941E-2</v>
      </c>
      <c r="E27" s="77">
        <f t="shared" si="0"/>
        <v>1.1764705882352942</v>
      </c>
      <c r="F27" s="76">
        <f>分析係数表!C30</f>
        <v>1</v>
      </c>
      <c r="G27" s="77">
        <f t="shared" si="1"/>
        <v>1.1764705882352942</v>
      </c>
      <c r="H27" s="77">
        <v>1.2061404023308084</v>
      </c>
      <c r="I27" s="77">
        <f t="shared" si="2"/>
        <v>1.2061404023308084</v>
      </c>
      <c r="J27" s="76">
        <f>分析係数表!G30</f>
        <v>0.34440567162860553</v>
      </c>
      <c r="K27" s="78">
        <f t="shared" si="3"/>
        <v>0.41540159534313859</v>
      </c>
      <c r="L27" s="79"/>
      <c r="M27" s="80"/>
      <c r="N27" s="81">
        <f>分析係数表!H30</f>
        <v>0</v>
      </c>
      <c r="O27" s="82">
        <f t="shared" si="4"/>
        <v>0</v>
      </c>
      <c r="P27" s="76">
        <f>分析係数表!C30</f>
        <v>1</v>
      </c>
      <c r="Q27" s="82">
        <f t="shared" si="5"/>
        <v>0</v>
      </c>
      <c r="R27" s="83">
        <v>1.9020924284032119E-2</v>
      </c>
      <c r="S27" s="84">
        <f t="shared" si="6"/>
        <v>1.2251613266148405</v>
      </c>
      <c r="T27" s="85">
        <f>分析係数表!F30</f>
        <v>0.44043464817350592</v>
      </c>
      <c r="U27" s="86">
        <f t="shared" si="7"/>
        <v>0.53960349784339301</v>
      </c>
      <c r="V27" s="87">
        <f>分析係数表!D30</f>
        <v>0.12915764830602058</v>
      </c>
      <c r="W27" s="167">
        <f t="shared" si="8"/>
        <v>0</v>
      </c>
      <c r="X27" s="76">
        <f>分析係数表!E30</f>
        <v>8.229162065462256E-2</v>
      </c>
      <c r="Y27" s="166">
        <f t="shared" si="9"/>
        <v>0</v>
      </c>
    </row>
    <row r="28" spans="1:25" x14ac:dyDescent="0.2">
      <c r="A28" s="6" t="s">
        <v>16</v>
      </c>
      <c r="B28" s="5" t="s">
        <v>193</v>
      </c>
      <c r="C28" s="75">
        <f>最終需要_まとめ!C29</f>
        <v>100</v>
      </c>
      <c r="D28" s="76">
        <f>投入係数表!Z28</f>
        <v>0.10196078431372549</v>
      </c>
      <c r="E28" s="77">
        <f t="shared" si="0"/>
        <v>10.196078431372548</v>
      </c>
      <c r="F28" s="76">
        <f>分析係数表!C31</f>
        <v>1.6826763829082436E-2</v>
      </c>
      <c r="G28" s="77">
        <f t="shared" si="1"/>
        <v>0.17156700374750719</v>
      </c>
      <c r="H28" s="77">
        <v>0.17450887128436915</v>
      </c>
      <c r="I28" s="77">
        <f t="shared" si="2"/>
        <v>100.17450887128437</v>
      </c>
      <c r="J28" s="76">
        <f>分析係数表!G31</f>
        <v>7.0588235294117646E-2</v>
      </c>
      <c r="K28" s="78">
        <f t="shared" si="3"/>
        <v>7.0711418026788966</v>
      </c>
      <c r="L28" s="79"/>
      <c r="M28" s="80"/>
      <c r="N28" s="81">
        <f>分析係数表!H31</f>
        <v>2.1628325886567646E-2</v>
      </c>
      <c r="O28" s="82">
        <f t="shared" si="4"/>
        <v>0.13833419500894148</v>
      </c>
      <c r="P28" s="76">
        <f>分析係数表!C31</f>
        <v>1.6826763829082436E-2</v>
      </c>
      <c r="Q28" s="82">
        <f t="shared" si="5"/>
        <v>2.3277168289016926E-3</v>
      </c>
      <c r="R28" s="83">
        <v>2.9289744652679574E-3</v>
      </c>
      <c r="S28" s="84">
        <f t="shared" si="6"/>
        <v>100.17743784574964</v>
      </c>
      <c r="T28" s="85">
        <f>分析係数表!F31</f>
        <v>0.34509803921568627</v>
      </c>
      <c r="U28" s="86">
        <f t="shared" si="7"/>
        <v>34.571037374219479</v>
      </c>
      <c r="V28" s="87">
        <f>分析係数表!D31</f>
        <v>0</v>
      </c>
      <c r="W28" s="167">
        <f t="shared" si="8"/>
        <v>0</v>
      </c>
      <c r="X28" s="76">
        <f>分析係数表!E31</f>
        <v>0</v>
      </c>
      <c r="Y28" s="166">
        <f t="shared" si="9"/>
        <v>0</v>
      </c>
    </row>
    <row r="29" spans="1:25" x14ac:dyDescent="0.2">
      <c r="A29" s="6" t="s">
        <v>17</v>
      </c>
      <c r="B29" s="5" t="s">
        <v>273</v>
      </c>
      <c r="C29" s="90"/>
      <c r="D29" s="76">
        <f>投入係数表!Z29</f>
        <v>0</v>
      </c>
      <c r="E29" s="77">
        <f t="shared" si="0"/>
        <v>0</v>
      </c>
      <c r="F29" s="76">
        <f>分析係数表!C32</f>
        <v>1</v>
      </c>
      <c r="G29" s="77">
        <f t="shared" si="1"/>
        <v>0</v>
      </c>
      <c r="H29" s="77">
        <v>2.079771196443847E-2</v>
      </c>
      <c r="I29" s="77">
        <f t="shared" si="2"/>
        <v>2.079771196443847E-2</v>
      </c>
      <c r="J29" s="76">
        <f>分析係数表!G32</f>
        <v>0.14034315882094148</v>
      </c>
      <c r="K29" s="78">
        <f t="shared" si="3"/>
        <v>2.918816593337383E-3</v>
      </c>
      <c r="L29" s="79"/>
      <c r="M29" s="80"/>
      <c r="N29" s="81">
        <f>分析係数表!H32</f>
        <v>6.181318681318681E-3</v>
      </c>
      <c r="O29" s="82">
        <f t="shared" si="4"/>
        <v>3.9535549277302455E-2</v>
      </c>
      <c r="P29" s="76">
        <f>分析係数表!C32</f>
        <v>1</v>
      </c>
      <c r="Q29" s="82">
        <f t="shared" si="5"/>
        <v>3.9535549277302455E-2</v>
      </c>
      <c r="R29" s="83">
        <v>5.145396759411109E-2</v>
      </c>
      <c r="S29" s="84">
        <f t="shared" si="6"/>
        <v>7.2251679558549553E-2</v>
      </c>
      <c r="T29" s="85">
        <f>分析係数表!F32</f>
        <v>0.48284205895292565</v>
      </c>
      <c r="U29" s="86">
        <f t="shared" si="7"/>
        <v>3.4886149720857074E-2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投入係数表!Z30</f>
        <v>1.1764705882352941E-2</v>
      </c>
      <c r="E30" s="77">
        <f t="shared" si="0"/>
        <v>1.1764705882352942</v>
      </c>
      <c r="F30" s="76">
        <f>分析係数表!C33</f>
        <v>0.61354309165526677</v>
      </c>
      <c r="G30" s="77">
        <f t="shared" si="1"/>
        <v>0.7218154019473727</v>
      </c>
      <c r="H30" s="77">
        <v>0.74031975940843542</v>
      </c>
      <c r="I30" s="77">
        <f t="shared" si="2"/>
        <v>0.74031975940843542</v>
      </c>
      <c r="J30" s="76">
        <f>分析係数表!G33</f>
        <v>0.50806900389538123</v>
      </c>
      <c r="K30" s="78">
        <f t="shared" si="3"/>
        <v>0.37613352272671208</v>
      </c>
      <c r="L30" s="79"/>
      <c r="M30" s="80"/>
      <c r="N30" s="81">
        <f>分析係数表!H33</f>
        <v>9.1575091575091575E-4</v>
      </c>
      <c r="O30" s="82">
        <f t="shared" si="4"/>
        <v>5.8571184114522157E-3</v>
      </c>
      <c r="P30" s="76">
        <f>分析係数表!C33</f>
        <v>0.61354309165526677</v>
      </c>
      <c r="Q30" s="82">
        <f t="shared" si="5"/>
        <v>3.5935945383533774E-3</v>
      </c>
      <c r="R30" s="83">
        <v>9.8306676204635967E-3</v>
      </c>
      <c r="S30" s="84">
        <f t="shared" si="6"/>
        <v>0.750150427028899</v>
      </c>
      <c r="T30" s="85">
        <f>分析係数表!F33</f>
        <v>0.64607679465776291</v>
      </c>
      <c r="U30" s="86">
        <f t="shared" si="7"/>
        <v>0.48465478340598311</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投入係数表!Z31</f>
        <v>1.5686274509803921E-2</v>
      </c>
      <c r="E31" s="77">
        <f t="shared" si="0"/>
        <v>1.5686274509803921</v>
      </c>
      <c r="F31" s="76">
        <f>分析係数表!C34</f>
        <v>0.22857033424405693</v>
      </c>
      <c r="G31" s="77">
        <f t="shared" si="1"/>
        <v>0.35854170077499126</v>
      </c>
      <c r="H31" s="77">
        <v>0.40648097718891063</v>
      </c>
      <c r="I31" s="77">
        <f t="shared" si="2"/>
        <v>0.40648097718891063</v>
      </c>
      <c r="J31" s="76">
        <f>分析係数表!G34</f>
        <v>0.42483593457785029</v>
      </c>
      <c r="K31" s="78">
        <f t="shared" si="3"/>
        <v>0.17268772583216868</v>
      </c>
      <c r="L31" s="79"/>
      <c r="M31" s="80"/>
      <c r="N31" s="81">
        <f>分析係数表!H34</f>
        <v>0.15290524493821198</v>
      </c>
      <c r="O31" s="82">
        <f t="shared" si="4"/>
        <v>0.97797786486605154</v>
      </c>
      <c r="P31" s="76">
        <f>分析係数表!C34</f>
        <v>0.22857033424405693</v>
      </c>
      <c r="Q31" s="82">
        <f t="shared" si="5"/>
        <v>0.22353672745572253</v>
      </c>
      <c r="R31" s="83">
        <v>0.23813753786046771</v>
      </c>
      <c r="S31" s="84">
        <f t="shared" si="6"/>
        <v>0.64461851504937839</v>
      </c>
      <c r="T31" s="85">
        <f>分析係数表!F34</f>
        <v>0.69964976707810533</v>
      </c>
      <c r="U31" s="86">
        <f t="shared" si="7"/>
        <v>0.45100719390853172</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投入係数表!Z32</f>
        <v>1.9607843137254902E-2</v>
      </c>
      <c r="E32" s="77">
        <f t="shared" si="0"/>
        <v>1.9607843137254901</v>
      </c>
      <c r="F32" s="76">
        <f>分析係数表!C35</f>
        <v>0.59405620126526415</v>
      </c>
      <c r="G32" s="77">
        <f t="shared" si="1"/>
        <v>1.1648160809122825</v>
      </c>
      <c r="H32" s="77">
        <v>1.2980373666470484</v>
      </c>
      <c r="I32" s="77">
        <f t="shared" si="2"/>
        <v>1.2980373666470484</v>
      </c>
      <c r="J32" s="76">
        <f>分析係数表!G35</f>
        <v>0.31381472022289297</v>
      </c>
      <c r="K32" s="78">
        <f t="shared" si="3"/>
        <v>0.40734323305320425</v>
      </c>
      <c r="L32" s="79"/>
      <c r="M32" s="80"/>
      <c r="N32" s="81">
        <f>分析係数表!H35</f>
        <v>5.730990621100511E-2</v>
      </c>
      <c r="O32" s="82">
        <f t="shared" si="4"/>
        <v>0.36655263025516888</v>
      </c>
      <c r="P32" s="76">
        <f>分析係数表!C35</f>
        <v>0.59405620126526415</v>
      </c>
      <c r="Q32" s="82">
        <f t="shared" si="5"/>
        <v>0.21775286309317657</v>
      </c>
      <c r="R32" s="83">
        <v>0.29597524602754866</v>
      </c>
      <c r="S32" s="84">
        <f t="shared" si="6"/>
        <v>1.594012612674597</v>
      </c>
      <c r="T32" s="85">
        <f>分析係数表!F35</f>
        <v>0.64397492454144412</v>
      </c>
      <c r="U32" s="86">
        <f t="shared" si="7"/>
        <v>1.0265041519652338</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投入係数表!Z33</f>
        <v>3.9215686274509803E-3</v>
      </c>
      <c r="E33" s="77">
        <f t="shared" si="0"/>
        <v>0.39215686274509803</v>
      </c>
      <c r="F33" s="76">
        <f>分析係数表!C36</f>
        <v>0.92201141892342209</v>
      </c>
      <c r="G33" s="77">
        <f t="shared" si="1"/>
        <v>0.36157310546016552</v>
      </c>
      <c r="H33" s="77">
        <v>0.43090253702924231</v>
      </c>
      <c r="I33" s="77">
        <f t="shared" si="2"/>
        <v>0.43090253702924231</v>
      </c>
      <c r="J33" s="76">
        <f>分析係数表!G36</f>
        <v>3.5073050022033647E-2</v>
      </c>
      <c r="K33" s="78">
        <f t="shared" si="3"/>
        <v>1.5113066235847822E-2</v>
      </c>
      <c r="L33" s="79"/>
      <c r="M33" s="80"/>
      <c r="N33" s="81">
        <f>分析係数表!H36</f>
        <v>0.21210954796119633</v>
      </c>
      <c r="O33" s="82">
        <f t="shared" si="4"/>
        <v>1.356647006560296</v>
      </c>
      <c r="P33" s="76">
        <f>分析係数表!C36</f>
        <v>0.92201141892342209</v>
      </c>
      <c r="Q33" s="82">
        <f t="shared" si="5"/>
        <v>1.2508440314968716</v>
      </c>
      <c r="R33" s="83">
        <v>1.2968246021938032</v>
      </c>
      <c r="S33" s="84">
        <f t="shared" si="6"/>
        <v>1.7277271392230455</v>
      </c>
      <c r="T33" s="85">
        <f>分析係数表!F36</f>
        <v>0.86466819583959498</v>
      </c>
      <c r="U33" s="86">
        <f t="shared" si="7"/>
        <v>1.4939107083750955</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投入係数表!Z34</f>
        <v>3.1372549019607843E-2</v>
      </c>
      <c r="E34" s="77">
        <f t="shared" si="0"/>
        <v>3.1372549019607843</v>
      </c>
      <c r="F34" s="76">
        <f>分析係数表!C37</f>
        <v>0.53071646341463419</v>
      </c>
      <c r="G34" s="77">
        <f t="shared" si="1"/>
        <v>1.6649928263988523</v>
      </c>
      <c r="H34" s="77">
        <v>1.7979532233559823</v>
      </c>
      <c r="I34" s="77">
        <f t="shared" si="2"/>
        <v>1.7979532233559823</v>
      </c>
      <c r="J34" s="76">
        <f>分析係数表!G37</f>
        <v>0.41098529342667856</v>
      </c>
      <c r="K34" s="78">
        <f t="shared" si="3"/>
        <v>0.73893233306840089</v>
      </c>
      <c r="L34" s="79"/>
      <c r="M34" s="80"/>
      <c r="N34" s="81">
        <f>分析係数表!H37</f>
        <v>4.5651692629714608E-2</v>
      </c>
      <c r="O34" s="82">
        <f t="shared" si="4"/>
        <v>0.29198700740168104</v>
      </c>
      <c r="P34" s="76">
        <f>分析係数表!C37</f>
        <v>0.53071646341463419</v>
      </c>
      <c r="Q34" s="82">
        <f t="shared" si="5"/>
        <v>0.15496231193124277</v>
      </c>
      <c r="R34" s="83">
        <v>0.17785497948527981</v>
      </c>
      <c r="S34" s="84">
        <f t="shared" si="6"/>
        <v>1.975808202841262</v>
      </c>
      <c r="T34" s="85">
        <f>分析係数表!F37</f>
        <v>0.70065310341587184</v>
      </c>
      <c r="U34" s="86">
        <f t="shared" si="7"/>
        <v>1.3843561490752667</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投入係数表!Z35</f>
        <v>7.8431372549019607E-3</v>
      </c>
      <c r="E35" s="77">
        <f t="shared" si="0"/>
        <v>0.78431372549019607</v>
      </c>
      <c r="F35" s="76">
        <f>分析係数表!C38</f>
        <v>6.0218331324874197E-2</v>
      </c>
      <c r="G35" s="77">
        <f t="shared" si="1"/>
        <v>4.7230063784215057E-2</v>
      </c>
      <c r="H35" s="77">
        <v>6.1002246401202172E-2</v>
      </c>
      <c r="I35" s="77">
        <f t="shared" si="2"/>
        <v>6.1002246401202172E-2</v>
      </c>
      <c r="J35" s="76">
        <f>分析係数表!G38</f>
        <v>0.21161417322834647</v>
      </c>
      <c r="K35" s="78">
        <f t="shared" si="3"/>
        <v>1.2908939937262271E-2</v>
      </c>
      <c r="L35" s="79"/>
      <c r="M35" s="80"/>
      <c r="N35" s="81">
        <f>分析係数表!H38</f>
        <v>4.0957211286881616E-2</v>
      </c>
      <c r="O35" s="82">
        <f t="shared" si="4"/>
        <v>0.26196123005066502</v>
      </c>
      <c r="P35" s="76">
        <f>分析係数表!C38</f>
        <v>6.0218331324874197E-2</v>
      </c>
      <c r="Q35" s="82">
        <f t="shared" si="5"/>
        <v>1.5774868145462535E-2</v>
      </c>
      <c r="R35" s="83">
        <v>1.9321066255409306E-2</v>
      </c>
      <c r="S35" s="84">
        <f t="shared" si="6"/>
        <v>8.0323312656611481E-2</v>
      </c>
      <c r="T35" s="85">
        <f>分析係数表!F38</f>
        <v>0.48868110236220474</v>
      </c>
      <c r="U35" s="86">
        <f t="shared" si="7"/>
        <v>3.9252484974416933E-2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投入係数表!Z36</f>
        <v>0</v>
      </c>
      <c r="E36" s="77">
        <f t="shared" si="0"/>
        <v>0</v>
      </c>
      <c r="F36" s="76">
        <f>分析係数表!C39</f>
        <v>1</v>
      </c>
      <c r="G36" s="77">
        <f t="shared" si="1"/>
        <v>0</v>
      </c>
      <c r="H36" s="77">
        <v>9.5135638491879709E-3</v>
      </c>
      <c r="I36" s="77">
        <f t="shared" si="2"/>
        <v>9.5135638491879709E-3</v>
      </c>
      <c r="J36" s="76">
        <f>分析係数表!G39</f>
        <v>0.35446398937935614</v>
      </c>
      <c r="K36" s="78">
        <f t="shared" si="3"/>
        <v>3.3722157951983915E-3</v>
      </c>
      <c r="L36" s="79"/>
      <c r="M36" s="80"/>
      <c r="N36" s="81">
        <f>分析係数表!H39</f>
        <v>3.6479088676890873E-3</v>
      </c>
      <c r="O36" s="82">
        <f t="shared" si="4"/>
        <v>2.333192773792778E-2</v>
      </c>
      <c r="P36" s="76">
        <f>分析係数表!C39</f>
        <v>1</v>
      </c>
      <c r="Q36" s="82">
        <f t="shared" si="5"/>
        <v>2.333192773792778E-2</v>
      </c>
      <c r="R36" s="83">
        <v>2.6350631561924756E-2</v>
      </c>
      <c r="S36" s="84">
        <f t="shared" si="6"/>
        <v>3.5864195411112729E-2</v>
      </c>
      <c r="T36" s="85">
        <f>分析係数表!F39</f>
        <v>0.70522971883741881</v>
      </c>
      <c r="U36" s="86">
        <f t="shared" si="7"/>
        <v>2.5292496446109276E-2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投入係数表!Z37</f>
        <v>0</v>
      </c>
      <c r="E37" s="77">
        <f t="shared" si="0"/>
        <v>0</v>
      </c>
      <c r="F37" s="76">
        <f>分析係数表!C40</f>
        <v>0.65100470158416435</v>
      </c>
      <c r="G37" s="77">
        <f t="shared" si="1"/>
        <v>0</v>
      </c>
      <c r="H37" s="77">
        <v>3.9345504872846711E-3</v>
      </c>
      <c r="I37" s="77">
        <f t="shared" si="2"/>
        <v>3.9345504872846711E-3</v>
      </c>
      <c r="J37" s="76">
        <f>分析係数表!G40</f>
        <v>0.47733083654434799</v>
      </c>
      <c r="K37" s="78">
        <f t="shared" si="3"/>
        <v>1.878082275521564E-3</v>
      </c>
      <c r="L37" s="79"/>
      <c r="M37" s="80"/>
      <c r="N37" s="81">
        <f>分析係数表!H40</f>
        <v>3.0717908465161214E-2</v>
      </c>
      <c r="O37" s="82">
        <f t="shared" si="4"/>
        <v>0.19647092253799878</v>
      </c>
      <c r="P37" s="76">
        <f>分析係数表!C40</f>
        <v>0.65100470158416435</v>
      </c>
      <c r="Q37" s="82">
        <f t="shared" si="5"/>
        <v>0.12790349429681536</v>
      </c>
      <c r="R37" s="83">
        <v>0.12840109087233031</v>
      </c>
      <c r="S37" s="84">
        <f t="shared" si="6"/>
        <v>0.13233564135961498</v>
      </c>
      <c r="T37" s="85">
        <f>分析係数表!F40</f>
        <v>0.67377291224026792</v>
      </c>
      <c r="U37" s="86">
        <f t="shared" si="7"/>
        <v>8.9164170472051441E-2</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投入係数表!Z38</f>
        <v>0</v>
      </c>
      <c r="E38" s="77">
        <f t="shared" si="0"/>
        <v>0</v>
      </c>
      <c r="F38" s="76">
        <f>分析係数表!C41</f>
        <v>0.8265321556052998</v>
      </c>
      <c r="G38" s="77">
        <f t="shared" si="1"/>
        <v>0</v>
      </c>
      <c r="H38" s="77">
        <v>5.7442939448463495E-4</v>
      </c>
      <c r="I38" s="77">
        <f t="shared" si="2"/>
        <v>5.7442939448463495E-4</v>
      </c>
      <c r="J38" s="76">
        <f>分析係数表!G41</f>
        <v>0.44479524052850572</v>
      </c>
      <c r="K38" s="78">
        <f t="shared" si="3"/>
        <v>2.555034606864371E-4</v>
      </c>
      <c r="L38" s="79"/>
      <c r="M38" s="80"/>
      <c r="N38" s="81">
        <f>分析係数表!H41</f>
        <v>6.0640824377088114E-2</v>
      </c>
      <c r="O38" s="82">
        <f t="shared" si="4"/>
        <v>0.38785709392759399</v>
      </c>
      <c r="P38" s="76">
        <f>分析係数表!C41</f>
        <v>0.8265321556052998</v>
      </c>
      <c r="Q38" s="82">
        <f t="shared" si="5"/>
        <v>0.32057635991078148</v>
      </c>
      <c r="R38" s="83">
        <v>0.3263265787163428</v>
      </c>
      <c r="S38" s="84">
        <f t="shared" si="6"/>
        <v>0.32690100811082745</v>
      </c>
      <c r="T38" s="85">
        <f>分析係数表!F41</f>
        <v>0.54945616468355352</v>
      </c>
      <c r="U38" s="86">
        <f t="shared" si="7"/>
        <v>0.17961777414776248</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投入係数表!Z39</f>
        <v>0</v>
      </c>
      <c r="E39" s="77">
        <f>$C$28*D39</f>
        <v>0</v>
      </c>
      <c r="F39" s="76">
        <f>分析係数表!C42</f>
        <v>0.24572260647979616</v>
      </c>
      <c r="G39" s="77">
        <f>E39*F39</f>
        <v>0</v>
      </c>
      <c r="H39" s="77">
        <v>3.145221060808672E-3</v>
      </c>
      <c r="I39" s="77">
        <f>C39+H39</f>
        <v>3.145221060808672E-3</v>
      </c>
      <c r="J39" s="76">
        <f>分析係数表!G42</f>
        <v>0.48602941176470588</v>
      </c>
      <c r="K39" s="78">
        <f>I39*J39</f>
        <v>1.5286699420548032E-3</v>
      </c>
      <c r="L39" s="79"/>
      <c r="M39" s="80"/>
      <c r="N39" s="81">
        <f>分析係数表!H42</f>
        <v>1.240792174858109E-2</v>
      </c>
      <c r="O39" s="82">
        <f t="shared" si="4"/>
        <v>7.9360736278248162E-2</v>
      </c>
      <c r="P39" s="76">
        <f>分析係数表!C42</f>
        <v>0.24572260647979616</v>
      </c>
      <c r="Q39" s="82">
        <f>O39*P39</f>
        <v>1.9500726970446854E-2</v>
      </c>
      <c r="R39" s="83">
        <v>2.0435885277812274E-2</v>
      </c>
      <c r="S39" s="84">
        <f>I39+R39</f>
        <v>2.3581106338620945E-2</v>
      </c>
      <c r="T39" s="85">
        <f>分析係数表!F42</f>
        <v>0.55735294117647061</v>
      </c>
      <c r="U39" s="86">
        <f>S39*T39</f>
        <v>1.3142998974025497E-2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投入係数表!Z40</f>
        <v>7.0588235294117646E-2</v>
      </c>
      <c r="E40" s="77">
        <f>$C$28*D40</f>
        <v>7.0588235294117645</v>
      </c>
      <c r="F40" s="76">
        <f>分析係数表!C43</f>
        <v>0.32241039779440728</v>
      </c>
      <c r="G40" s="77">
        <f>E40*F40</f>
        <v>2.2758381020781688</v>
      </c>
      <c r="H40" s="77">
        <v>2.5298915362231531</v>
      </c>
      <c r="I40" s="77">
        <f>C40+H40</f>
        <v>2.5298915362231531</v>
      </c>
      <c r="J40" s="76">
        <f>分析係数表!G43</f>
        <v>0.32678591644967736</v>
      </c>
      <c r="K40" s="78">
        <f>I40*J40</f>
        <v>0.82673292418296518</v>
      </c>
      <c r="L40" s="79"/>
      <c r="M40" s="80"/>
      <c r="N40" s="81">
        <f>分析係数表!H43</f>
        <v>3.3935615666384894E-2</v>
      </c>
      <c r="O40" s="82">
        <f t="shared" si="4"/>
        <v>0.21705129190131575</v>
      </c>
      <c r="P40" s="76">
        <f>分析係数表!C43</f>
        <v>0.32241039779440728</v>
      </c>
      <c r="Q40" s="82">
        <f>O40*P40</f>
        <v>6.9979593363693221E-2</v>
      </c>
      <c r="R40" s="83">
        <v>0.12013373449300092</v>
      </c>
      <c r="S40" s="84">
        <f>I40+R40</f>
        <v>2.6500252707161542</v>
      </c>
      <c r="T40" s="85">
        <f>分析係数表!F43</f>
        <v>0.56402128382203098</v>
      </c>
      <c r="U40" s="86">
        <f>S40*T40</f>
        <v>1.4946706553501505</v>
      </c>
      <c r="V40" s="87">
        <f>分析係数表!D43</f>
        <v>0.20027170836635344</v>
      </c>
      <c r="W40" s="167">
        <f>ROUND(S40*V40,0)</f>
        <v>1</v>
      </c>
      <c r="X40" s="76">
        <f>分析係数表!E43</f>
        <v>0.1484206951205706</v>
      </c>
      <c r="Y40" s="166">
        <f>ROUND(S40*X40,0)</f>
        <v>0</v>
      </c>
    </row>
    <row r="41" spans="1:25" x14ac:dyDescent="0.2">
      <c r="A41" s="6" t="s">
        <v>341</v>
      </c>
      <c r="B41" s="5" t="s">
        <v>42</v>
      </c>
      <c r="C41" s="90"/>
      <c r="D41" s="76">
        <f>投入係数表!Z41</f>
        <v>0</v>
      </c>
      <c r="E41" s="77">
        <f>$C$28*D41</f>
        <v>0</v>
      </c>
      <c r="F41" s="76">
        <f>分析係数表!C44</f>
        <v>0.3905721797921623</v>
      </c>
      <c r="G41" s="77">
        <f>E41*F41</f>
        <v>0</v>
      </c>
      <c r="H41" s="77">
        <v>2.8707486123769679E-3</v>
      </c>
      <c r="I41" s="77">
        <f>C41+H41</f>
        <v>2.8707486123769679E-3</v>
      </c>
      <c r="J41" s="76">
        <f>分析係数表!G44</f>
        <v>0.26539598666415049</v>
      </c>
      <c r="K41" s="78">
        <f>I41*J41</f>
        <v>7.6188516044652631E-4</v>
      </c>
      <c r="L41" s="79"/>
      <c r="M41" s="80"/>
      <c r="N41" s="81">
        <f>分析係数表!H44</f>
        <v>0.10659692871231333</v>
      </c>
      <c r="O41" s="82">
        <f t="shared" si="4"/>
        <v>0.6817911104715435</v>
      </c>
      <c r="P41" s="76">
        <f>分析係数表!C44</f>
        <v>0.3905721797921623</v>
      </c>
      <c r="Q41" s="82">
        <f>O41*P41</f>
        <v>0.2662886401797897</v>
      </c>
      <c r="R41" s="83">
        <v>0.2704726779857542</v>
      </c>
      <c r="S41" s="84">
        <f>I41+R41</f>
        <v>0.27334342659813116</v>
      </c>
      <c r="T41" s="85">
        <f>分析係数表!F44</f>
        <v>0.53714537334088197</v>
      </c>
      <c r="U41" s="86">
        <f>S41*T41</f>
        <v>0.14682515693032913</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投入係数表!Z42</f>
        <v>0</v>
      </c>
      <c r="E42" s="77">
        <f>$C$28*D42</f>
        <v>0</v>
      </c>
      <c r="F42" s="76">
        <f>分析係数表!C45</f>
        <v>1</v>
      </c>
      <c r="G42" s="77">
        <f>E42*F42</f>
        <v>0</v>
      </c>
      <c r="H42" s="77">
        <v>8.7327829110355106E-3</v>
      </c>
      <c r="I42" s="77">
        <f>C42+H42</f>
        <v>8.7327829110355106E-3</v>
      </c>
      <c r="J42" s="76">
        <f>分析係数表!G45</f>
        <v>0</v>
      </c>
      <c r="K42" s="78">
        <f>I42*J42</f>
        <v>0</v>
      </c>
      <c r="L42" s="79"/>
      <c r="M42" s="80"/>
      <c r="N42" s="81">
        <f>分析係数表!H45</f>
        <v>0</v>
      </c>
      <c r="O42" s="82">
        <f t="shared" si="4"/>
        <v>0</v>
      </c>
      <c r="P42" s="76">
        <f>分析係数表!C45</f>
        <v>1</v>
      </c>
      <c r="Q42" s="82">
        <f>O42*P42</f>
        <v>0</v>
      </c>
      <c r="R42" s="83">
        <v>2.3465006632555217E-3</v>
      </c>
      <c r="S42" s="84">
        <f>I42+R42</f>
        <v>1.1079283574291032E-2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3.9215686274509803E-3</v>
      </c>
      <c r="E43" s="77">
        <f>$C$28*D43</f>
        <v>0.39215686274509803</v>
      </c>
      <c r="F43" s="76">
        <f>分析係数表!C46</f>
        <v>0.10446009389671362</v>
      </c>
      <c r="G43" s="77">
        <f>E43*F43</f>
        <v>4.0964742704593576E-2</v>
      </c>
      <c r="H43" s="77">
        <v>5.0162427568445675E-2</v>
      </c>
      <c r="I43" s="77">
        <f>C43+H43</f>
        <v>5.0162427568445675E-2</v>
      </c>
      <c r="J43" s="76">
        <f>分析係数表!G46</f>
        <v>9.482758620689655E-3</v>
      </c>
      <c r="K43" s="78">
        <f>I43*J43</f>
        <v>4.7567819245939862E-4</v>
      </c>
      <c r="L43" s="79"/>
      <c r="M43" s="80"/>
      <c r="N43" s="81">
        <f>分析係数表!H46</f>
        <v>2.1406935555287204E-2</v>
      </c>
      <c r="O43" s="82">
        <f t="shared" si="4"/>
        <v>0.13691818836001896</v>
      </c>
      <c r="P43" s="76">
        <f>分析係数表!C46</f>
        <v>0.10446009389671362</v>
      </c>
      <c r="Q43" s="82">
        <f>O43*P43</f>
        <v>1.4302486812255502E-2</v>
      </c>
      <c r="R43" s="83">
        <v>1.5916801981074955E-2</v>
      </c>
      <c r="S43" s="84">
        <f>I43+R43</f>
        <v>6.6079229549520627E-2</v>
      </c>
      <c r="T43" s="85">
        <f>分析係数表!F46</f>
        <v>0.31293103448275861</v>
      </c>
      <c r="U43" s="86">
        <f>S43*T43</f>
        <v>2.0678241660755162E-2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投入係数表!Z44</f>
        <v>0.6470588235294118</v>
      </c>
      <c r="E44" s="91">
        <f>SUM(E5:E43)</f>
        <v>64.705882352941174</v>
      </c>
      <c r="F44" s="92">
        <f>分析係数表!C47</f>
        <v>0.44570757479943235</v>
      </c>
      <c r="G44" s="91">
        <f>SUM(G5:G43)</f>
        <v>8.3154492111648786</v>
      </c>
      <c r="H44" s="91">
        <f>SUM(H5:H43)</f>
        <v>9.1797360160316828</v>
      </c>
      <c r="I44" s="91">
        <f>SUM(I5:I43)</f>
        <v>109.1797360160317</v>
      </c>
      <c r="J44" s="92">
        <f>分析係数表!G47</f>
        <v>0.27097428005742652</v>
      </c>
      <c r="K44" s="93">
        <f>SUM(K5:K43)</f>
        <v>10.195494110476863</v>
      </c>
      <c r="L44" s="94">
        <f>最終需要_まとめ!$L$33</f>
        <v>0.62733333333333341</v>
      </c>
      <c r="M44" s="91">
        <f>K44*L44</f>
        <v>6.3959733053058194</v>
      </c>
      <c r="N44" s="95">
        <f>分析係数表!H47</f>
        <v>1</v>
      </c>
      <c r="O44" s="96">
        <f>SUM(O5:O43)</f>
        <v>6.3959733053058203</v>
      </c>
      <c r="P44" s="92">
        <f>分析係数表!C47</f>
        <v>0.44570757479943235</v>
      </c>
      <c r="Q44" s="96">
        <f>SUM(Q5:Q43)</f>
        <v>2.8023000128746447</v>
      </c>
      <c r="R44" s="91">
        <f>SUM(R7:R43)</f>
        <v>3.079680955549263</v>
      </c>
      <c r="S44" s="97">
        <f>SUM(S5:S43)</f>
        <v>112.26377801136253</v>
      </c>
      <c r="T44" s="98">
        <f>分析係数表!F47</f>
        <v>0.61157350498728547</v>
      </c>
      <c r="U44" s="99">
        <f>SUM(U5:U43)</f>
        <v>42.266023070684916</v>
      </c>
      <c r="V44" s="100">
        <f>分析係数表!D47</f>
        <v>9.9802009927653867E-2</v>
      </c>
      <c r="W44" s="164">
        <f>SUM(W5:W43)</f>
        <v>1</v>
      </c>
      <c r="X44" s="92">
        <f>分析係数表!E47</f>
        <v>7.9310975781403947E-2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4.3219724437998597E-2</v>
      </c>
      <c r="G5" s="77">
        <f t="shared" ref="G5:G38" si="1">E5*F5</f>
        <v>0</v>
      </c>
      <c r="H5" s="77">
        <f t="array" ref="H5:H43">MMULT(逆行列係数!C5:AO43,'25'!G5:G43)</f>
        <v>2.2212369277583874E-4</v>
      </c>
      <c r="I5" s="77">
        <f t="shared" ref="I5:I38" si="2">C5+H5</f>
        <v>2.2212369277583874E-4</v>
      </c>
      <c r="J5" s="76">
        <f>分析係数表!G8</f>
        <v>0.12096774193548387</v>
      </c>
      <c r="K5" s="78">
        <f t="shared" ref="K5:K38" si="3">I5*J5</f>
        <v>2.6869801545464364E-5</v>
      </c>
      <c r="L5" s="79" t="s">
        <v>185</v>
      </c>
      <c r="M5" s="80" t="s">
        <v>185</v>
      </c>
      <c r="N5" s="81">
        <f>分析係数表!H8</f>
        <v>1.0951274000724549E-2</v>
      </c>
      <c r="O5" s="82">
        <f t="shared" ref="O5:O43" si="4">$M$44*N5</f>
        <v>0.13723178712649778</v>
      </c>
      <c r="P5" s="76">
        <f>分析係数表!C8</f>
        <v>4.3219724437998597E-2</v>
      </c>
      <c r="Q5" s="82">
        <f t="shared" ref="Q5:Q38" si="5">O5*P5</f>
        <v>5.9311200237413169E-3</v>
      </c>
      <c r="R5" s="83">
        <f t="array" ref="R5:R43">MMULT(逆行列係数!C5:AO43,'25'!Q5:Q43)</f>
        <v>6.686403059296628E-3</v>
      </c>
      <c r="S5" s="84">
        <f t="shared" ref="S5:S38" si="6">I5+R5</f>
        <v>6.9085267520724667E-3</v>
      </c>
      <c r="T5" s="85">
        <f>分析係数表!F8</f>
        <v>0.45483870967741935</v>
      </c>
      <c r="U5" s="86">
        <f t="shared" ref="U5:U38" si="7">S5*T5</f>
        <v>3.1422653936845736E-3</v>
      </c>
      <c r="V5" s="87">
        <f>分析係数表!D8</f>
        <v>0.9145161290322581</v>
      </c>
      <c r="W5" s="167">
        <f t="shared" ref="W5:W38" si="8">ROUND(S5*V5,0)</f>
        <v>0</v>
      </c>
      <c r="X5" s="76">
        <f>分析係数表!E8</f>
        <v>0.59354838709677415</v>
      </c>
      <c r="Y5" s="166">
        <f t="shared" ref="Y5:Y38" si="9">ROUND(S5*X5,0)</f>
        <v>0</v>
      </c>
    </row>
    <row r="6" spans="1:25" x14ac:dyDescent="0.2">
      <c r="A6" s="6" t="s">
        <v>220</v>
      </c>
      <c r="B6" s="5" t="s">
        <v>266</v>
      </c>
      <c r="C6" s="90"/>
      <c r="D6" s="76">
        <f>投入係数表!AA6</f>
        <v>0</v>
      </c>
      <c r="E6" s="77">
        <f t="shared" si="0"/>
        <v>0</v>
      </c>
      <c r="F6" s="76">
        <f>分析係数表!C9</f>
        <v>0.23148148148148151</v>
      </c>
      <c r="G6" s="77">
        <f t="shared" si="1"/>
        <v>0</v>
      </c>
      <c r="H6" s="77">
        <v>5.0641593959783455E-5</v>
      </c>
      <c r="I6" s="77">
        <f t="shared" si="2"/>
        <v>5.0641593959783455E-5</v>
      </c>
      <c r="J6" s="76">
        <f>分析係数表!G9</f>
        <v>0.24691358024691357</v>
      </c>
      <c r="K6" s="78">
        <f t="shared" si="3"/>
        <v>1.2504097274020606E-5</v>
      </c>
      <c r="L6" s="79"/>
      <c r="M6" s="80"/>
      <c r="N6" s="81">
        <f>分析係数表!H9</f>
        <v>5.7611802117296619E-4</v>
      </c>
      <c r="O6" s="82">
        <f t="shared" si="4"/>
        <v>7.2194071334638153E-3</v>
      </c>
      <c r="P6" s="76">
        <f>分析係数表!C9</f>
        <v>0.23148148148148151</v>
      </c>
      <c r="Q6" s="82">
        <f t="shared" si="5"/>
        <v>1.6711590586721797E-3</v>
      </c>
      <c r="R6" s="83">
        <v>1.8578377471456717E-3</v>
      </c>
      <c r="S6" s="84">
        <f t="shared" si="6"/>
        <v>1.9084793411054551E-3</v>
      </c>
      <c r="T6" s="85">
        <f>分析係数表!F9</f>
        <v>0.67901234567901236</v>
      </c>
      <c r="U6" s="86">
        <f t="shared" si="7"/>
        <v>1.295881034083951E-3</v>
      </c>
      <c r="V6" s="87">
        <f>分析係数表!D9</f>
        <v>0</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5.5493895671475668E-3</v>
      </c>
      <c r="G7" s="77">
        <f t="shared" si="1"/>
        <v>0</v>
      </c>
      <c r="H7" s="77">
        <v>1.0795131909274361E-6</v>
      </c>
      <c r="I7" s="77">
        <f t="shared" si="2"/>
        <v>1.0795131909274361E-6</v>
      </c>
      <c r="J7" s="76">
        <f>分析係数表!G10</f>
        <v>0.2857142857142857</v>
      </c>
      <c r="K7" s="78">
        <f t="shared" si="3"/>
        <v>3.0843234026498169E-7</v>
      </c>
      <c r="L7" s="79"/>
      <c r="M7" s="80"/>
      <c r="N7" s="81">
        <f>分析係数表!H10</f>
        <v>1.1094674556213018E-3</v>
      </c>
      <c r="O7" s="82">
        <f t="shared" si="4"/>
        <v>1.3902875746102807E-2</v>
      </c>
      <c r="P7" s="76">
        <f>分析係数表!C10</f>
        <v>5.5493895671475668E-3</v>
      </c>
      <c r="Q7" s="82">
        <f t="shared" si="5"/>
        <v>7.7152473618771856E-5</v>
      </c>
      <c r="R7" s="83">
        <v>9.4794778267654248E-5</v>
      </c>
      <c r="S7" s="84">
        <f t="shared" si="6"/>
        <v>9.5874291458581686E-5</v>
      </c>
      <c r="T7" s="85">
        <f>分析係数表!F10</f>
        <v>0.5714285714285714</v>
      </c>
      <c r="U7" s="86">
        <f t="shared" si="7"/>
        <v>5.4785309404903816E-5</v>
      </c>
      <c r="V7" s="87">
        <f>分析係数表!D10</f>
        <v>0.14285714285714285</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8.2342177493137658E-3</v>
      </c>
      <c r="G8" s="77">
        <f t="shared" si="1"/>
        <v>0</v>
      </c>
      <c r="H8" s="77">
        <v>5.4700475385300955E-4</v>
      </c>
      <c r="I8" s="77">
        <f t="shared" si="2"/>
        <v>5.4700475385300955E-4</v>
      </c>
      <c r="J8" s="76">
        <f>分析係数表!G11</f>
        <v>0.47058823529411764</v>
      </c>
      <c r="K8" s="78">
        <f t="shared" si="3"/>
        <v>2.5741400181318098E-4</v>
      </c>
      <c r="L8" s="79"/>
      <c r="M8" s="80"/>
      <c r="N8" s="81">
        <f>分析係数表!H11</f>
        <v>-2.0126393752767377E-5</v>
      </c>
      <c r="O8" s="82">
        <f t="shared" si="4"/>
        <v>-2.5220636274109399E-4</v>
      </c>
      <c r="P8" s="76">
        <f>分析係数表!C11</f>
        <v>8.2342177493137658E-3</v>
      </c>
      <c r="Q8" s="82">
        <f t="shared" si="5"/>
        <v>-2.0767221085725821E-6</v>
      </c>
      <c r="R8" s="83">
        <v>2.5487208963326885E-5</v>
      </c>
      <c r="S8" s="84">
        <f t="shared" si="6"/>
        <v>5.7249196281633648E-4</v>
      </c>
      <c r="T8" s="85">
        <f>分析係数表!F11</f>
        <v>0.76470588235294112</v>
      </c>
      <c r="U8" s="86">
        <f t="shared" si="7"/>
        <v>4.3778797156543377E-4</v>
      </c>
      <c r="V8" s="87">
        <f>分析係数表!D11</f>
        <v>0</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2.3675231529837748E-2</v>
      </c>
      <c r="G9" s="77">
        <f t="shared" si="1"/>
        <v>0</v>
      </c>
      <c r="H9" s="77">
        <v>8.0244802001098114E-5</v>
      </c>
      <c r="I9" s="77">
        <f t="shared" si="2"/>
        <v>8.0244802001098114E-5</v>
      </c>
      <c r="J9" s="76">
        <f>分析係数表!G12</f>
        <v>0.14409566517189837</v>
      </c>
      <c r="K9" s="78">
        <f t="shared" si="3"/>
        <v>1.1562928120935514E-5</v>
      </c>
      <c r="L9" s="79"/>
      <c r="M9" s="80"/>
      <c r="N9" s="81">
        <f>分析係数表!H12</f>
        <v>8.7247916918246585E-2</v>
      </c>
      <c r="O9" s="82">
        <f t="shared" si="4"/>
        <v>1.0933145824826425</v>
      </c>
      <c r="P9" s="76">
        <f>分析係数表!C12</f>
        <v>2.3675231529837748E-2</v>
      </c>
      <c r="Q9" s="82">
        <f t="shared" si="5"/>
        <v>2.5884475875224449E-2</v>
      </c>
      <c r="R9" s="83">
        <v>2.7750964402583938E-2</v>
      </c>
      <c r="S9" s="84">
        <f t="shared" si="6"/>
        <v>2.7831209204585036E-2</v>
      </c>
      <c r="T9" s="85">
        <f>分析係数表!F12</f>
        <v>0.28819133034379674</v>
      </c>
      <c r="U9" s="86">
        <f t="shared" si="7"/>
        <v>8.0207132057458826E-3</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投入係数表!AA10</f>
        <v>8.7989441267047959E-4</v>
      </c>
      <c r="E10" s="77">
        <f t="shared" si="0"/>
        <v>8.7989441267047955E-2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0.16844232451570815</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投入係数表!AA11</f>
        <v>2.6396832380114386E-3</v>
      </c>
      <c r="E11" s="77">
        <f t="shared" si="0"/>
        <v>0.26396832380114388</v>
      </c>
      <c r="F11" s="76">
        <f>分析係数表!C14</f>
        <v>5.9722885809842308E-2</v>
      </c>
      <c r="G11" s="77">
        <f t="shared" si="1"/>
        <v>1.5764950059791196E-2</v>
      </c>
      <c r="H11" s="77">
        <v>3.3385478100490522E-2</v>
      </c>
      <c r="I11" s="77">
        <f t="shared" si="2"/>
        <v>3.3385478100490522E-2</v>
      </c>
      <c r="J11" s="76">
        <f>分析係数表!G14</f>
        <v>0.15850144092219021</v>
      </c>
      <c r="K11" s="78">
        <f t="shared" si="3"/>
        <v>5.2916463848039731E-3</v>
      </c>
      <c r="L11" s="79"/>
      <c r="M11" s="80"/>
      <c r="N11" s="81">
        <f>分析係数表!H14</f>
        <v>1.1119832548403977E-3</v>
      </c>
      <c r="O11" s="82">
        <f t="shared" si="4"/>
        <v>1.3934401541445443E-2</v>
      </c>
      <c r="P11" s="76">
        <f>分析係数表!C14</f>
        <v>5.9722885809842308E-2</v>
      </c>
      <c r="Q11" s="82">
        <f t="shared" si="5"/>
        <v>8.3220267208823683E-4</v>
      </c>
      <c r="R11" s="83">
        <v>2.4323070652949256E-3</v>
      </c>
      <c r="S11" s="84">
        <f t="shared" si="6"/>
        <v>3.5817785165785446E-2</v>
      </c>
      <c r="T11" s="85">
        <f>分析係数表!F14</f>
        <v>0.29178674351585016</v>
      </c>
      <c r="U11" s="86">
        <f t="shared" si="7"/>
        <v>1.0451154893474861E-2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投入係数表!AA12</f>
        <v>9.0189177298724155E-3</v>
      </c>
      <c r="E12" s="77">
        <f t="shared" si="0"/>
        <v>0.90189177298724155</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0.10056728714301122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投入係数表!AA13</f>
        <v>1.1878574571051475E-2</v>
      </c>
      <c r="E13" s="77">
        <f t="shared" si="0"/>
        <v>1.1878574571051475</v>
      </c>
      <c r="F13" s="76">
        <f>分析係数表!C16</f>
        <v>6.1289263434387564E-3</v>
      </c>
      <c r="G13" s="77">
        <f t="shared" si="1"/>
        <v>7.2802908611019112E-3</v>
      </c>
      <c r="H13" s="77">
        <v>8.6775254086187067E-3</v>
      </c>
      <c r="I13" s="77">
        <f t="shared" si="2"/>
        <v>8.6775254086187067E-3</v>
      </c>
      <c r="J13" s="76">
        <f>分析係数表!G16</f>
        <v>3.1746031746031744E-2</v>
      </c>
      <c r="K13" s="78">
        <f t="shared" si="3"/>
        <v>2.7547699709900653E-4</v>
      </c>
      <c r="L13" s="79"/>
      <c r="M13" s="80"/>
      <c r="N13" s="81">
        <f>分析係数表!H16</f>
        <v>1.5884756269371653E-2</v>
      </c>
      <c r="O13" s="82">
        <f t="shared" si="4"/>
        <v>0.19905387179340844</v>
      </c>
      <c r="P13" s="76">
        <f>分析係数表!C16</f>
        <v>6.1289263434387564E-3</v>
      </c>
      <c r="Q13" s="82">
        <f t="shared" si="5"/>
        <v>1.2199865185981019E-3</v>
      </c>
      <c r="R13" s="83">
        <v>1.3672145071266235E-3</v>
      </c>
      <c r="S13" s="84">
        <f t="shared" si="6"/>
        <v>1.0044739915745331E-2</v>
      </c>
      <c r="T13" s="85">
        <f>分析係数表!F16</f>
        <v>0.27777777777777779</v>
      </c>
      <c r="U13" s="86">
        <f t="shared" si="7"/>
        <v>2.7902055321514809E-3</v>
      </c>
      <c r="V13" s="87">
        <f>分析係数表!D16</f>
        <v>0</v>
      </c>
      <c r="W13" s="167">
        <f t="shared" si="8"/>
        <v>0</v>
      </c>
      <c r="X13" s="76">
        <f>分析係数表!E16</f>
        <v>0</v>
      </c>
      <c r="Y13" s="166">
        <f t="shared" si="9"/>
        <v>0</v>
      </c>
    </row>
    <row r="14" spans="1:25" x14ac:dyDescent="0.2">
      <c r="A14" s="6" t="s">
        <v>2</v>
      </c>
      <c r="B14" s="5" t="s">
        <v>365</v>
      </c>
      <c r="C14" s="90"/>
      <c r="D14" s="76">
        <f>投入係数表!AA14</f>
        <v>3.8935327760668721E-2</v>
      </c>
      <c r="E14" s="77">
        <f t="shared" si="0"/>
        <v>3.8935327760668721</v>
      </c>
      <c r="F14" s="76">
        <f>分析係数表!C17</f>
        <v>8.7451698189953242E-2</v>
      </c>
      <c r="G14" s="77">
        <f t="shared" si="1"/>
        <v>0.34049605322529092</v>
      </c>
      <c r="H14" s="77">
        <v>0.39996569861405856</v>
      </c>
      <c r="I14" s="77">
        <f t="shared" si="2"/>
        <v>0.39996569861405856</v>
      </c>
      <c r="J14" s="76">
        <f>分析係数表!G17</f>
        <v>0.21272443403590943</v>
      </c>
      <c r="K14" s="78">
        <f t="shared" si="3"/>
        <v>8.5082476871452734E-2</v>
      </c>
      <c r="L14" s="79"/>
      <c r="M14" s="80"/>
      <c r="N14" s="81">
        <f>分析係数表!H17</f>
        <v>2.8227267238256251E-3</v>
      </c>
      <c r="O14" s="82">
        <f t="shared" si="4"/>
        <v>3.5371942374438435E-2</v>
      </c>
      <c r="P14" s="76">
        <f>分析係数表!C17</f>
        <v>8.7451698189953242E-2</v>
      </c>
      <c r="Q14" s="82">
        <f t="shared" si="5"/>
        <v>3.0933364289218081E-3</v>
      </c>
      <c r="R14" s="83">
        <v>5.4055438704873494E-3</v>
      </c>
      <c r="S14" s="84">
        <f t="shared" si="6"/>
        <v>0.40537124248454592</v>
      </c>
      <c r="T14" s="85">
        <f>分析係数表!F17</f>
        <v>0.32357533177205311</v>
      </c>
      <c r="U14" s="86">
        <f t="shared" si="7"/>
        <v>0.13116813427778634</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投入係数表!AA15</f>
        <v>4.6194456665200178E-3</v>
      </c>
      <c r="E15" s="77">
        <f t="shared" si="0"/>
        <v>0.46194456665200179</v>
      </c>
      <c r="F15" s="76">
        <f>分析係数表!C18</f>
        <v>0.22643979057591623</v>
      </c>
      <c r="G15" s="77">
        <f t="shared" si="1"/>
        <v>0.10460263093036166</v>
      </c>
      <c r="H15" s="77">
        <v>0.16475190123020508</v>
      </c>
      <c r="I15" s="77">
        <f t="shared" si="2"/>
        <v>0.16475190123020508</v>
      </c>
      <c r="J15" s="76">
        <f>分析係数表!G18</f>
        <v>0.21553645335880292</v>
      </c>
      <c r="K15" s="78">
        <f t="shared" si="3"/>
        <v>3.5510040475278205E-2</v>
      </c>
      <c r="L15" s="79"/>
      <c r="M15" s="80"/>
      <c r="N15" s="81">
        <f>分析係数表!H18</f>
        <v>4.2265426880811494E-4</v>
      </c>
      <c r="O15" s="82">
        <f t="shared" si="4"/>
        <v>5.2963336175629741E-3</v>
      </c>
      <c r="P15" s="76">
        <f>分析係数表!C18</f>
        <v>0.22643979057591623</v>
      </c>
      <c r="Q15" s="82">
        <f t="shared" si="5"/>
        <v>1.1993006751811446E-3</v>
      </c>
      <c r="R15" s="83">
        <v>2.5843099070248388E-3</v>
      </c>
      <c r="S15" s="84">
        <f t="shared" si="6"/>
        <v>0.16733621113722993</v>
      </c>
      <c r="T15" s="85">
        <f>分析係数表!F18</f>
        <v>0.45877109200891436</v>
      </c>
      <c r="U15" s="86">
        <f t="shared" si="7"/>
        <v>7.6769016316061228E-2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投入係数表!AA16</f>
        <v>0</v>
      </c>
      <c r="E16" s="77">
        <f t="shared" si="0"/>
        <v>0</v>
      </c>
      <c r="F16" s="76">
        <f>分析係数表!C19</f>
        <v>0.10887949260042284</v>
      </c>
      <c r="G16" s="77">
        <f t="shared" si="1"/>
        <v>0</v>
      </c>
      <c r="H16" s="77">
        <v>1.3612000662092474E-2</v>
      </c>
      <c r="I16" s="77">
        <f t="shared" si="2"/>
        <v>1.3612000662092474E-2</v>
      </c>
      <c r="J16" s="76">
        <f>分析係数表!G19</f>
        <v>5.7692307692307696E-2</v>
      </c>
      <c r="K16" s="78">
        <f t="shared" si="3"/>
        <v>7.853077305053351E-4</v>
      </c>
      <c r="L16" s="79"/>
      <c r="M16" s="80"/>
      <c r="N16" s="81">
        <f>分析係数表!H19</f>
        <v>-1.0817936642112467E-4</v>
      </c>
      <c r="O16" s="82">
        <f t="shared" si="4"/>
        <v>-1.3556091997333802E-3</v>
      </c>
      <c r="P16" s="76">
        <f>分析係数表!C19</f>
        <v>0.10887949260042284</v>
      </c>
      <c r="Q16" s="82">
        <f t="shared" si="5"/>
        <v>-1.475980418314357E-4</v>
      </c>
      <c r="R16" s="83">
        <v>3.9669272310901253E-4</v>
      </c>
      <c r="S16" s="84">
        <f t="shared" si="6"/>
        <v>1.4008693385201486E-2</v>
      </c>
      <c r="T16" s="85">
        <f>分析係数表!F19</f>
        <v>0.23994755244755245</v>
      </c>
      <c r="U16" s="86">
        <f t="shared" si="7"/>
        <v>3.3613516907673147E-3</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投入係数表!AA17</f>
        <v>2.199736031676199E-4</v>
      </c>
      <c r="E17" s="77">
        <f t="shared" si="0"/>
        <v>2.1997360316761989E-2</v>
      </c>
      <c r="F17" s="76">
        <f>分析係数表!C20</f>
        <v>0.17711503347534996</v>
      </c>
      <c r="G17" s="77">
        <f t="shared" si="1"/>
        <v>3.8960632088726344E-3</v>
      </c>
      <c r="H17" s="77">
        <v>1.4405692591046376E-2</v>
      </c>
      <c r="I17" s="77">
        <f t="shared" si="2"/>
        <v>1.4405692591046376E-2</v>
      </c>
      <c r="J17" s="76">
        <f>分析係数表!G20</f>
        <v>9.9964551577454805E-2</v>
      </c>
      <c r="K17" s="78">
        <f t="shared" si="3"/>
        <v>1.440058600026614E-3</v>
      </c>
      <c r="L17" s="79"/>
      <c r="M17" s="80"/>
      <c r="N17" s="81">
        <f>分析係数表!H20</f>
        <v>5.2831783601014375E-4</v>
      </c>
      <c r="O17" s="82">
        <f t="shared" si="4"/>
        <v>6.6204170219537183E-3</v>
      </c>
      <c r="P17" s="76">
        <f>分析係数表!C20</f>
        <v>0.17711503347534996</v>
      </c>
      <c r="Q17" s="82">
        <f t="shared" si="5"/>
        <v>1.1725753824641096E-3</v>
      </c>
      <c r="R17" s="83">
        <v>2.2387265355635591E-3</v>
      </c>
      <c r="S17" s="84">
        <f t="shared" si="6"/>
        <v>1.6644419126609935E-2</v>
      </c>
      <c r="T17" s="85">
        <f>分析係数表!F20</f>
        <v>0.22332506203473945</v>
      </c>
      <c r="U17" s="86">
        <f t="shared" si="7"/>
        <v>3.7171159339823676E-3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投入係数表!AA18</f>
        <v>8.7989441267047959E-4</v>
      </c>
      <c r="E18" s="77">
        <f t="shared" si="0"/>
        <v>8.7989441267047955E-2</v>
      </c>
      <c r="F18" s="76">
        <f>分析係数表!C21</f>
        <v>0.17957505140507202</v>
      </c>
      <c r="G18" s="77">
        <f t="shared" si="1"/>
        <v>1.5800708438633702E-2</v>
      </c>
      <c r="H18" s="77">
        <v>8.3781566592731574E-2</v>
      </c>
      <c r="I18" s="77">
        <f t="shared" si="2"/>
        <v>8.3781566592731574E-2</v>
      </c>
      <c r="J18" s="76">
        <f>分析係数表!G21</f>
        <v>0.28499913688934919</v>
      </c>
      <c r="K18" s="78">
        <f t="shared" si="3"/>
        <v>2.387767416616603E-2</v>
      </c>
      <c r="L18" s="79"/>
      <c r="M18" s="80"/>
      <c r="N18" s="81">
        <f>分析係数表!H21</f>
        <v>8.7801392746447693E-4</v>
      </c>
      <c r="O18" s="82">
        <f t="shared" si="4"/>
        <v>1.1002502574580226E-2</v>
      </c>
      <c r="P18" s="76">
        <f>分析係数表!C21</f>
        <v>0.17957505140507202</v>
      </c>
      <c r="Q18" s="82">
        <f t="shared" si="5"/>
        <v>1.9757749654146814E-3</v>
      </c>
      <c r="R18" s="83">
        <v>3.893884831970092E-3</v>
      </c>
      <c r="S18" s="84">
        <f t="shared" si="6"/>
        <v>8.7675451424701664E-2</v>
      </c>
      <c r="T18" s="85">
        <f>分析係数表!F21</f>
        <v>0.42551355083721731</v>
      </c>
      <c r="U18" s="86">
        <f t="shared" si="7"/>
        <v>3.7307092656980768E-2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投入係数表!AA19</f>
        <v>1.0558732952045754E-2</v>
      </c>
      <c r="E19" s="77">
        <f t="shared" si="0"/>
        <v>1.0558732952045755</v>
      </c>
      <c r="F19" s="76">
        <f>分析係数表!C22</f>
        <v>4.9691833590138623E-2</v>
      </c>
      <c r="G19" s="77">
        <f t="shared" si="1"/>
        <v>5.2468280077577083E-2</v>
      </c>
      <c r="H19" s="77">
        <v>6.3848613815727984E-2</v>
      </c>
      <c r="I19" s="77">
        <f t="shared" si="2"/>
        <v>6.3848613815727984E-2</v>
      </c>
      <c r="J19" s="76">
        <f>分析係数表!G22</f>
        <v>0.19477362503798237</v>
      </c>
      <c r="K19" s="78">
        <f t="shared" si="3"/>
        <v>1.2436025966539543E-2</v>
      </c>
      <c r="L19" s="79"/>
      <c r="M19" s="80"/>
      <c r="N19" s="81">
        <f>分析係数表!H22</f>
        <v>4.276858672463068E-5</v>
      </c>
      <c r="O19" s="82">
        <f t="shared" si="4"/>
        <v>5.359385208248248E-4</v>
      </c>
      <c r="P19" s="76">
        <f>分析係数表!C22</f>
        <v>4.9691833590138623E-2</v>
      </c>
      <c r="Q19" s="82">
        <f t="shared" si="5"/>
        <v>2.6631767791372238E-5</v>
      </c>
      <c r="R19" s="83">
        <v>3.1992085870831269E-4</v>
      </c>
      <c r="S19" s="84">
        <f t="shared" si="6"/>
        <v>6.4168534674436298E-2</v>
      </c>
      <c r="T19" s="85">
        <f>分析係数表!F22</f>
        <v>0.41355211182011548</v>
      </c>
      <c r="U19" s="86">
        <f t="shared" si="7"/>
        <v>2.6537033027015437E-2</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投入係数表!AA20</f>
        <v>2.199736031676199E-4</v>
      </c>
      <c r="E20" s="77">
        <f t="shared" si="0"/>
        <v>2.1997360316761989E-2</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3.1525795342636753E-4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投入係数表!AA21</f>
        <v>0</v>
      </c>
      <c r="E21" s="77">
        <f t="shared" si="0"/>
        <v>0</v>
      </c>
      <c r="F21" s="76">
        <f>分析係数表!C24</f>
        <v>0.10964526531808849</v>
      </c>
      <c r="G21" s="77">
        <f t="shared" si="1"/>
        <v>0</v>
      </c>
      <c r="H21" s="77">
        <v>5.2683163058845298E-3</v>
      </c>
      <c r="I21" s="77">
        <f t="shared" si="2"/>
        <v>5.2683163058845298E-3</v>
      </c>
      <c r="J21" s="76">
        <f>分析係数表!G24</f>
        <v>0.20900321543408359</v>
      </c>
      <c r="K21" s="78">
        <f t="shared" si="3"/>
        <v>1.1010950478536799E-3</v>
      </c>
      <c r="L21" s="79"/>
      <c r="M21" s="80"/>
      <c r="N21" s="81">
        <f>分析係数表!H24</f>
        <v>3.3711709535885358E-4</v>
      </c>
      <c r="O21" s="82">
        <f t="shared" si="4"/>
        <v>4.2244565759133245E-3</v>
      </c>
      <c r="P21" s="76">
        <f>分析係数表!C24</f>
        <v>0.10964526531808849</v>
      </c>
      <c r="Q21" s="82">
        <f t="shared" si="5"/>
        <v>4.631916620907601E-4</v>
      </c>
      <c r="R21" s="83">
        <v>1.8600658484610266E-3</v>
      </c>
      <c r="S21" s="84">
        <f t="shared" si="6"/>
        <v>7.1283821543455562E-3</v>
      </c>
      <c r="T21" s="85">
        <f>分析係数表!F24</f>
        <v>0.39389067524115756</v>
      </c>
      <c r="U21" s="86">
        <f t="shared" si="7"/>
        <v>2.8078032601521886E-3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投入係数表!AA22</f>
        <v>0</v>
      </c>
      <c r="E22" s="77">
        <f t="shared" si="0"/>
        <v>0</v>
      </c>
      <c r="F22" s="76">
        <f>分析係数表!C25</f>
        <v>4.6305418719211788E-2</v>
      </c>
      <c r="G22" s="77">
        <f t="shared" si="1"/>
        <v>0</v>
      </c>
      <c r="H22" s="77">
        <v>6.6029717284507867E-3</v>
      </c>
      <c r="I22" s="77">
        <f t="shared" si="2"/>
        <v>6.6029717284507867E-3</v>
      </c>
      <c r="J22" s="76">
        <f>分析係数表!G25</f>
        <v>0.19667590027700832</v>
      </c>
      <c r="K22" s="78">
        <f t="shared" si="3"/>
        <v>1.2986454091966921E-3</v>
      </c>
      <c r="L22" s="79"/>
      <c r="M22" s="80"/>
      <c r="N22" s="81">
        <f>分析係数表!H25</f>
        <v>4.9058084772370483E-4</v>
      </c>
      <c r="O22" s="82">
        <f t="shared" si="4"/>
        <v>6.1475300918141657E-3</v>
      </c>
      <c r="P22" s="76">
        <f>分析係数表!C25</f>
        <v>4.6305418719211788E-2</v>
      </c>
      <c r="Q22" s="82">
        <f t="shared" si="5"/>
        <v>2.8466395499040945E-4</v>
      </c>
      <c r="R22" s="83">
        <v>9.5810618885299186E-4</v>
      </c>
      <c r="S22" s="84">
        <f t="shared" si="6"/>
        <v>7.5610779173037783E-3</v>
      </c>
      <c r="T22" s="85">
        <f>分析係数表!F25</f>
        <v>0.35013850415512465</v>
      </c>
      <c r="U22" s="86">
        <f t="shared" si="7"/>
        <v>2.6474245117650902E-3</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投入係数表!AA23</f>
        <v>2.199736031676199E-4</v>
      </c>
      <c r="E23" s="77">
        <f t="shared" si="0"/>
        <v>2.1997360316761989E-2</v>
      </c>
      <c r="F23" s="76">
        <f>分析係数表!C26</f>
        <v>0.16673079389508783</v>
      </c>
      <c r="G23" s="77">
        <f t="shared" si="1"/>
        <v>3.6676373492100268E-3</v>
      </c>
      <c r="H23" s="77">
        <v>2.2038593957523923E-2</v>
      </c>
      <c r="I23" s="77">
        <f t="shared" si="2"/>
        <v>2.2038593957523923E-2</v>
      </c>
      <c r="J23" s="76">
        <f>分析係数表!G26</f>
        <v>0.1962424574876577</v>
      </c>
      <c r="K23" s="78">
        <f t="shared" si="3"/>
        <v>4.3249078377971383E-3</v>
      </c>
      <c r="L23" s="79"/>
      <c r="M23" s="80"/>
      <c r="N23" s="81">
        <f>分析係数表!H26</f>
        <v>1.0251881817815884E-2</v>
      </c>
      <c r="O23" s="82">
        <f t="shared" si="4"/>
        <v>0.12846761602124476</v>
      </c>
      <c r="P23" s="76">
        <f>分析係数表!C26</f>
        <v>0.16673079389508783</v>
      </c>
      <c r="Q23" s="82">
        <f t="shared" si="5"/>
        <v>2.1419507609031444E-2</v>
      </c>
      <c r="R23" s="83">
        <v>2.2771754680804557E-2</v>
      </c>
      <c r="S23" s="84">
        <f t="shared" si="6"/>
        <v>4.481034863832848E-2</v>
      </c>
      <c r="T23" s="85">
        <f>分析係数表!F26</f>
        <v>0.33461327482172243</v>
      </c>
      <c r="U23" s="86">
        <f t="shared" si="7"/>
        <v>1.4994137503774202E-2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投入係数表!AA24</f>
        <v>0</v>
      </c>
      <c r="E24" s="77">
        <f t="shared" si="0"/>
        <v>0</v>
      </c>
      <c r="F24" s="76">
        <f>分析係数表!C27</f>
        <v>7.547169811320753E-2</v>
      </c>
      <c r="G24" s="77">
        <f t="shared" si="1"/>
        <v>0</v>
      </c>
      <c r="H24" s="77">
        <v>1.2340240888910467E-3</v>
      </c>
      <c r="I24" s="77">
        <f t="shared" si="2"/>
        <v>1.2340240888910467E-3</v>
      </c>
      <c r="J24" s="76">
        <f>分析係数表!G27</f>
        <v>0.16957431960921143</v>
      </c>
      <c r="K24" s="78">
        <f t="shared" si="3"/>
        <v>2.0925879525507629E-4</v>
      </c>
      <c r="L24" s="79"/>
      <c r="M24" s="80"/>
      <c r="N24" s="81">
        <f>分析係数表!H27</f>
        <v>1.0395282373304351E-2</v>
      </c>
      <c r="O24" s="82">
        <f t="shared" si="4"/>
        <v>0.13026458635577506</v>
      </c>
      <c r="P24" s="76">
        <f>分析係数表!C27</f>
        <v>7.547169811320753E-2</v>
      </c>
      <c r="Q24" s="82">
        <f t="shared" si="5"/>
        <v>9.8312895362849088E-3</v>
      </c>
      <c r="R24" s="83">
        <v>9.9487806482180044E-3</v>
      </c>
      <c r="S24" s="84">
        <f t="shared" si="6"/>
        <v>1.1182804737109052E-2</v>
      </c>
      <c r="T24" s="85">
        <f>分析係数表!F27</f>
        <v>0.31960921144452198</v>
      </c>
      <c r="U24" s="86">
        <f t="shared" si="7"/>
        <v>3.5741274037654888E-3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投入係数表!AA25</f>
        <v>0</v>
      </c>
      <c r="E25" s="77">
        <f t="shared" si="0"/>
        <v>0</v>
      </c>
      <c r="F25" s="76">
        <f>分析係数表!C28</f>
        <v>9.6472970692467741E-2</v>
      </c>
      <c r="G25" s="77">
        <f t="shared" si="1"/>
        <v>0</v>
      </c>
      <c r="H25" s="77">
        <v>3.3680128550046942E-2</v>
      </c>
      <c r="I25" s="77">
        <f t="shared" si="2"/>
        <v>3.3680128550046942E-2</v>
      </c>
      <c r="J25" s="76">
        <f>分析係数表!G28</f>
        <v>0.12489408574817827</v>
      </c>
      <c r="K25" s="78">
        <f t="shared" si="3"/>
        <v>4.20644886313923E-3</v>
      </c>
      <c r="L25" s="79"/>
      <c r="M25" s="80"/>
      <c r="N25" s="81">
        <f>分析係数表!H28</f>
        <v>1.9077305478404378E-2</v>
      </c>
      <c r="O25" s="82">
        <f t="shared" si="4"/>
        <v>0.23906010608321446</v>
      </c>
      <c r="P25" s="76">
        <f>分析係数表!C28</f>
        <v>9.6472970692467741E-2</v>
      </c>
      <c r="Q25" s="82">
        <f t="shared" si="5"/>
        <v>2.3062838607904177E-2</v>
      </c>
      <c r="R25" s="83">
        <v>2.6309315107791123E-2</v>
      </c>
      <c r="S25" s="84">
        <f t="shared" si="6"/>
        <v>5.9989443657838065E-2</v>
      </c>
      <c r="T25" s="85">
        <f>分析係数表!F28</f>
        <v>0.21360786307405524</v>
      </c>
      <c r="U25" s="86">
        <f t="shared" si="7"/>
        <v>1.2814216866752225E-2</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投入係数表!AA26</f>
        <v>3.5195776506819184E-3</v>
      </c>
      <c r="E26" s="77">
        <f t="shared" si="0"/>
        <v>0.35195776506819182</v>
      </c>
      <c r="F26" s="76">
        <f>分析係数表!C29</f>
        <v>3.4111818825194651E-2</v>
      </c>
      <c r="G26" s="77">
        <f t="shared" si="1"/>
        <v>1.2005919516126583E-2</v>
      </c>
      <c r="H26" s="77">
        <v>1.6936861661673963E-2</v>
      </c>
      <c r="I26" s="77">
        <f t="shared" si="2"/>
        <v>1.6936861661673963E-2</v>
      </c>
      <c r="J26" s="76">
        <f>分析係数表!G29</f>
        <v>0.26295336787564766</v>
      </c>
      <c r="K26" s="78">
        <f t="shared" si="3"/>
        <v>4.4536048151811065E-3</v>
      </c>
      <c r="L26" s="79"/>
      <c r="M26" s="80"/>
      <c r="N26" s="81">
        <f>分析係数表!H29</f>
        <v>9.4946262528680103E-3</v>
      </c>
      <c r="O26" s="82">
        <f t="shared" si="4"/>
        <v>0.11897835162311109</v>
      </c>
      <c r="P26" s="76">
        <f>分析係数表!C29</f>
        <v>3.4111818825194651E-2</v>
      </c>
      <c r="Q26" s="82">
        <f t="shared" si="5"/>
        <v>4.0585679746878694E-3</v>
      </c>
      <c r="R26" s="83">
        <v>5.1772025144699767E-3</v>
      </c>
      <c r="S26" s="84">
        <f t="shared" si="6"/>
        <v>2.2114064176143939E-2</v>
      </c>
      <c r="T26" s="85">
        <f>分析係数表!F29</f>
        <v>0.41450777202072536</v>
      </c>
      <c r="U26" s="86">
        <f t="shared" si="7"/>
        <v>9.1664514719767623E-3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投入係数表!AA27</f>
        <v>3.0136383633963926E-2</v>
      </c>
      <c r="E27" s="77">
        <f t="shared" si="0"/>
        <v>3.0136383633963924</v>
      </c>
      <c r="F27" s="76">
        <f>分析係数表!C30</f>
        <v>1</v>
      </c>
      <c r="G27" s="77">
        <f t="shared" si="1"/>
        <v>3.0136383633963924</v>
      </c>
      <c r="H27" s="77">
        <v>3.3493104069822675</v>
      </c>
      <c r="I27" s="77">
        <f t="shared" si="2"/>
        <v>3.3493104069822675</v>
      </c>
      <c r="J27" s="76">
        <f>分析係数表!G30</f>
        <v>0.34440567162860553</v>
      </c>
      <c r="K27" s="78">
        <f t="shared" si="3"/>
        <v>1.1535215002094059</v>
      </c>
      <c r="L27" s="79"/>
      <c r="M27" s="80"/>
      <c r="N27" s="81">
        <f>分析係数表!H30</f>
        <v>0</v>
      </c>
      <c r="O27" s="82">
        <f t="shared" si="4"/>
        <v>0</v>
      </c>
      <c r="P27" s="76">
        <f>分析係数表!C30</f>
        <v>1</v>
      </c>
      <c r="Q27" s="82">
        <f t="shared" si="5"/>
        <v>0</v>
      </c>
      <c r="R27" s="83">
        <v>3.7266194665327455E-2</v>
      </c>
      <c r="S27" s="84">
        <f t="shared" si="6"/>
        <v>3.3865766016475951</v>
      </c>
      <c r="T27" s="85">
        <f>分析係数表!F30</f>
        <v>0.44043464817350592</v>
      </c>
      <c r="U27" s="86">
        <f t="shared" si="7"/>
        <v>1.4915656740592858</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投入係数表!AA28</f>
        <v>4.3334799824021115E-2</v>
      </c>
      <c r="E28" s="77">
        <f t="shared" si="0"/>
        <v>4.3334799824021113</v>
      </c>
      <c r="F28" s="76">
        <f>分析係数表!C31</f>
        <v>1.6826763829082436E-2</v>
      </c>
      <c r="G28" s="77">
        <f t="shared" si="1"/>
        <v>7.2918444221936635E-2</v>
      </c>
      <c r="H28" s="77">
        <v>8.2716865706586956E-2</v>
      </c>
      <c r="I28" s="77">
        <f t="shared" si="2"/>
        <v>8.2716865706586956E-2</v>
      </c>
      <c r="J28" s="76">
        <f>分析係数表!G31</f>
        <v>7.0588235294117646E-2</v>
      </c>
      <c r="K28" s="78">
        <f t="shared" si="3"/>
        <v>5.8388375792884908E-3</v>
      </c>
      <c r="L28" s="79"/>
      <c r="M28" s="80"/>
      <c r="N28" s="81">
        <f>分析係数表!H31</f>
        <v>2.1628325886567646E-2</v>
      </c>
      <c r="O28" s="82">
        <f t="shared" si="4"/>
        <v>0.27102726256064819</v>
      </c>
      <c r="P28" s="76">
        <f>分析係数表!C31</f>
        <v>1.6826763829082436E-2</v>
      </c>
      <c r="Q28" s="82">
        <f t="shared" si="5"/>
        <v>4.5605117383507431E-3</v>
      </c>
      <c r="R28" s="83">
        <v>5.7385083375827792E-3</v>
      </c>
      <c r="S28" s="84">
        <f t="shared" si="6"/>
        <v>8.8455374044169741E-2</v>
      </c>
      <c r="T28" s="85">
        <f>分析係数表!F31</f>
        <v>0.34509803921568627</v>
      </c>
      <c r="U28" s="86">
        <f t="shared" si="7"/>
        <v>3.0525776140733086E-2</v>
      </c>
      <c r="V28" s="87">
        <f>分析係数表!D31</f>
        <v>0</v>
      </c>
      <c r="W28" s="167">
        <f t="shared" si="8"/>
        <v>0</v>
      </c>
      <c r="X28" s="76">
        <f>分析係数表!E31</f>
        <v>0</v>
      </c>
      <c r="Y28" s="166">
        <f t="shared" si="9"/>
        <v>0</v>
      </c>
    </row>
    <row r="29" spans="1:25" x14ac:dyDescent="0.2">
      <c r="A29" s="6" t="s">
        <v>17</v>
      </c>
      <c r="B29" s="5" t="s">
        <v>273</v>
      </c>
      <c r="C29" s="75">
        <f>最終需要_まとめ!C30</f>
        <v>100</v>
      </c>
      <c r="D29" s="76">
        <f>投入係数表!AA29</f>
        <v>9.2388913330400349E-2</v>
      </c>
      <c r="E29" s="77">
        <f t="shared" si="0"/>
        <v>9.2388913330400353</v>
      </c>
      <c r="F29" s="76">
        <f>分析係数表!C32</f>
        <v>1</v>
      </c>
      <c r="G29" s="77">
        <f t="shared" si="1"/>
        <v>9.2388913330400353</v>
      </c>
      <c r="H29" s="77">
        <v>10.198706491296628</v>
      </c>
      <c r="I29" s="77">
        <f t="shared" si="2"/>
        <v>110.19870649129663</v>
      </c>
      <c r="J29" s="76">
        <f>分析係数表!G32</f>
        <v>0.14034315882094148</v>
      </c>
      <c r="K29" s="78">
        <f t="shared" si="3"/>
        <v>15.465634566970358</v>
      </c>
      <c r="L29" s="79"/>
      <c r="M29" s="80"/>
      <c r="N29" s="81">
        <f>分析係数表!H32</f>
        <v>6.181318681318681E-3</v>
      </c>
      <c r="O29" s="82">
        <f t="shared" si="4"/>
        <v>7.7458879156858493E-2</v>
      </c>
      <c r="P29" s="76">
        <f>分析係数表!C32</f>
        <v>1</v>
      </c>
      <c r="Q29" s="82">
        <f t="shared" si="5"/>
        <v>7.7458879156858493E-2</v>
      </c>
      <c r="R29" s="83">
        <v>0.10080969484092377</v>
      </c>
      <c r="S29" s="84">
        <f t="shared" si="6"/>
        <v>110.29951618613755</v>
      </c>
      <c r="T29" s="85">
        <f>分析係数表!F32</f>
        <v>0.48284205895292565</v>
      </c>
      <c r="U29" s="86">
        <f t="shared" si="7"/>
        <v>53.257245496826208</v>
      </c>
      <c r="V29" s="87">
        <f>分析係数表!D32</f>
        <v>1.2758468983721953E-2</v>
      </c>
      <c r="W29" s="167">
        <f t="shared" si="8"/>
        <v>1</v>
      </c>
      <c r="X29" s="76">
        <f>分析係数表!E32</f>
        <v>1.913770347558293E-2</v>
      </c>
      <c r="Y29" s="166">
        <f t="shared" si="9"/>
        <v>2</v>
      </c>
    </row>
    <row r="30" spans="1:25" x14ac:dyDescent="0.2">
      <c r="A30" s="6" t="s">
        <v>18</v>
      </c>
      <c r="B30" s="5" t="s">
        <v>274</v>
      </c>
      <c r="C30" s="90"/>
      <c r="D30" s="76">
        <f>投入係数表!AA30</f>
        <v>2.1997360316761989E-3</v>
      </c>
      <c r="E30" s="77">
        <f t="shared" si="0"/>
        <v>0.21997360316761988</v>
      </c>
      <c r="F30" s="76">
        <f>分析係数表!C33</f>
        <v>0.61354309165526677</v>
      </c>
      <c r="G30" s="77">
        <f t="shared" si="1"/>
        <v>0.13496328457001028</v>
      </c>
      <c r="H30" s="77">
        <v>0.16705611990424665</v>
      </c>
      <c r="I30" s="77">
        <f t="shared" si="2"/>
        <v>0.16705611990424665</v>
      </c>
      <c r="J30" s="76">
        <f>分析係数表!G33</f>
        <v>0.50806900389538123</v>
      </c>
      <c r="K30" s="78">
        <f t="shared" si="3"/>
        <v>8.4876036434377966E-2</v>
      </c>
      <c r="L30" s="79"/>
      <c r="M30" s="80"/>
      <c r="N30" s="81">
        <f>分析係数表!H33</f>
        <v>9.1575091575091575E-4</v>
      </c>
      <c r="O30" s="82">
        <f t="shared" si="4"/>
        <v>1.1475389504719777E-2</v>
      </c>
      <c r="P30" s="76">
        <f>分析係数表!C33</f>
        <v>0.61354309165526677</v>
      </c>
      <c r="Q30" s="82">
        <f t="shared" si="5"/>
        <v>7.0406459546741729E-3</v>
      </c>
      <c r="R30" s="83">
        <v>1.9260450636559037E-2</v>
      </c>
      <c r="S30" s="84">
        <f t="shared" si="6"/>
        <v>0.18631657054080569</v>
      </c>
      <c r="T30" s="85">
        <f>分析係数表!F33</f>
        <v>0.64607679465776291</v>
      </c>
      <c r="U30" s="86">
        <f t="shared" si="7"/>
        <v>0.12037481268663072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投入係数表!AA31</f>
        <v>1.8257809062912449E-2</v>
      </c>
      <c r="E31" s="77">
        <f t="shared" si="0"/>
        <v>1.8257809062912449</v>
      </c>
      <c r="F31" s="76">
        <f>分析係数表!C34</f>
        <v>0.22857033424405693</v>
      </c>
      <c r="G31" s="77">
        <f t="shared" si="1"/>
        <v>0.41731935200740705</v>
      </c>
      <c r="H31" s="77">
        <v>0.57166708458546656</v>
      </c>
      <c r="I31" s="77">
        <f t="shared" si="2"/>
        <v>0.57166708458546656</v>
      </c>
      <c r="J31" s="76">
        <f>分析係数表!G34</f>
        <v>0.42483593457785029</v>
      </c>
      <c r="K31" s="78">
        <f t="shared" si="3"/>
        <v>0.24286472014726168</v>
      </c>
      <c r="L31" s="79"/>
      <c r="M31" s="80"/>
      <c r="N31" s="81">
        <f>分析係数表!H34</f>
        <v>0.15290524493821198</v>
      </c>
      <c r="O31" s="82">
        <f t="shared" si="4"/>
        <v>1.9160747893347765</v>
      </c>
      <c r="P31" s="76">
        <f>分析係数表!C34</f>
        <v>0.22857033424405693</v>
      </c>
      <c r="Q31" s="82">
        <f t="shared" si="5"/>
        <v>0.43795785503486084</v>
      </c>
      <c r="R31" s="83">
        <v>0.46656406967983233</v>
      </c>
      <c r="S31" s="84">
        <f t="shared" si="6"/>
        <v>1.0382311542652989</v>
      </c>
      <c r="T31" s="85">
        <f>分析係数表!F34</f>
        <v>0.69964976707810533</v>
      </c>
      <c r="U31" s="86">
        <f t="shared" si="7"/>
        <v>0.72639818525494881</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投入係数表!AA32</f>
        <v>2.3757149142102949E-2</v>
      </c>
      <c r="E32" s="77">
        <f t="shared" si="0"/>
        <v>2.3757149142102949</v>
      </c>
      <c r="F32" s="76">
        <f>分析係数表!C35</f>
        <v>0.59405620126526415</v>
      </c>
      <c r="G32" s="77">
        <f t="shared" si="1"/>
        <v>1.4113081772250007</v>
      </c>
      <c r="H32" s="77">
        <v>1.6932398866117533</v>
      </c>
      <c r="I32" s="77">
        <f t="shared" si="2"/>
        <v>1.6932398866117533</v>
      </c>
      <c r="J32" s="76">
        <f>分析係数表!G35</f>
        <v>0.31381472022289297</v>
      </c>
      <c r="K32" s="78">
        <f t="shared" si="3"/>
        <v>0.53136360128731042</v>
      </c>
      <c r="L32" s="79"/>
      <c r="M32" s="80"/>
      <c r="N32" s="81">
        <f>分析係数表!H35</f>
        <v>5.730990621100511E-2</v>
      </c>
      <c r="O32" s="82">
        <f t="shared" si="4"/>
        <v>0.71815761790526511</v>
      </c>
      <c r="P32" s="76">
        <f>分析係数表!C35</f>
        <v>0.59405620126526415</v>
      </c>
      <c r="Q32" s="82">
        <f t="shared" si="5"/>
        <v>0.42662598640251281</v>
      </c>
      <c r="R32" s="83">
        <v>0.57988092323359253</v>
      </c>
      <c r="S32" s="84">
        <f t="shared" si="6"/>
        <v>2.2731208098453459</v>
      </c>
      <c r="T32" s="85">
        <f>分析係数表!F35</f>
        <v>0.64397492454144412</v>
      </c>
      <c r="U32" s="86">
        <f t="shared" si="7"/>
        <v>1.463832801993743</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投入係数表!AA33</f>
        <v>2.199736031676199E-4</v>
      </c>
      <c r="E33" s="77">
        <f t="shared" si="0"/>
        <v>2.1997360316761989E-2</v>
      </c>
      <c r="F33" s="76">
        <f>分析係数表!C36</f>
        <v>0.92201141892342209</v>
      </c>
      <c r="G33" s="77">
        <f t="shared" si="1"/>
        <v>2.02818173982275E-2</v>
      </c>
      <c r="H33" s="77">
        <v>0.1157287804473956</v>
      </c>
      <c r="I33" s="77">
        <f t="shared" si="2"/>
        <v>0.1157287804473956</v>
      </c>
      <c r="J33" s="76">
        <f>分析係数表!G36</f>
        <v>3.5073050022033647E-2</v>
      </c>
      <c r="K33" s="78">
        <f t="shared" si="3"/>
        <v>4.058961305620455E-3</v>
      </c>
      <c r="L33" s="79"/>
      <c r="M33" s="80"/>
      <c r="N33" s="81">
        <f>分析係数表!H36</f>
        <v>0.21210954796119633</v>
      </c>
      <c r="O33" s="82">
        <f t="shared" si="4"/>
        <v>2.6579713311330471</v>
      </c>
      <c r="P33" s="76">
        <f>分析係数表!C36</f>
        <v>0.92201141892342209</v>
      </c>
      <c r="Q33" s="82">
        <f t="shared" si="5"/>
        <v>2.4506799184757577</v>
      </c>
      <c r="R33" s="83">
        <v>2.5407660190683132</v>
      </c>
      <c r="S33" s="84">
        <f t="shared" si="6"/>
        <v>2.6564947995157087</v>
      </c>
      <c r="T33" s="85">
        <f>分析係数表!F36</f>
        <v>0.86466819583959498</v>
      </c>
      <c r="U33" s="86">
        <f t="shared" si="7"/>
        <v>2.2969865655545143</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投入係数表!AA34</f>
        <v>1.2758468983721953E-2</v>
      </c>
      <c r="E34" s="77">
        <f t="shared" si="0"/>
        <v>1.2758468983721953</v>
      </c>
      <c r="F34" s="76">
        <f>分析係数表!C37</f>
        <v>0.53071646341463419</v>
      </c>
      <c r="G34" s="77">
        <f t="shared" si="1"/>
        <v>0.67711295376262171</v>
      </c>
      <c r="H34" s="77">
        <v>0.91592914790200897</v>
      </c>
      <c r="I34" s="77">
        <f t="shared" si="2"/>
        <v>0.91592914790200897</v>
      </c>
      <c r="J34" s="76">
        <f>分析係数表!G37</f>
        <v>0.41098529342667856</v>
      </c>
      <c r="K34" s="78">
        <f t="shared" si="3"/>
        <v>0.37643340960855481</v>
      </c>
      <c r="L34" s="79"/>
      <c r="M34" s="80"/>
      <c r="N34" s="81">
        <f>分析係数表!H37</f>
        <v>4.5651692629714608E-2</v>
      </c>
      <c r="O34" s="82">
        <f t="shared" si="4"/>
        <v>0.57206708228748648</v>
      </c>
      <c r="P34" s="76">
        <f>分析係数表!C37</f>
        <v>0.53071646341463419</v>
      </c>
      <c r="Q34" s="82">
        <f t="shared" si="5"/>
        <v>0.30360541874754332</v>
      </c>
      <c r="R34" s="83">
        <v>0.3484572142091108</v>
      </c>
      <c r="S34" s="84">
        <f t="shared" si="6"/>
        <v>1.2643863621111198</v>
      </c>
      <c r="T34" s="85">
        <f>分析係数表!F37</f>
        <v>0.70065310341587184</v>
      </c>
      <c r="U34" s="86">
        <f t="shared" si="7"/>
        <v>0.88589622852986039</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投入係数表!AA35</f>
        <v>4.0475142982842056E-2</v>
      </c>
      <c r="E35" s="77">
        <f t="shared" si="0"/>
        <v>4.0475142982842058</v>
      </c>
      <c r="F35" s="76">
        <f>分析係数表!C38</f>
        <v>6.0218331324874197E-2</v>
      </c>
      <c r="G35" s="77">
        <f t="shared" si="1"/>
        <v>0.243734557056244</v>
      </c>
      <c r="H35" s="77">
        <v>0.29420300895105184</v>
      </c>
      <c r="I35" s="77">
        <f t="shared" si="2"/>
        <v>0.29420300895105184</v>
      </c>
      <c r="J35" s="76">
        <f>分析係数表!G38</f>
        <v>0.21161417322834647</v>
      </c>
      <c r="K35" s="78">
        <f t="shared" si="3"/>
        <v>6.2257526500468653E-2</v>
      </c>
      <c r="L35" s="79"/>
      <c r="M35" s="80"/>
      <c r="N35" s="81">
        <f>分析係数表!H38</f>
        <v>4.0957211286881616E-2</v>
      </c>
      <c r="O35" s="82">
        <f t="shared" si="4"/>
        <v>0.51323994817812635</v>
      </c>
      <c r="P35" s="76">
        <f>分析係数表!C38</f>
        <v>6.0218331324874197E-2</v>
      </c>
      <c r="Q35" s="82">
        <f t="shared" si="5"/>
        <v>3.0906453248551676E-2</v>
      </c>
      <c r="R35" s="83">
        <v>3.7854239124448054E-2</v>
      </c>
      <c r="S35" s="84">
        <f t="shared" si="6"/>
        <v>0.33205724807549991</v>
      </c>
      <c r="T35" s="85">
        <f>分析係数表!F38</f>
        <v>0.48868110236220474</v>
      </c>
      <c r="U35" s="86">
        <f t="shared" si="7"/>
        <v>0.16227010203689538</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投入係数表!AA36</f>
        <v>0</v>
      </c>
      <c r="E36" s="77">
        <f t="shared" si="0"/>
        <v>0</v>
      </c>
      <c r="F36" s="76">
        <f>分析係数表!C39</f>
        <v>1</v>
      </c>
      <c r="G36" s="77">
        <f t="shared" si="1"/>
        <v>0</v>
      </c>
      <c r="H36" s="77">
        <v>2.4483421488184984E-2</v>
      </c>
      <c r="I36" s="77">
        <f t="shared" si="2"/>
        <v>2.4483421488184984E-2</v>
      </c>
      <c r="J36" s="76">
        <f>分析係数表!G39</f>
        <v>0.35446398937935614</v>
      </c>
      <c r="K36" s="78">
        <f t="shared" si="3"/>
        <v>8.6784912543583018E-3</v>
      </c>
      <c r="L36" s="79"/>
      <c r="M36" s="80"/>
      <c r="N36" s="81">
        <f>分析係数表!H39</f>
        <v>3.6479088676890873E-3</v>
      </c>
      <c r="O36" s="82">
        <f t="shared" si="4"/>
        <v>4.571240324682329E-2</v>
      </c>
      <c r="P36" s="76">
        <f>分析係数表!C39</f>
        <v>1</v>
      </c>
      <c r="Q36" s="82">
        <f t="shared" si="5"/>
        <v>4.571240324682329E-2</v>
      </c>
      <c r="R36" s="83">
        <v>5.162671123008352E-2</v>
      </c>
      <c r="S36" s="84">
        <f t="shared" si="6"/>
        <v>7.6110132718268497E-2</v>
      </c>
      <c r="T36" s="85">
        <f>分析係数表!F39</f>
        <v>0.70522971883741881</v>
      </c>
      <c r="U36" s="86">
        <f t="shared" si="7"/>
        <v>5.3675127497583124E-2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投入係数表!AA37</f>
        <v>2.199736031676199E-4</v>
      </c>
      <c r="E37" s="77">
        <f t="shared" si="0"/>
        <v>2.1997360316761989E-2</v>
      </c>
      <c r="F37" s="76">
        <f>分析係数表!C40</f>
        <v>0.65100470158416435</v>
      </c>
      <c r="G37" s="77">
        <f t="shared" si="1"/>
        <v>1.4320384988652977E-2</v>
      </c>
      <c r="H37" s="77">
        <v>1.9187717529880341E-2</v>
      </c>
      <c r="I37" s="77">
        <f t="shared" si="2"/>
        <v>1.9187717529880341E-2</v>
      </c>
      <c r="J37" s="76">
        <f>分析係数表!G40</f>
        <v>0.47733083654434799</v>
      </c>
      <c r="K37" s="78">
        <f t="shared" si="3"/>
        <v>9.1588892599144336E-3</v>
      </c>
      <c r="L37" s="79"/>
      <c r="M37" s="80"/>
      <c r="N37" s="81">
        <f>分析係数表!H40</f>
        <v>3.0717908465161214E-2</v>
      </c>
      <c r="O37" s="82">
        <f t="shared" si="4"/>
        <v>0.38492996113359473</v>
      </c>
      <c r="P37" s="76">
        <f>分析係数表!C40</f>
        <v>0.65100470158416435</v>
      </c>
      <c r="Q37" s="82">
        <f t="shared" si="5"/>
        <v>0.25059121447857979</v>
      </c>
      <c r="R37" s="83">
        <v>0.25156611614850061</v>
      </c>
      <c r="S37" s="84">
        <f t="shared" si="6"/>
        <v>0.27075383367838096</v>
      </c>
      <c r="T37" s="85">
        <f>分析係数表!F40</f>
        <v>0.67377291224026792</v>
      </c>
      <c r="U37" s="86">
        <f t="shared" si="7"/>
        <v>0.18242659901769986</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投入係数表!AA38</f>
        <v>2.199736031676199E-4</v>
      </c>
      <c r="E38" s="77">
        <f t="shared" si="0"/>
        <v>2.1997360316761989E-2</v>
      </c>
      <c r="F38" s="76">
        <f>分析係数表!C41</f>
        <v>0.8265321556052998</v>
      </c>
      <c r="G38" s="77">
        <f t="shared" si="1"/>
        <v>1.8181525640239768E-2</v>
      </c>
      <c r="H38" s="77">
        <v>2.1149570167495507E-2</v>
      </c>
      <c r="I38" s="77">
        <f t="shared" si="2"/>
        <v>2.1149570167495507E-2</v>
      </c>
      <c r="J38" s="76">
        <f>分析係数表!G41</f>
        <v>0.44479524052850572</v>
      </c>
      <c r="K38" s="78">
        <f t="shared" si="3"/>
        <v>9.4072281497256729E-3</v>
      </c>
      <c r="L38" s="79"/>
      <c r="M38" s="80"/>
      <c r="N38" s="81">
        <f>分析係数表!H41</f>
        <v>6.0640824377088114E-2</v>
      </c>
      <c r="O38" s="82">
        <f t="shared" si="4"/>
        <v>0.75989777093891619</v>
      </c>
      <c r="P38" s="76">
        <f>分析係数表!C41</f>
        <v>0.8265321556052998</v>
      </c>
      <c r="Q38" s="82">
        <f t="shared" si="5"/>
        <v>0.62807994265380473</v>
      </c>
      <c r="R38" s="83">
        <v>0.63934589220369953</v>
      </c>
      <c r="S38" s="84">
        <f t="shared" si="6"/>
        <v>0.66049546237119505</v>
      </c>
      <c r="T38" s="85">
        <f>分析係数表!F41</f>
        <v>0.54945616468355352</v>
      </c>
      <c r="U38" s="86">
        <f t="shared" si="7"/>
        <v>0.36291330354536716</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投入係数表!AA39</f>
        <v>9.2388913330400356E-3</v>
      </c>
      <c r="E39" s="77">
        <f>$C$29*D39</f>
        <v>0.92388913330400357</v>
      </c>
      <c r="F39" s="76">
        <f>分析係数表!C42</f>
        <v>0.24572260647979616</v>
      </c>
      <c r="G39" s="77">
        <f>E39*F39</f>
        <v>0.22702044593381959</v>
      </c>
      <c r="H39" s="77">
        <v>0.25475248947978624</v>
      </c>
      <c r="I39" s="77">
        <f>C39+H39</f>
        <v>0.25475248947978624</v>
      </c>
      <c r="J39" s="76">
        <f>分析係数表!G42</f>
        <v>0.48602941176470588</v>
      </c>
      <c r="K39" s="78">
        <f>I39*J39</f>
        <v>0.12381720260745492</v>
      </c>
      <c r="L39" s="79"/>
      <c r="M39" s="80"/>
      <c r="N39" s="81">
        <f>分析係数表!H42</f>
        <v>1.240792174858109E-2</v>
      </c>
      <c r="O39" s="82">
        <f t="shared" si="4"/>
        <v>0.15548522262988446</v>
      </c>
      <c r="P39" s="76">
        <f>分析係数表!C42</f>
        <v>0.24572260647979616</v>
      </c>
      <c r="Q39" s="82">
        <f>O39*P39</f>
        <v>3.8206234173706596E-2</v>
      </c>
      <c r="R39" s="83">
        <v>4.0038415985945555E-2</v>
      </c>
      <c r="S39" s="84">
        <f>I39+R39</f>
        <v>0.29479090546573178</v>
      </c>
      <c r="T39" s="85">
        <f>分析係数表!F42</f>
        <v>0.55735294117647061</v>
      </c>
      <c r="U39" s="86">
        <f>S39*T39</f>
        <v>0.16430257819340052</v>
      </c>
      <c r="V39" s="87">
        <f>分析係数表!D42</f>
        <v>0.2323529411764706</v>
      </c>
      <c r="W39" s="167">
        <f>ROUND(S39*V39,0)</f>
        <v>0</v>
      </c>
      <c r="X39" s="76">
        <f>分析係数表!E42</f>
        <v>0.17941176470588235</v>
      </c>
      <c r="Y39" s="166">
        <f>ROUND(S39*X39,0)</f>
        <v>0</v>
      </c>
    </row>
    <row r="40" spans="1:25" x14ac:dyDescent="0.2">
      <c r="A40" s="6" t="s">
        <v>195</v>
      </c>
      <c r="B40" s="5" t="s">
        <v>41</v>
      </c>
      <c r="C40" s="90"/>
      <c r="D40" s="76">
        <f>投入係数表!AA40</f>
        <v>0.134843818741751</v>
      </c>
      <c r="E40" s="77">
        <f>$C$29*D40</f>
        <v>13.484381874175099</v>
      </c>
      <c r="F40" s="76">
        <f>分析係数表!C43</f>
        <v>0.32241039779440728</v>
      </c>
      <c r="G40" s="77">
        <f>E40*F40</f>
        <v>4.3475049240644887</v>
      </c>
      <c r="H40" s="77">
        <v>5.2372464781425014</v>
      </c>
      <c r="I40" s="77">
        <f>C40+H40</f>
        <v>5.2372464781425014</v>
      </c>
      <c r="J40" s="76">
        <f>分析係数表!G43</f>
        <v>0.32678591644967736</v>
      </c>
      <c r="K40" s="78">
        <f>I40*J40</f>
        <v>1.7114583900326426</v>
      </c>
      <c r="L40" s="79"/>
      <c r="M40" s="80"/>
      <c r="N40" s="81">
        <f>分析係数表!H43</f>
        <v>3.3935615666384894E-2</v>
      </c>
      <c r="O40" s="82">
        <f t="shared" si="4"/>
        <v>0.42525145337682707</v>
      </c>
      <c r="P40" s="76">
        <f>分析係数表!C43</f>
        <v>0.32241039779440728</v>
      </c>
      <c r="Q40" s="82">
        <f>O40*P40</f>
        <v>0.13710549024587265</v>
      </c>
      <c r="R40" s="83">
        <v>0.23536853775540612</v>
      </c>
      <c r="S40" s="84">
        <f>I40+R40</f>
        <v>5.4726150158979072</v>
      </c>
      <c r="T40" s="85">
        <f>分析係数表!F43</f>
        <v>0.56402128382203098</v>
      </c>
      <c r="U40" s="86">
        <f>S40*T40</f>
        <v>3.0866713471304621</v>
      </c>
      <c r="V40" s="87">
        <f>分析係数表!D43</f>
        <v>0.20027170836635344</v>
      </c>
      <c r="W40" s="167">
        <f>ROUND(S40*V40,0)</f>
        <v>1</v>
      </c>
      <c r="X40" s="76">
        <f>分析係数表!E43</f>
        <v>0.1484206951205706</v>
      </c>
      <c r="Y40" s="166">
        <f>ROUND(S40*X40,0)</f>
        <v>1</v>
      </c>
    </row>
    <row r="41" spans="1:25" x14ac:dyDescent="0.2">
      <c r="A41" s="6" t="s">
        <v>341</v>
      </c>
      <c r="B41" s="5" t="s">
        <v>42</v>
      </c>
      <c r="C41" s="90"/>
      <c r="D41" s="76">
        <f>投入係数表!AA41</f>
        <v>2.199736031676199E-4</v>
      </c>
      <c r="E41" s="77">
        <f>$C$29*D41</f>
        <v>2.1997360316761989E-2</v>
      </c>
      <c r="F41" s="76">
        <f>分析係数表!C44</f>
        <v>0.3905721797921623</v>
      </c>
      <c r="G41" s="77">
        <f>E41*F41</f>
        <v>8.5915569685913393E-3</v>
      </c>
      <c r="H41" s="77">
        <v>1.5190525780390358E-2</v>
      </c>
      <c r="I41" s="77">
        <f>C41+H41</f>
        <v>1.5190525780390358E-2</v>
      </c>
      <c r="J41" s="76">
        <f>分析係数表!G44</f>
        <v>0.26539598666415049</v>
      </c>
      <c r="K41" s="78">
        <f>I41*J41</f>
        <v>4.031504577433914E-3</v>
      </c>
      <c r="L41" s="79"/>
      <c r="M41" s="80"/>
      <c r="N41" s="81">
        <f>分析係数表!H44</f>
        <v>0.10659692871231333</v>
      </c>
      <c r="O41" s="82">
        <f t="shared" si="4"/>
        <v>1.3357794744628617</v>
      </c>
      <c r="P41" s="76">
        <f>分析係数表!C44</f>
        <v>0.3905721797921623</v>
      </c>
      <c r="Q41" s="82">
        <f>O41*P41</f>
        <v>0.52171830106258887</v>
      </c>
      <c r="R41" s="83">
        <v>0.52991575587791873</v>
      </c>
      <c r="S41" s="84">
        <f>I41+R41</f>
        <v>0.5451062816583091</v>
      </c>
      <c r="T41" s="85">
        <f>分析係数表!F44</f>
        <v>0.53714537334088197</v>
      </c>
      <c r="U41" s="86">
        <f>S41*T41</f>
        <v>0.2928013171718124</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76">
        <f>投入係数表!AA42</f>
        <v>6.5992080950285964E-4</v>
      </c>
      <c r="E42" s="77">
        <f>$C$29*D42</f>
        <v>6.599208095028597E-2</v>
      </c>
      <c r="F42" s="76">
        <f>分析係数表!C45</f>
        <v>1</v>
      </c>
      <c r="G42" s="77">
        <f>E42*F42</f>
        <v>6.599208095028597E-2</v>
      </c>
      <c r="H42" s="77">
        <v>8.4814973090971246E-2</v>
      </c>
      <c r="I42" s="77">
        <f>C42+H42</f>
        <v>8.4814973090971246E-2</v>
      </c>
      <c r="J42" s="76">
        <f>分析係数表!G45</f>
        <v>0</v>
      </c>
      <c r="K42" s="78">
        <f>I42*J42</f>
        <v>0</v>
      </c>
      <c r="L42" s="79"/>
      <c r="M42" s="80"/>
      <c r="N42" s="81">
        <f>分析係数表!H45</f>
        <v>0</v>
      </c>
      <c r="O42" s="82">
        <f t="shared" si="4"/>
        <v>0</v>
      </c>
      <c r="P42" s="76">
        <f>分析係数表!C45</f>
        <v>1</v>
      </c>
      <c r="Q42" s="82">
        <f>O42*P42</f>
        <v>0</v>
      </c>
      <c r="R42" s="83">
        <v>4.5973134214413319E-3</v>
      </c>
      <c r="S42" s="84">
        <f>I42+R42</f>
        <v>8.9412286512412578E-2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1.0118785745710514E-2</v>
      </c>
      <c r="E43" s="77">
        <f>$C$29*D43</f>
        <v>1.0118785745710515</v>
      </c>
      <c r="F43" s="76">
        <f>分析係数表!C46</f>
        <v>0.10446009389671362</v>
      </c>
      <c r="G43" s="77">
        <f>E43*F43</f>
        <v>0.10570093091176477</v>
      </c>
      <c r="H43" s="77">
        <v>0.12909440421042992</v>
      </c>
      <c r="I43" s="77">
        <f>C43+H43</f>
        <v>0.12909440421042992</v>
      </c>
      <c r="J43" s="76">
        <f>分析係数表!G46</f>
        <v>9.482758620689655E-3</v>
      </c>
      <c r="K43" s="78">
        <f>I43*J43</f>
        <v>1.2241710744092492E-3</v>
      </c>
      <c r="L43" s="79"/>
      <c r="M43" s="80"/>
      <c r="N43" s="81">
        <f>分析係数表!H46</f>
        <v>2.1406935555287204E-2</v>
      </c>
      <c r="O43" s="82">
        <f t="shared" si="4"/>
        <v>0.26825299257049612</v>
      </c>
      <c r="P43" s="76">
        <f>分析係数表!C46</f>
        <v>0.10446009389671362</v>
      </c>
      <c r="Q43" s="82">
        <f>O43*P43</f>
        <v>2.8021732791988448E-2</v>
      </c>
      <c r="R43" s="83">
        <v>3.1184533002644867E-2</v>
      </c>
      <c r="S43" s="84">
        <f>I43+R43</f>
        <v>0.16027893721307479</v>
      </c>
      <c r="T43" s="85">
        <f>分析係数表!F46</f>
        <v>0.31293103448275861</v>
      </c>
      <c r="U43" s="86">
        <f>S43*T43</f>
        <v>5.015625362788461E-2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92">
        <f>投入係数表!AA44</f>
        <v>0.50263968323801145</v>
      </c>
      <c r="E44" s="91">
        <f>SUM(E5:E43)</f>
        <v>50.263968323801137</v>
      </c>
      <c r="F44" s="92">
        <f>分析係数表!C47</f>
        <v>0.44570757479943235</v>
      </c>
      <c r="G44" s="91">
        <f>SUM(G5:G43)</f>
        <v>20.573462665802687</v>
      </c>
      <c r="H44" s="91">
        <f>SUM(H5:H43)</f>
        <v>24.04356783994027</v>
      </c>
      <c r="I44" s="91">
        <f>SUM(I5:I43)</f>
        <v>124.04356783994027</v>
      </c>
      <c r="J44" s="92">
        <f>分析係数表!G47</f>
        <v>0.27097428005742652</v>
      </c>
      <c r="K44" s="93">
        <f>SUM(K5:K43)</f>
        <v>19.975226364219971</v>
      </c>
      <c r="L44" s="94">
        <f>最終需要_まとめ!$L$33</f>
        <v>0.62733333333333341</v>
      </c>
      <c r="M44" s="91">
        <f>K44*L44</f>
        <v>12.531125339153997</v>
      </c>
      <c r="N44" s="95">
        <f>分析係数表!H47</f>
        <v>1</v>
      </c>
      <c r="O44" s="96">
        <f>SUM(O5:O43)</f>
        <v>12.531125339153999</v>
      </c>
      <c r="P44" s="92">
        <f>分析係数表!C47</f>
        <v>0.44570757479943235</v>
      </c>
      <c r="Q44" s="96">
        <f>SUM(Q5:Q43)</f>
        <v>5.4903250878352399</v>
      </c>
      <c r="R44" s="91">
        <f>SUM(R5:R43)</f>
        <v>6.0423199019054694</v>
      </c>
      <c r="S44" s="97">
        <f>SUM(S5:S43)</f>
        <v>130.08588774184577</v>
      </c>
      <c r="T44" s="98">
        <f>分析係数表!F47</f>
        <v>0.61157350498728547</v>
      </c>
      <c r="U44" s="99">
        <f>SUM(U5:U43)</f>
        <v>64.979098867527924</v>
      </c>
      <c r="V44" s="100">
        <f>分析係数表!D47</f>
        <v>9.9802009927653867E-2</v>
      </c>
      <c r="W44" s="164">
        <f>SUM(W5:W43)</f>
        <v>2</v>
      </c>
      <c r="X44" s="92">
        <f>分析係数表!E47</f>
        <v>7.9310975781403947E-2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110.99164637989144</v>
      </c>
      <c r="E6" s="168">
        <f>'1'!U44</f>
        <v>52.468865185000894</v>
      </c>
      <c r="F6" s="119">
        <f>'1'!W44</f>
        <v>93</v>
      </c>
      <c r="G6" s="171">
        <f>'1'!Y44</f>
        <v>60</v>
      </c>
      <c r="H6" s="53">
        <v>1</v>
      </c>
      <c r="I6" s="56"/>
      <c r="J6" s="104" t="s">
        <v>102</v>
      </c>
      <c r="K6" s="185">
        <v>0.75600000000000001</v>
      </c>
      <c r="L6" s="186">
        <v>0.73199999999999998</v>
      </c>
    </row>
    <row r="7" spans="1:12" x14ac:dyDescent="0.2">
      <c r="A7" s="159" t="s">
        <v>220</v>
      </c>
      <c r="B7" s="3" t="s">
        <v>266</v>
      </c>
      <c r="C7" s="133">
        <v>100</v>
      </c>
      <c r="D7" s="128">
        <f>'2'!S44</f>
        <v>115.5841580397162</v>
      </c>
      <c r="E7" s="169">
        <f>'2'!U44</f>
        <v>78.529930509348958</v>
      </c>
      <c r="F7" s="120">
        <f>'2'!W44</f>
        <v>0</v>
      </c>
      <c r="G7" s="172">
        <f>'2'!Y44</f>
        <v>0</v>
      </c>
      <c r="H7" s="156">
        <v>2</v>
      </c>
      <c r="I7" s="56"/>
      <c r="J7" s="103" t="s">
        <v>135</v>
      </c>
      <c r="K7" s="187">
        <v>0.74099999999999999</v>
      </c>
      <c r="L7" s="188">
        <v>0.71099999999999997</v>
      </c>
    </row>
    <row r="8" spans="1:12" x14ac:dyDescent="0.2">
      <c r="A8" s="159" t="s">
        <v>221</v>
      </c>
      <c r="B8" s="3" t="s">
        <v>267</v>
      </c>
      <c r="C8" s="133">
        <v>100</v>
      </c>
      <c r="D8" s="128">
        <f>'3'!S44</f>
        <v>113.1521090157987</v>
      </c>
      <c r="E8" s="169">
        <f>'3'!U44</f>
        <v>66.234330901479666</v>
      </c>
      <c r="F8" s="120">
        <f>'3'!W44</f>
        <v>15</v>
      </c>
      <c r="G8" s="172">
        <f>'3'!Y44</f>
        <v>1</v>
      </c>
      <c r="H8" s="156">
        <v>3</v>
      </c>
      <c r="I8" s="56"/>
      <c r="J8" s="103" t="s">
        <v>136</v>
      </c>
      <c r="K8" s="187">
        <v>0.90500000000000003</v>
      </c>
      <c r="L8" s="188">
        <v>0.73599999999999999</v>
      </c>
    </row>
    <row r="9" spans="1:12" x14ac:dyDescent="0.2">
      <c r="A9" s="159" t="s">
        <v>222</v>
      </c>
      <c r="B9" s="3" t="s">
        <v>27</v>
      </c>
      <c r="C9" s="133">
        <v>100</v>
      </c>
      <c r="D9" s="128">
        <f>'4'!S44</f>
        <v>118.67373266635107</v>
      </c>
      <c r="E9" s="169">
        <f>'4'!U44</f>
        <v>89.392728344643331</v>
      </c>
      <c r="F9" s="120">
        <f>'4'!W44</f>
        <v>0</v>
      </c>
      <c r="G9" s="172">
        <f>'4'!Y44</f>
        <v>0</v>
      </c>
      <c r="H9" s="156">
        <v>4</v>
      </c>
      <c r="I9" s="56"/>
      <c r="J9" s="103" t="s">
        <v>137</v>
      </c>
      <c r="K9" s="187">
        <v>0.871</v>
      </c>
      <c r="L9" s="188">
        <v>0.74299999999999999</v>
      </c>
    </row>
    <row r="10" spans="1:12" x14ac:dyDescent="0.2">
      <c r="A10" s="2" t="s">
        <v>223</v>
      </c>
      <c r="B10" s="10" t="s">
        <v>191</v>
      </c>
      <c r="C10" s="132">
        <v>100</v>
      </c>
      <c r="D10" s="127">
        <f>'5'!S44</f>
        <v>112.7243557912266</v>
      </c>
      <c r="E10" s="168">
        <f>'5'!U44</f>
        <v>36.887058567617153</v>
      </c>
      <c r="F10" s="119">
        <f>'5'!W44</f>
        <v>5</v>
      </c>
      <c r="G10" s="171">
        <f>'5'!Y44</f>
        <v>5</v>
      </c>
      <c r="H10" s="53">
        <v>5</v>
      </c>
      <c r="I10" s="56"/>
      <c r="J10" s="103" t="s">
        <v>138</v>
      </c>
      <c r="K10" s="187">
        <v>0.82499999999999996</v>
      </c>
      <c r="L10" s="188">
        <v>0.73499999999999999</v>
      </c>
    </row>
    <row r="11" spans="1:12" x14ac:dyDescent="0.2">
      <c r="A11" s="159" t="s">
        <v>224</v>
      </c>
      <c r="B11" s="3" t="s">
        <v>28</v>
      </c>
      <c r="C11" s="133">
        <v>100</v>
      </c>
      <c r="D11" s="128">
        <f>'6'!S44</f>
        <v>114.46807785214287</v>
      </c>
      <c r="E11" s="169">
        <f>'6'!U44</f>
        <v>48.221392701818878</v>
      </c>
      <c r="F11" s="120">
        <f>'6'!W44</f>
        <v>17</v>
      </c>
      <c r="G11" s="172">
        <f>'6'!Y44</f>
        <v>13</v>
      </c>
      <c r="H11" s="156">
        <v>6</v>
      </c>
      <c r="I11" s="56"/>
      <c r="J11" s="103" t="s">
        <v>139</v>
      </c>
      <c r="K11" s="187">
        <v>0.86899999999999999</v>
      </c>
      <c r="L11" s="188">
        <v>0.76500000000000001</v>
      </c>
    </row>
    <row r="12" spans="1:12" x14ac:dyDescent="0.2">
      <c r="A12" s="159" t="s">
        <v>225</v>
      </c>
      <c r="B12" s="3" t="s">
        <v>268</v>
      </c>
      <c r="C12" s="133">
        <v>100</v>
      </c>
      <c r="D12" s="128">
        <f>'7'!S44</f>
        <v>115.26264872683704</v>
      </c>
      <c r="E12" s="169">
        <f>'7'!U44</f>
        <v>38.420774614929627</v>
      </c>
      <c r="F12" s="120">
        <f>'7'!W44</f>
        <v>7</v>
      </c>
      <c r="G12" s="172">
        <f>'7'!Y44</f>
        <v>6</v>
      </c>
      <c r="H12" s="156">
        <v>7</v>
      </c>
      <c r="I12" s="56"/>
      <c r="J12" s="103" t="s">
        <v>140</v>
      </c>
      <c r="K12" s="187">
        <v>0.80400000000000005</v>
      </c>
      <c r="L12" s="188">
        <v>0.749</v>
      </c>
    </row>
    <row r="13" spans="1:12" x14ac:dyDescent="0.2">
      <c r="A13" s="159" t="s">
        <v>226</v>
      </c>
      <c r="B13" s="3" t="s">
        <v>29</v>
      </c>
      <c r="C13" s="133">
        <v>100</v>
      </c>
      <c r="D13" s="128">
        <f>'8'!S44</f>
        <v>109.86771270179936</v>
      </c>
      <c r="E13" s="169">
        <f>'8'!U44</f>
        <v>36.58689751287239</v>
      </c>
      <c r="F13" s="120">
        <f>'8'!W44</f>
        <v>3</v>
      </c>
      <c r="G13" s="172">
        <f>'8'!Y44</f>
        <v>2</v>
      </c>
      <c r="H13" s="156">
        <v>8</v>
      </c>
      <c r="I13" s="56"/>
      <c r="J13" s="103" t="s">
        <v>196</v>
      </c>
      <c r="K13" s="161">
        <v>0.78600000000000003</v>
      </c>
      <c r="L13" s="189">
        <v>0.73599999999999999</v>
      </c>
    </row>
    <row r="14" spans="1:12" x14ac:dyDescent="0.2">
      <c r="A14" s="159" t="s">
        <v>227</v>
      </c>
      <c r="B14" s="3" t="s">
        <v>30</v>
      </c>
      <c r="C14" s="133">
        <v>100</v>
      </c>
      <c r="D14" s="128">
        <f>'9'!S44</f>
        <v>104.27291325967799</v>
      </c>
      <c r="E14" s="169">
        <f>'9'!U44</f>
        <v>30.709820074761428</v>
      </c>
      <c r="F14" s="120">
        <f>'9'!W44</f>
        <v>0</v>
      </c>
      <c r="G14" s="172">
        <f>'9'!Y44</f>
        <v>0</v>
      </c>
      <c r="H14" s="156">
        <v>9</v>
      </c>
      <c r="I14" s="56"/>
      <c r="J14" s="103" t="s">
        <v>197</v>
      </c>
      <c r="K14" s="161">
        <v>0.69399999999999995</v>
      </c>
      <c r="L14" s="189">
        <v>0.751</v>
      </c>
    </row>
    <row r="15" spans="1:12" x14ac:dyDescent="0.2">
      <c r="A15" s="159" t="s">
        <v>2</v>
      </c>
      <c r="B15" s="3" t="s">
        <v>365</v>
      </c>
      <c r="C15" s="133">
        <v>100</v>
      </c>
      <c r="D15" s="128">
        <f>'10'!S44</f>
        <v>114.52905121981479</v>
      </c>
      <c r="E15" s="169">
        <f>'10'!U44</f>
        <v>41.264516018722212</v>
      </c>
      <c r="F15" s="120">
        <f>'10'!W44</f>
        <v>3</v>
      </c>
      <c r="G15" s="172">
        <f>'10'!Y44</f>
        <v>1</v>
      </c>
      <c r="H15" s="156">
        <v>10</v>
      </c>
      <c r="I15" s="56"/>
      <c r="J15" s="103" t="s">
        <v>198</v>
      </c>
      <c r="K15" s="161">
        <v>0.66300000000000003</v>
      </c>
      <c r="L15" s="189">
        <v>0.73499999999999999</v>
      </c>
    </row>
    <row r="16" spans="1:12" x14ac:dyDescent="0.2">
      <c r="A16" s="159" t="s">
        <v>3</v>
      </c>
      <c r="B16" s="3" t="s">
        <v>31</v>
      </c>
      <c r="C16" s="133">
        <v>100</v>
      </c>
      <c r="D16" s="128">
        <f>'11'!S44</f>
        <v>118.41721071973798</v>
      </c>
      <c r="E16" s="169">
        <f>'11'!U44</f>
        <v>57.424339278657811</v>
      </c>
      <c r="F16" s="120">
        <f>'11'!W44</f>
        <v>3</v>
      </c>
      <c r="G16" s="172">
        <f>'11'!Y44</f>
        <v>2</v>
      </c>
      <c r="H16" s="156">
        <v>11</v>
      </c>
      <c r="I16" s="56"/>
      <c r="J16" s="103" t="s">
        <v>199</v>
      </c>
      <c r="K16" s="161">
        <v>0.66</v>
      </c>
      <c r="L16" s="189">
        <v>0.72199999999999998</v>
      </c>
    </row>
    <row r="17" spans="1:12" x14ac:dyDescent="0.2">
      <c r="A17" s="159" t="s">
        <v>4</v>
      </c>
      <c r="B17" s="3" t="s">
        <v>32</v>
      </c>
      <c r="C17" s="133">
        <v>100</v>
      </c>
      <c r="D17" s="128">
        <f>'12'!S44</f>
        <v>112.04788559140081</v>
      </c>
      <c r="E17" s="169">
        <f>'12'!U44</f>
        <v>29.197757766570554</v>
      </c>
      <c r="F17" s="120">
        <f>'12'!W44</f>
        <v>7</v>
      </c>
      <c r="G17" s="172">
        <f>'12'!Y44</f>
        <v>8</v>
      </c>
      <c r="H17" s="156">
        <v>12</v>
      </c>
      <c r="I17" s="56"/>
      <c r="J17" s="103" t="s">
        <v>200</v>
      </c>
      <c r="K17" s="161">
        <v>0.69299999999999995</v>
      </c>
      <c r="L17" s="189">
        <v>0.73899999999999999</v>
      </c>
    </row>
    <row r="18" spans="1:12" x14ac:dyDescent="0.2">
      <c r="A18" s="159" t="s">
        <v>5</v>
      </c>
      <c r="B18" s="3" t="s">
        <v>33</v>
      </c>
      <c r="C18" s="133">
        <v>100</v>
      </c>
      <c r="D18" s="128">
        <f>'13'!S44</f>
        <v>117.10215701891761</v>
      </c>
      <c r="E18" s="169">
        <f>'13'!U44</f>
        <v>30.099718501780444</v>
      </c>
      <c r="F18" s="120">
        <f>'13'!W44</f>
        <v>2</v>
      </c>
      <c r="G18" s="172">
        <f>'13'!Y44</f>
        <v>2</v>
      </c>
      <c r="H18" s="156">
        <v>13</v>
      </c>
      <c r="I18" s="56"/>
      <c r="J18" s="103" t="s">
        <v>216</v>
      </c>
      <c r="K18" s="161">
        <v>0.75800000000000001</v>
      </c>
      <c r="L18" s="189">
        <v>0.74199999999999999</v>
      </c>
    </row>
    <row r="19" spans="1:12" x14ac:dyDescent="0.2">
      <c r="A19" s="159" t="s">
        <v>6</v>
      </c>
      <c r="B19" s="3" t="s">
        <v>34</v>
      </c>
      <c r="C19" s="133">
        <v>100</v>
      </c>
      <c r="D19" s="128">
        <f>'14'!S44</f>
        <v>120.32797791364675</v>
      </c>
      <c r="E19" s="169">
        <f>'14'!U44</f>
        <v>54.182854056146994</v>
      </c>
      <c r="F19" s="120">
        <f>'14'!W44</f>
        <v>9</v>
      </c>
      <c r="G19" s="172">
        <f>'14'!Y44</f>
        <v>6</v>
      </c>
      <c r="H19" s="156">
        <v>14</v>
      </c>
      <c r="I19" s="56"/>
      <c r="J19" s="103" t="s">
        <v>217</v>
      </c>
      <c r="K19" s="161">
        <v>0.752</v>
      </c>
      <c r="L19" s="189">
        <v>0.72199999999999998</v>
      </c>
    </row>
    <row r="20" spans="1:12" x14ac:dyDescent="0.2">
      <c r="A20" s="159" t="s">
        <v>7</v>
      </c>
      <c r="B20" s="3" t="s">
        <v>269</v>
      </c>
      <c r="C20" s="133">
        <v>100</v>
      </c>
      <c r="D20" s="128">
        <f>'15'!S44</f>
        <v>115.81529801255577</v>
      </c>
      <c r="E20" s="169">
        <f>'15'!U44</f>
        <v>50.423825221040602</v>
      </c>
      <c r="F20" s="120">
        <f>'15'!W44</f>
        <v>6</v>
      </c>
      <c r="G20" s="172">
        <f>'15'!Y44</f>
        <v>4</v>
      </c>
      <c r="H20" s="156">
        <v>15</v>
      </c>
      <c r="I20" s="56"/>
      <c r="J20" s="103" t="s">
        <v>218</v>
      </c>
      <c r="K20" s="161">
        <v>0.71899999999999997</v>
      </c>
      <c r="L20" s="189">
        <v>0.74399999999999999</v>
      </c>
    </row>
    <row r="21" spans="1:12" x14ac:dyDescent="0.2">
      <c r="A21" s="159" t="s">
        <v>8</v>
      </c>
      <c r="B21" s="3" t="s">
        <v>270</v>
      </c>
      <c r="C21" s="133">
        <v>100</v>
      </c>
      <c r="D21" s="128">
        <f>'16'!S44</f>
        <v>114.59224956084415</v>
      </c>
      <c r="E21" s="169">
        <f>'16'!U44</f>
        <v>52.759710290458941</v>
      </c>
      <c r="F21" s="120">
        <f>'16'!W44</f>
        <v>25</v>
      </c>
      <c r="G21" s="172">
        <f>'16'!Y44</f>
        <v>25</v>
      </c>
      <c r="H21" s="156">
        <v>16</v>
      </c>
      <c r="I21" s="56"/>
      <c r="J21" s="103" t="s">
        <v>219</v>
      </c>
      <c r="K21" s="161">
        <v>0.82599999999999996</v>
      </c>
      <c r="L21" s="189">
        <v>0.75</v>
      </c>
    </row>
    <row r="22" spans="1:12" x14ac:dyDescent="0.2">
      <c r="A22" s="159" t="s">
        <v>9</v>
      </c>
      <c r="B22" s="3" t="s">
        <v>271</v>
      </c>
      <c r="C22" s="133">
        <v>100</v>
      </c>
      <c r="D22" s="128">
        <f>'17'!S44</f>
        <v>116.69232375883149</v>
      </c>
      <c r="E22" s="169">
        <f>'17'!U44</f>
        <v>49.112042509268321</v>
      </c>
      <c r="F22" s="120">
        <f>'17'!W44</f>
        <v>12</v>
      </c>
      <c r="G22" s="172">
        <f>'17'!Y44</f>
        <v>11</v>
      </c>
      <c r="H22" s="156">
        <v>17</v>
      </c>
      <c r="I22" s="56"/>
      <c r="J22" s="103" t="s">
        <v>253</v>
      </c>
      <c r="K22" s="161">
        <v>0.84399999999999997</v>
      </c>
      <c r="L22" s="189">
        <v>0.76200000000000001</v>
      </c>
    </row>
    <row r="23" spans="1:12" x14ac:dyDescent="0.2">
      <c r="A23" s="159" t="s">
        <v>10</v>
      </c>
      <c r="B23" s="3" t="s">
        <v>272</v>
      </c>
      <c r="C23" s="133">
        <v>100</v>
      </c>
      <c r="D23" s="128">
        <f>'18'!S44</f>
        <v>116.17341740288394</v>
      </c>
      <c r="E23" s="169">
        <f>'18'!U44</f>
        <v>44.419154448273908</v>
      </c>
      <c r="F23" s="120">
        <f>'18'!W44</f>
        <v>4</v>
      </c>
      <c r="G23" s="172">
        <f>'18'!Y44</f>
        <v>3</v>
      </c>
      <c r="H23" s="156">
        <v>18</v>
      </c>
      <c r="I23" s="56"/>
      <c r="J23" s="190" t="s">
        <v>263</v>
      </c>
      <c r="K23" s="394">
        <v>0.94499999999999995</v>
      </c>
      <c r="L23" s="395">
        <v>0.77200000000000002</v>
      </c>
    </row>
    <row r="24" spans="1:12" x14ac:dyDescent="0.2">
      <c r="A24" s="159" t="s">
        <v>11</v>
      </c>
      <c r="B24" s="3" t="s">
        <v>35</v>
      </c>
      <c r="C24" s="133">
        <v>100</v>
      </c>
      <c r="D24" s="128">
        <f>'19'!S44</f>
        <v>117.78977111952273</v>
      </c>
      <c r="E24" s="169">
        <f>'19'!U44</f>
        <v>43.360648413438796</v>
      </c>
      <c r="F24" s="120">
        <f>'19'!W44</f>
        <v>5</v>
      </c>
      <c r="G24" s="172">
        <f>'19'!Y44</f>
        <v>4</v>
      </c>
      <c r="H24" s="156">
        <v>19</v>
      </c>
      <c r="I24" s="56"/>
      <c r="J24" s="103" t="s">
        <v>340</v>
      </c>
      <c r="K24" s="161">
        <v>0.80800000000000005</v>
      </c>
      <c r="L24" s="189">
        <v>0.74199999999999999</v>
      </c>
    </row>
    <row r="25" spans="1:12" x14ac:dyDescent="0.2">
      <c r="A25" s="159" t="s">
        <v>12</v>
      </c>
      <c r="B25" s="3" t="s">
        <v>367</v>
      </c>
      <c r="C25" s="133">
        <v>100</v>
      </c>
      <c r="D25" s="128">
        <f>'20'!S44</f>
        <v>114.96238115559908</v>
      </c>
      <c r="E25" s="169">
        <f>'20'!U44</f>
        <v>40.631234218230311</v>
      </c>
      <c r="F25" s="120">
        <f>'20'!W44</f>
        <v>2</v>
      </c>
      <c r="G25" s="172">
        <f>'20'!Y44</f>
        <v>2</v>
      </c>
      <c r="H25" s="156">
        <v>20</v>
      </c>
      <c r="I25" s="56"/>
      <c r="J25" s="103" t="s">
        <v>369</v>
      </c>
      <c r="K25" s="161">
        <v>0.82699999999999996</v>
      </c>
      <c r="L25" s="189">
        <v>0.69599999999999995</v>
      </c>
    </row>
    <row r="26" spans="1:12" x14ac:dyDescent="0.2">
      <c r="A26" s="159" t="s">
        <v>13</v>
      </c>
      <c r="B26" s="3" t="s">
        <v>192</v>
      </c>
      <c r="C26" s="133">
        <v>100</v>
      </c>
      <c r="D26" s="128">
        <f>'21'!S44</f>
        <v>115.35807104013571</v>
      </c>
      <c r="E26" s="169">
        <f>'21'!U44</f>
        <v>28.573831133722518</v>
      </c>
      <c r="F26" s="120">
        <f>'21'!W44</f>
        <v>3</v>
      </c>
      <c r="G26" s="172">
        <f>'21'!Y44</f>
        <v>3</v>
      </c>
      <c r="H26" s="156">
        <v>21</v>
      </c>
      <c r="I26" s="56"/>
      <c r="J26" s="200" t="s">
        <v>370</v>
      </c>
      <c r="K26" s="161">
        <v>0.78</v>
      </c>
      <c r="L26" s="189">
        <v>0.71399999999999997</v>
      </c>
    </row>
    <row r="27" spans="1:12" x14ac:dyDescent="0.2">
      <c r="A27" s="11" t="s">
        <v>14</v>
      </c>
      <c r="B27" s="12" t="s">
        <v>50</v>
      </c>
      <c r="C27" s="134">
        <v>100</v>
      </c>
      <c r="D27" s="129">
        <f>'22'!S44</f>
        <v>122.27570391215667</v>
      </c>
      <c r="E27" s="170">
        <f>'22'!U44</f>
        <v>55.874436982073611</v>
      </c>
      <c r="F27" s="121">
        <f>'22'!W44</f>
        <v>25</v>
      </c>
      <c r="G27" s="173">
        <f>'22'!Y44</f>
        <v>14</v>
      </c>
      <c r="H27" s="157">
        <v>22</v>
      </c>
      <c r="I27" s="56"/>
      <c r="J27" s="199" t="s">
        <v>371</v>
      </c>
      <c r="K27" s="396">
        <v>0.82799999999999996</v>
      </c>
      <c r="L27" s="397">
        <v>0.68200000000000005</v>
      </c>
    </row>
    <row r="28" spans="1:12" x14ac:dyDescent="0.2">
      <c r="A28" s="159" t="s">
        <v>15</v>
      </c>
      <c r="B28" s="3" t="s">
        <v>36</v>
      </c>
      <c r="C28" s="133">
        <v>100</v>
      </c>
      <c r="D28" s="128">
        <f>'23'!S44</f>
        <v>124.48648455639952</v>
      </c>
      <c r="E28" s="169">
        <f>'23'!U44</f>
        <v>59.293902918575156</v>
      </c>
      <c r="F28" s="120">
        <f>'23'!W44</f>
        <v>15</v>
      </c>
      <c r="G28" s="172">
        <f>'23'!Y44</f>
        <v>10</v>
      </c>
      <c r="H28" s="156">
        <v>23</v>
      </c>
      <c r="I28" s="56"/>
      <c r="J28" s="114" t="s">
        <v>550</v>
      </c>
      <c r="K28" s="422">
        <v>0.67200000000000004</v>
      </c>
      <c r="L28" s="423">
        <v>0.67900000000000005</v>
      </c>
    </row>
    <row r="29" spans="1:12" x14ac:dyDescent="0.2">
      <c r="A29" s="159" t="s">
        <v>16</v>
      </c>
      <c r="B29" s="3" t="s">
        <v>193</v>
      </c>
      <c r="C29" s="133">
        <v>100</v>
      </c>
      <c r="D29" s="128">
        <f>'24'!S44</f>
        <v>112.26377801136253</v>
      </c>
      <c r="E29" s="169">
        <f>'24'!U44</f>
        <v>42.266023070684916</v>
      </c>
      <c r="F29" s="120">
        <f>'24'!W44</f>
        <v>1</v>
      </c>
      <c r="G29" s="172">
        <f>'24'!Y44</f>
        <v>0</v>
      </c>
      <c r="H29" s="156">
        <v>24</v>
      </c>
      <c r="I29" s="56"/>
      <c r="J29" s="200" t="s">
        <v>551</v>
      </c>
      <c r="K29" s="416">
        <v>0.59799999999999998</v>
      </c>
      <c r="L29" s="417">
        <v>0.61099999999999999</v>
      </c>
    </row>
    <row r="30" spans="1:12" x14ac:dyDescent="0.2">
      <c r="A30" s="159" t="s">
        <v>17</v>
      </c>
      <c r="B30" s="3" t="s">
        <v>273</v>
      </c>
      <c r="C30" s="133">
        <v>100</v>
      </c>
      <c r="D30" s="128">
        <f>'25'!S44</f>
        <v>130.08588774184577</v>
      </c>
      <c r="E30" s="169">
        <f>'25'!U44</f>
        <v>64.979098867527924</v>
      </c>
      <c r="F30" s="120">
        <f>'25'!W44</f>
        <v>2</v>
      </c>
      <c r="G30" s="172">
        <f>'25'!Y44</f>
        <v>3</v>
      </c>
      <c r="H30" s="156">
        <v>25</v>
      </c>
      <c r="I30" s="56"/>
      <c r="J30" s="200" t="s">
        <v>552</v>
      </c>
      <c r="K30" s="416">
        <v>0.71299999999999997</v>
      </c>
      <c r="L30" s="417">
        <v>0.622</v>
      </c>
    </row>
    <row r="31" spans="1:12" x14ac:dyDescent="0.2">
      <c r="A31" s="159" t="s">
        <v>18</v>
      </c>
      <c r="B31" s="3" t="s">
        <v>274</v>
      </c>
      <c r="C31" s="133">
        <v>100</v>
      </c>
      <c r="D31" s="128">
        <f>'26'!S44</f>
        <v>125.69302300096793</v>
      </c>
      <c r="E31" s="169">
        <f>'26'!U44</f>
        <v>81.65156663994668</v>
      </c>
      <c r="F31" s="120">
        <f>'26'!W44</f>
        <v>11</v>
      </c>
      <c r="G31" s="172">
        <f>'26'!Y44</f>
        <v>9</v>
      </c>
      <c r="H31" s="156">
        <v>26</v>
      </c>
      <c r="I31" s="56"/>
      <c r="J31" s="115" t="s">
        <v>553</v>
      </c>
      <c r="K31" s="424">
        <v>0.64</v>
      </c>
      <c r="L31" s="425">
        <v>0.64900000000000002</v>
      </c>
    </row>
    <row r="32" spans="1:12" x14ac:dyDescent="0.2">
      <c r="A32" s="159" t="s">
        <v>19</v>
      </c>
      <c r="B32" s="3" t="s">
        <v>275</v>
      </c>
      <c r="C32" s="133">
        <v>100</v>
      </c>
      <c r="D32" s="128">
        <f>'27'!S44</f>
        <v>123.6327103299808</v>
      </c>
      <c r="E32" s="169">
        <f>'27'!U44</f>
        <v>86.124152819707419</v>
      </c>
      <c r="F32" s="120">
        <f>'27'!W44</f>
        <v>33</v>
      </c>
      <c r="G32" s="172">
        <f>'27'!Y44</f>
        <v>25</v>
      </c>
      <c r="H32" s="156">
        <v>27</v>
      </c>
      <c r="I32" s="56"/>
      <c r="J32" s="191" t="s">
        <v>141</v>
      </c>
      <c r="K32" s="191"/>
      <c r="L32" s="47" t="s">
        <v>120</v>
      </c>
    </row>
    <row r="33" spans="1:12" x14ac:dyDescent="0.2">
      <c r="A33" s="159" t="s">
        <v>20</v>
      </c>
      <c r="B33" s="3" t="s">
        <v>37</v>
      </c>
      <c r="C33" s="133">
        <v>100</v>
      </c>
      <c r="D33" s="128">
        <f>'28'!S44</f>
        <v>122.77085947455485</v>
      </c>
      <c r="E33" s="169">
        <f>'28'!U44</f>
        <v>79.459679065141373</v>
      </c>
      <c r="F33" s="120">
        <f>'28'!W44</f>
        <v>6</v>
      </c>
      <c r="G33" s="172">
        <f>'28'!Y44</f>
        <v>6</v>
      </c>
      <c r="H33" s="156">
        <v>28</v>
      </c>
      <c r="I33" s="56"/>
      <c r="J33" s="57" t="s">
        <v>142</v>
      </c>
      <c r="K33" s="58">
        <f>AVERAGE(K29:K31)</f>
        <v>0.65033333333333332</v>
      </c>
      <c r="L33" s="58">
        <f>AVERAGE(L29:L31)</f>
        <v>0.62733333333333341</v>
      </c>
    </row>
    <row r="34" spans="1:12" x14ac:dyDescent="0.2">
      <c r="A34" s="159" t="s">
        <v>21</v>
      </c>
      <c r="B34" s="3" t="s">
        <v>38</v>
      </c>
      <c r="C34" s="133">
        <v>100</v>
      </c>
      <c r="D34" s="128">
        <f>'29'!S44</f>
        <v>110.68591956901275</v>
      </c>
      <c r="E34" s="169">
        <f>'29'!U44</f>
        <v>93.577094799752246</v>
      </c>
      <c r="F34" s="120">
        <f>'29'!W44</f>
        <v>1</v>
      </c>
      <c r="G34" s="172">
        <f>'29'!Y44</f>
        <v>1</v>
      </c>
      <c r="H34" s="156">
        <v>29</v>
      </c>
      <c r="I34" s="56"/>
    </row>
    <row r="35" spans="1:12" x14ac:dyDescent="0.2">
      <c r="A35" s="159" t="s">
        <v>22</v>
      </c>
      <c r="B35" s="3" t="s">
        <v>378</v>
      </c>
      <c r="C35" s="133">
        <v>100</v>
      </c>
      <c r="D35" s="128">
        <f>'30'!S44</f>
        <v>123.91783536364092</v>
      </c>
      <c r="E35" s="169">
        <f>'30'!U44</f>
        <v>86.113218877992296</v>
      </c>
      <c r="F35" s="120">
        <f>'30'!W44</f>
        <v>9</v>
      </c>
      <c r="G35" s="172">
        <f>'30'!Y44</f>
        <v>8</v>
      </c>
      <c r="H35" s="156">
        <v>30</v>
      </c>
      <c r="I35" s="56"/>
    </row>
    <row r="36" spans="1:12" x14ac:dyDescent="0.2">
      <c r="A36" s="159" t="s">
        <v>23</v>
      </c>
      <c r="B36" s="3" t="s">
        <v>194</v>
      </c>
      <c r="C36" s="133">
        <v>100</v>
      </c>
      <c r="D36" s="128">
        <f>'31'!S44</f>
        <v>120.44360596247218</v>
      </c>
      <c r="E36" s="169">
        <f>'31'!U44</f>
        <v>61.949471929204343</v>
      </c>
      <c r="F36" s="120">
        <f>'31'!W44</f>
        <v>13</v>
      </c>
      <c r="G36" s="172">
        <f>'31'!Y44</f>
        <v>9</v>
      </c>
      <c r="H36" s="156">
        <v>31</v>
      </c>
      <c r="I36" s="56"/>
    </row>
    <row r="37" spans="1:12" x14ac:dyDescent="0.2">
      <c r="A37" s="159" t="s">
        <v>24</v>
      </c>
      <c r="B37" s="3" t="s">
        <v>39</v>
      </c>
      <c r="C37" s="133">
        <v>100</v>
      </c>
      <c r="D37" s="128">
        <f>'32'!S44</f>
        <v>122.35318148475868</v>
      </c>
      <c r="E37" s="169">
        <f>'32'!U44</f>
        <v>85.033846962303258</v>
      </c>
      <c r="F37" s="120">
        <f>'32'!W44</f>
        <v>7</v>
      </c>
      <c r="G37" s="172">
        <f>'32'!Y44</f>
        <v>8</v>
      </c>
      <c r="H37" s="156">
        <v>32</v>
      </c>
      <c r="I37" s="56"/>
    </row>
    <row r="38" spans="1:12" x14ac:dyDescent="0.2">
      <c r="A38" s="159" t="s">
        <v>25</v>
      </c>
      <c r="B38" s="3" t="s">
        <v>40</v>
      </c>
      <c r="C38" s="133">
        <v>100</v>
      </c>
      <c r="D38" s="128">
        <f>'33'!S44</f>
        <v>124.83684055902849</v>
      </c>
      <c r="E38" s="169">
        <f>'33'!U44</f>
        <v>83.749543866560643</v>
      </c>
      <c r="F38" s="120">
        <f>'33'!W44</f>
        <v>12</v>
      </c>
      <c r="G38" s="172">
        <f>'33'!Y44</f>
        <v>7</v>
      </c>
      <c r="H38" s="156">
        <v>33</v>
      </c>
      <c r="I38" s="56"/>
    </row>
    <row r="39" spans="1:12" x14ac:dyDescent="0.2">
      <c r="A39" s="159" t="s">
        <v>26</v>
      </c>
      <c r="B39" s="3" t="s">
        <v>277</v>
      </c>
      <c r="C39" s="133">
        <v>100</v>
      </c>
      <c r="D39" s="128">
        <f>'34'!S44</f>
        <v>124.85743433459324</v>
      </c>
      <c r="E39" s="169">
        <f>'34'!U44</f>
        <v>71.742107347843685</v>
      </c>
      <c r="F39" s="120">
        <f>'34'!W44</f>
        <v>16</v>
      </c>
      <c r="G39" s="172">
        <f>'34'!Y44</f>
        <v>15</v>
      </c>
      <c r="H39" s="156">
        <v>34</v>
      </c>
      <c r="I39" s="56"/>
    </row>
    <row r="40" spans="1:12" x14ac:dyDescent="0.2">
      <c r="A40" s="159" t="s">
        <v>51</v>
      </c>
      <c r="B40" s="3" t="s">
        <v>368</v>
      </c>
      <c r="C40" s="133">
        <v>100</v>
      </c>
      <c r="D40" s="128">
        <f>'35'!S44</f>
        <v>126.48925560859476</v>
      </c>
      <c r="E40" s="169">
        <f>'35'!U44</f>
        <v>73.510220436123674</v>
      </c>
      <c r="F40" s="120">
        <f>'35'!W44</f>
        <v>25</v>
      </c>
      <c r="G40" s="172">
        <f>'35'!Y44</f>
        <v>20</v>
      </c>
      <c r="H40" s="156">
        <v>35</v>
      </c>
      <c r="I40" s="56"/>
    </row>
    <row r="41" spans="1:12" x14ac:dyDescent="0.2">
      <c r="A41" s="159" t="s">
        <v>195</v>
      </c>
      <c r="B41" s="3" t="s">
        <v>41</v>
      </c>
      <c r="C41" s="133">
        <v>100</v>
      </c>
      <c r="D41" s="128">
        <f>'36'!S44</f>
        <v>119.76333551675029</v>
      </c>
      <c r="E41" s="169">
        <f>'36'!U44</f>
        <v>68.960770511067949</v>
      </c>
      <c r="F41" s="120">
        <f>'36'!W44</f>
        <v>22</v>
      </c>
      <c r="G41" s="172">
        <f>'36'!Y44</f>
        <v>16</v>
      </c>
      <c r="H41" s="156">
        <v>36</v>
      </c>
      <c r="I41" s="56"/>
    </row>
    <row r="42" spans="1:12" x14ac:dyDescent="0.2">
      <c r="A42" s="159" t="s">
        <v>201</v>
      </c>
      <c r="B42" s="3" t="s">
        <v>346</v>
      </c>
      <c r="C42" s="133">
        <v>100</v>
      </c>
      <c r="D42" s="128">
        <f>'37'!S44</f>
        <v>118.74445517065624</v>
      </c>
      <c r="E42" s="169">
        <f>'37'!U44</f>
        <v>66.020954735655309</v>
      </c>
      <c r="F42" s="120">
        <f>'37'!W44</f>
        <v>14</v>
      </c>
      <c r="G42" s="172">
        <f>'37'!Y44</f>
        <v>11</v>
      </c>
      <c r="H42" s="156">
        <v>37</v>
      </c>
      <c r="I42" s="56"/>
    </row>
    <row r="43" spans="1:12" x14ac:dyDescent="0.2">
      <c r="A43" s="159" t="s">
        <v>202</v>
      </c>
      <c r="B43" s="3" t="s">
        <v>279</v>
      </c>
      <c r="C43" s="133">
        <v>100</v>
      </c>
      <c r="D43" s="128">
        <f>'38'!S44</f>
        <v>124.98575342889067</v>
      </c>
      <c r="E43" s="169">
        <f>'38'!U44</f>
        <v>16.211349584658485</v>
      </c>
      <c r="F43" s="120">
        <f>'38'!W44</f>
        <v>3</v>
      </c>
      <c r="G43" s="172">
        <f>'38'!Y44</f>
        <v>3</v>
      </c>
      <c r="H43" s="156">
        <v>38</v>
      </c>
      <c r="I43" s="56"/>
    </row>
    <row r="44" spans="1:12" x14ac:dyDescent="0.2">
      <c r="A44" s="159" t="s">
        <v>203</v>
      </c>
      <c r="B44" s="3" t="s">
        <v>280</v>
      </c>
      <c r="C44" s="133">
        <v>100</v>
      </c>
      <c r="D44" s="128">
        <f>'39'!S44</f>
        <v>137.46753443408912</v>
      </c>
      <c r="E44" s="169">
        <f>'39'!U44</f>
        <v>56.878185221218061</v>
      </c>
      <c r="F44" s="120">
        <f>'39'!W44</f>
        <v>3</v>
      </c>
      <c r="G44" s="172">
        <f>'39'!Y44</f>
        <v>4</v>
      </c>
      <c r="H44" s="156">
        <v>39</v>
      </c>
      <c r="I44" s="56"/>
    </row>
    <row r="45" spans="1:12" x14ac:dyDescent="0.2">
      <c r="A45" s="106"/>
      <c r="B45" s="94" t="s">
        <v>83</v>
      </c>
      <c r="C45" s="135">
        <f>SUM(C6:C44)</f>
        <v>3900</v>
      </c>
      <c r="D45" s="202">
        <f>SUM(D6:D44)</f>
        <v>4624.5587474070871</v>
      </c>
      <c r="E45" s="203">
        <f>SUM(E6:E44)</f>
        <v>2232.2970549048209</v>
      </c>
      <c r="F45" s="204">
        <f>SUM(F6:F44)</f>
        <v>439</v>
      </c>
      <c r="G45" s="205">
        <f>SUM(G6:G44)</f>
        <v>327</v>
      </c>
      <c r="H45" s="160"/>
      <c r="I45" s="56"/>
    </row>
    <row r="46" spans="1:12" x14ac:dyDescent="0.2">
      <c r="A46" s="398" t="str">
        <f>取引基本表!$E$1</f>
        <v>2015年川西市産業連関表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4.3219724437998597E-2</v>
      </c>
      <c r="G5" s="77">
        <f t="shared" ref="G5:G38" si="1">E5*F5</f>
        <v>0</v>
      </c>
      <c r="H5" s="77">
        <f t="array" ref="H5:H43">MMULT(逆行列係数!C5:AO43,'26'!G5:G43)</f>
        <v>3.5619579208273804E-5</v>
      </c>
      <c r="I5" s="77">
        <f t="shared" ref="I5:I38" si="2">C5+H5</f>
        <v>3.5619579208273804E-5</v>
      </c>
      <c r="J5" s="76">
        <f>分析係数表!G8</f>
        <v>0.12096774193548387</v>
      </c>
      <c r="K5" s="78">
        <f t="shared" ref="K5:K38" si="3">I5*J5</f>
        <v>4.3088200655169929E-6</v>
      </c>
      <c r="L5" s="79" t="s">
        <v>185</v>
      </c>
      <c r="M5" s="80" t="s">
        <v>185</v>
      </c>
      <c r="N5" s="81">
        <f>分析係数表!H8</f>
        <v>1.0951274000724549E-2</v>
      </c>
      <c r="O5" s="82">
        <f t="shared" ref="O5:O43" si="4">$M$44*N5</f>
        <v>0.36874312289110028</v>
      </c>
      <c r="P5" s="76">
        <f>分析係数表!C8</f>
        <v>4.3219724437998597E-2</v>
      </c>
      <c r="Q5" s="82">
        <f t="shared" ref="Q5:Q38" si="5">O5*P5</f>
        <v>1.5936976159760408E-2</v>
      </c>
      <c r="R5" s="83">
        <f t="array" ref="R5:R43">MMULT(逆行列係数!C5:AO43,'26'!Q5:Q43)</f>
        <v>1.7966428891004187E-2</v>
      </c>
      <c r="S5" s="84">
        <f t="shared" ref="S5:S38" si="6">I5+R5</f>
        <v>1.8002048470212459E-2</v>
      </c>
      <c r="T5" s="85">
        <f>分析係数表!F8</f>
        <v>0.45483870967741935</v>
      </c>
      <c r="U5" s="86">
        <f t="shared" ref="U5:U38" si="7">S5*T5</f>
        <v>8.1880284977417957E-3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投入係数表!AB6</f>
        <v>0</v>
      </c>
      <c r="E6" s="77">
        <f t="shared" si="0"/>
        <v>0</v>
      </c>
      <c r="F6" s="76">
        <f>分析係数表!C9</f>
        <v>0.23148148148148151</v>
      </c>
      <c r="G6" s="77">
        <f t="shared" si="1"/>
        <v>0</v>
      </c>
      <c r="H6" s="77">
        <v>1.5455760694545464E-5</v>
      </c>
      <c r="I6" s="77">
        <f t="shared" si="2"/>
        <v>1.5455760694545464E-5</v>
      </c>
      <c r="J6" s="76">
        <f>分析係数表!G9</f>
        <v>0.24691358024691357</v>
      </c>
      <c r="K6" s="78">
        <f t="shared" si="3"/>
        <v>3.816237208529744E-6</v>
      </c>
      <c r="L6" s="79"/>
      <c r="M6" s="80"/>
      <c r="N6" s="81">
        <f>分析係数表!H9</f>
        <v>5.7611802117296619E-4</v>
      </c>
      <c r="O6" s="82">
        <f t="shared" si="4"/>
        <v>1.939861592971789E-2</v>
      </c>
      <c r="P6" s="76">
        <f>分析係数表!C9</f>
        <v>0.23148148148148151</v>
      </c>
      <c r="Q6" s="82">
        <f t="shared" si="5"/>
        <v>4.4904203541013639E-3</v>
      </c>
      <c r="R6" s="83">
        <v>4.992027773244553E-3</v>
      </c>
      <c r="S6" s="84">
        <f t="shared" si="6"/>
        <v>5.0074835339390987E-3</v>
      </c>
      <c r="T6" s="85">
        <f>分析係数表!F9</f>
        <v>0.67901234567901236</v>
      </c>
      <c r="U6" s="86">
        <f t="shared" si="7"/>
        <v>3.4001431403290179E-3</v>
      </c>
      <c r="V6" s="87">
        <f>分析係数表!D9</f>
        <v>0</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5.5493895671475668E-3</v>
      </c>
      <c r="G7" s="77">
        <f t="shared" si="1"/>
        <v>0</v>
      </c>
      <c r="H7" s="77">
        <v>7.6044141571407423E-7</v>
      </c>
      <c r="I7" s="77">
        <f t="shared" si="2"/>
        <v>7.6044141571407423E-7</v>
      </c>
      <c r="J7" s="76">
        <f>分析係数表!G10</f>
        <v>0.2857142857142857</v>
      </c>
      <c r="K7" s="78">
        <f t="shared" si="3"/>
        <v>2.1726897591830691E-7</v>
      </c>
      <c r="L7" s="79"/>
      <c r="M7" s="80"/>
      <c r="N7" s="81">
        <f>分析係数表!H10</f>
        <v>1.1094674556213018E-3</v>
      </c>
      <c r="O7" s="82">
        <f t="shared" si="4"/>
        <v>3.7357159934522224E-2</v>
      </c>
      <c r="P7" s="76">
        <f>分析係数表!C10</f>
        <v>5.5493895671475668E-3</v>
      </c>
      <c r="Q7" s="82">
        <f t="shared" si="5"/>
        <v>2.0730943359890071E-4</v>
      </c>
      <c r="R7" s="83">
        <v>2.547144747154202E-4</v>
      </c>
      <c r="S7" s="84">
        <f t="shared" si="6"/>
        <v>2.5547491613113428E-4</v>
      </c>
      <c r="T7" s="85">
        <f>分析係数表!F10</f>
        <v>0.5714285714285714</v>
      </c>
      <c r="U7" s="86">
        <f t="shared" si="7"/>
        <v>1.4598566636064814E-4</v>
      </c>
      <c r="V7" s="87">
        <f>分析係数表!D10</f>
        <v>0.14285714285714285</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8.2342177493137658E-3</v>
      </c>
      <c r="G8" s="77">
        <f t="shared" si="1"/>
        <v>0</v>
      </c>
      <c r="H8" s="77">
        <v>3.9910417485541217E-4</v>
      </c>
      <c r="I8" s="77">
        <f t="shared" si="2"/>
        <v>3.9910417485541217E-4</v>
      </c>
      <c r="J8" s="76">
        <f>分析係数表!G11</f>
        <v>0.47058823529411764</v>
      </c>
      <c r="K8" s="78">
        <f t="shared" si="3"/>
        <v>1.8781372934372338E-4</v>
      </c>
      <c r="L8" s="79"/>
      <c r="M8" s="80"/>
      <c r="N8" s="81">
        <f>分析係数表!H11</f>
        <v>-2.0126393752767377E-5</v>
      </c>
      <c r="O8" s="82">
        <f t="shared" si="4"/>
        <v>-6.77680905841673E-4</v>
      </c>
      <c r="P8" s="76">
        <f>分析係数表!C11</f>
        <v>8.2342177493137658E-3</v>
      </c>
      <c r="Q8" s="82">
        <f t="shared" si="5"/>
        <v>-5.5801721432525351E-6</v>
      </c>
      <c r="R8" s="83">
        <v>6.8484373946482819E-5</v>
      </c>
      <c r="S8" s="84">
        <f t="shared" si="6"/>
        <v>4.67588548801895E-4</v>
      </c>
      <c r="T8" s="85">
        <f>分析係数表!F11</f>
        <v>0.76470588235294112</v>
      </c>
      <c r="U8" s="86">
        <f t="shared" si="7"/>
        <v>3.5756771378968441E-4</v>
      </c>
      <c r="V8" s="87">
        <f>分析係数表!D11</f>
        <v>0</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2.3675231529837748E-2</v>
      </c>
      <c r="G9" s="77">
        <f t="shared" si="1"/>
        <v>0</v>
      </c>
      <c r="H9" s="77">
        <v>3.5364887851659497E-5</v>
      </c>
      <c r="I9" s="77">
        <f t="shared" si="2"/>
        <v>3.5364887851659497E-5</v>
      </c>
      <c r="J9" s="76">
        <f>分析係数表!G12</f>
        <v>0.14409566517189837</v>
      </c>
      <c r="K9" s="78">
        <f t="shared" si="3"/>
        <v>5.0959270387144628E-6</v>
      </c>
      <c r="L9" s="79"/>
      <c r="M9" s="80"/>
      <c r="N9" s="81">
        <f>分析係数表!H12</f>
        <v>8.7247916918246585E-2</v>
      </c>
      <c r="O9" s="82">
        <f t="shared" si="4"/>
        <v>2.9377467268236526</v>
      </c>
      <c r="P9" s="76">
        <f>分析係数表!C12</f>
        <v>2.3675231529837748E-2</v>
      </c>
      <c r="Q9" s="82">
        <f t="shared" si="5"/>
        <v>6.9551833933572976E-2</v>
      </c>
      <c r="R9" s="83">
        <v>7.4567106435887112E-2</v>
      </c>
      <c r="S9" s="84">
        <f t="shared" si="6"/>
        <v>7.4602471323738775E-2</v>
      </c>
      <c r="T9" s="85">
        <f>分析係数表!F12</f>
        <v>0.28819133034379674</v>
      </c>
      <c r="U9" s="86">
        <f t="shared" si="7"/>
        <v>2.1499785457723224E-2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投入係数表!AB10</f>
        <v>2.2259321090706734E-3</v>
      </c>
      <c r="E10" s="77">
        <f t="shared" si="0"/>
        <v>0.22259321090706735</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0.45260613498900737</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投入係数表!AB11</f>
        <v>3.8953811908736783E-3</v>
      </c>
      <c r="E11" s="77">
        <f t="shared" si="0"/>
        <v>0.38953811908736785</v>
      </c>
      <c r="F11" s="76">
        <f>分析係数表!C14</f>
        <v>5.9722885809842308E-2</v>
      </c>
      <c r="G11" s="77">
        <f t="shared" si="1"/>
        <v>2.3264340604835624E-2</v>
      </c>
      <c r="H11" s="77">
        <v>3.201666385004788E-2</v>
      </c>
      <c r="I11" s="77">
        <f t="shared" si="2"/>
        <v>3.201666385004788E-2</v>
      </c>
      <c r="J11" s="76">
        <f>分析係数表!G14</f>
        <v>0.15850144092219021</v>
      </c>
      <c r="K11" s="78">
        <f t="shared" si="3"/>
        <v>5.0746873537539866E-3</v>
      </c>
      <c r="L11" s="79"/>
      <c r="M11" s="80"/>
      <c r="N11" s="81">
        <f>分析係数表!H14</f>
        <v>1.1119832548403977E-3</v>
      </c>
      <c r="O11" s="82">
        <f t="shared" si="4"/>
        <v>3.7441870047752436E-2</v>
      </c>
      <c r="P11" s="76">
        <f>分析係数表!C14</f>
        <v>5.9722885809842308E-2</v>
      </c>
      <c r="Q11" s="82">
        <f t="shared" si="5"/>
        <v>2.2361365293688735E-3</v>
      </c>
      <c r="R11" s="83">
        <v>6.5356323186274278E-3</v>
      </c>
      <c r="S11" s="84">
        <f t="shared" si="6"/>
        <v>3.855229616867531E-2</v>
      </c>
      <c r="T11" s="85">
        <f>分析係数表!F14</f>
        <v>0.29178674351585016</v>
      </c>
      <c r="U11" s="86">
        <f t="shared" si="7"/>
        <v>1.1249048954116355E-2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投入係数表!AB12</f>
        <v>1.4468558708959377E-2</v>
      </c>
      <c r="E12" s="77">
        <f t="shared" si="0"/>
        <v>1.4468558708959376</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0.27022526120436707</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投入係数表!AB13</f>
        <v>1.2242626599888704E-2</v>
      </c>
      <c r="E13" s="77">
        <f t="shared" si="0"/>
        <v>1.2242626599888704</v>
      </c>
      <c r="F13" s="76">
        <f>分析係数表!C16</f>
        <v>6.1289263434387564E-3</v>
      </c>
      <c r="G13" s="77">
        <f t="shared" si="1"/>
        <v>7.5034156680941931E-3</v>
      </c>
      <c r="H13" s="77">
        <v>8.2679795622252594E-3</v>
      </c>
      <c r="I13" s="77">
        <f t="shared" si="2"/>
        <v>8.2679795622252594E-3</v>
      </c>
      <c r="J13" s="76">
        <f>分析係数表!G16</f>
        <v>3.1746031746031744E-2</v>
      </c>
      <c r="K13" s="78">
        <f t="shared" si="3"/>
        <v>2.624755416579447E-4</v>
      </c>
      <c r="L13" s="79"/>
      <c r="M13" s="80"/>
      <c r="N13" s="81">
        <f>分析係数表!H16</f>
        <v>1.5884756269371653E-2</v>
      </c>
      <c r="O13" s="82">
        <f t="shared" si="4"/>
        <v>0.53485965493554044</v>
      </c>
      <c r="P13" s="76">
        <f>分析係数表!C16</f>
        <v>6.1289263434387564E-3</v>
      </c>
      <c r="Q13" s="82">
        <f t="shared" si="5"/>
        <v>3.2781154291769967E-3</v>
      </c>
      <c r="R13" s="83">
        <v>3.673718440722268E-3</v>
      </c>
      <c r="S13" s="84">
        <f t="shared" si="6"/>
        <v>1.1941698002947528E-2</v>
      </c>
      <c r="T13" s="85">
        <f>分析係数表!F16</f>
        <v>0.27777777777777779</v>
      </c>
      <c r="U13" s="86">
        <f t="shared" si="7"/>
        <v>3.3171383341520913E-3</v>
      </c>
      <c r="V13" s="87">
        <f>分析係数表!D16</f>
        <v>0</v>
      </c>
      <c r="W13" s="88">
        <f t="shared" si="8"/>
        <v>0</v>
      </c>
      <c r="X13" s="76">
        <f>分析係数表!E16</f>
        <v>0</v>
      </c>
      <c r="Y13" s="89">
        <f t="shared" si="9"/>
        <v>0</v>
      </c>
    </row>
    <row r="14" spans="1:25" x14ac:dyDescent="0.2">
      <c r="A14" s="6" t="s">
        <v>2</v>
      </c>
      <c r="B14" s="5" t="s">
        <v>365</v>
      </c>
      <c r="C14" s="90"/>
      <c r="D14" s="76">
        <f>投入係数表!AB14</f>
        <v>1.4468558708959377E-2</v>
      </c>
      <c r="E14" s="77">
        <f t="shared" si="0"/>
        <v>1.4468558708959376</v>
      </c>
      <c r="F14" s="76">
        <f>分析係数表!C17</f>
        <v>8.7451698189953242E-2</v>
      </c>
      <c r="G14" s="77">
        <f t="shared" si="1"/>
        <v>0.12653000294595348</v>
      </c>
      <c r="H14" s="77">
        <v>0.13984418599490564</v>
      </c>
      <c r="I14" s="77">
        <f t="shared" si="2"/>
        <v>0.13984418599490564</v>
      </c>
      <c r="J14" s="76">
        <f>分析係数表!G17</f>
        <v>0.21272443403590943</v>
      </c>
      <c r="K14" s="78">
        <f t="shared" si="3"/>
        <v>2.9748275318978754E-2</v>
      </c>
      <c r="L14" s="79"/>
      <c r="M14" s="80"/>
      <c r="N14" s="81">
        <f>分析係数表!H17</f>
        <v>2.8227267238256251E-3</v>
      </c>
      <c r="O14" s="82">
        <f t="shared" si="4"/>
        <v>9.504474704429465E-2</v>
      </c>
      <c r="P14" s="76">
        <f>分析係数表!C17</f>
        <v>8.7451698189953242E-2</v>
      </c>
      <c r="Q14" s="82">
        <f t="shared" si="5"/>
        <v>8.311824533058107E-3</v>
      </c>
      <c r="R14" s="83">
        <v>1.4524748015494421E-2</v>
      </c>
      <c r="S14" s="84">
        <f t="shared" si="6"/>
        <v>0.15436893401040006</v>
      </c>
      <c r="T14" s="85">
        <f>分析係数表!F17</f>
        <v>0.32357533177205311</v>
      </c>
      <c r="U14" s="86">
        <f t="shared" si="7"/>
        <v>4.9949979037713373E-2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投入係数表!AB15</f>
        <v>5.5648302726766835E-4</v>
      </c>
      <c r="E15" s="77">
        <f t="shared" si="0"/>
        <v>5.5648302726766838E-2</v>
      </c>
      <c r="F15" s="76">
        <f>分析係数表!C18</f>
        <v>0.22643979057591623</v>
      </c>
      <c r="G15" s="77">
        <f t="shared" si="1"/>
        <v>1.2600990015354271E-2</v>
      </c>
      <c r="H15" s="77">
        <v>2.0313474224475939E-2</v>
      </c>
      <c r="I15" s="77">
        <f t="shared" si="2"/>
        <v>2.0313474224475939E-2</v>
      </c>
      <c r="J15" s="76">
        <f>分析係数表!G18</f>
        <v>0.21553645335880292</v>
      </c>
      <c r="K15" s="78">
        <f t="shared" si="3"/>
        <v>4.3782941897390036E-3</v>
      </c>
      <c r="L15" s="79"/>
      <c r="M15" s="80"/>
      <c r="N15" s="81">
        <f>分析係数表!H18</f>
        <v>4.2265426880811494E-4</v>
      </c>
      <c r="O15" s="82">
        <f t="shared" si="4"/>
        <v>1.4231299022675134E-2</v>
      </c>
      <c r="P15" s="76">
        <f>分析係数表!C18</f>
        <v>0.22643979057591623</v>
      </c>
      <c r="Q15" s="82">
        <f t="shared" si="5"/>
        <v>3.2225323703177987E-3</v>
      </c>
      <c r="R15" s="83">
        <v>6.9440654063357733E-3</v>
      </c>
      <c r="S15" s="84">
        <f t="shared" si="6"/>
        <v>2.7257539630811713E-2</v>
      </c>
      <c r="T15" s="85">
        <f>分析係数表!F18</f>
        <v>0.45877109200891436</v>
      </c>
      <c r="U15" s="86">
        <f t="shared" si="7"/>
        <v>1.2504971221903749E-2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投入係数表!AB16</f>
        <v>0</v>
      </c>
      <c r="E16" s="77">
        <f t="shared" si="0"/>
        <v>0</v>
      </c>
      <c r="F16" s="76">
        <f>分析係数表!C19</f>
        <v>0.10887949260042284</v>
      </c>
      <c r="G16" s="77">
        <f t="shared" si="1"/>
        <v>0</v>
      </c>
      <c r="H16" s="77">
        <v>1.6625378727188093E-3</v>
      </c>
      <c r="I16" s="77">
        <f t="shared" si="2"/>
        <v>1.6625378727188093E-3</v>
      </c>
      <c r="J16" s="76">
        <f>分析係数表!G19</f>
        <v>5.7692307692307696E-2</v>
      </c>
      <c r="K16" s="78">
        <f t="shared" si="3"/>
        <v>9.5915646503008238E-5</v>
      </c>
      <c r="L16" s="79"/>
      <c r="M16" s="80"/>
      <c r="N16" s="81">
        <f>分析係数表!H19</f>
        <v>-1.0817936642112467E-4</v>
      </c>
      <c r="O16" s="82">
        <f t="shared" si="4"/>
        <v>-3.6425348688989925E-3</v>
      </c>
      <c r="P16" s="76">
        <f>分析係数表!C19</f>
        <v>0.10887949260042284</v>
      </c>
      <c r="Q16" s="82">
        <f t="shared" si="5"/>
        <v>-3.9659734830507006E-4</v>
      </c>
      <c r="R16" s="83">
        <v>1.0659171363304896E-3</v>
      </c>
      <c r="S16" s="84">
        <f t="shared" si="6"/>
        <v>2.7284550090492989E-3</v>
      </c>
      <c r="T16" s="85">
        <f>分析係数表!F19</f>
        <v>0.23994755244755245</v>
      </c>
      <c r="U16" s="86">
        <f t="shared" si="7"/>
        <v>6.5468610138464387E-4</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投入係数表!AB17</f>
        <v>0</v>
      </c>
      <c r="E17" s="77">
        <f t="shared" si="0"/>
        <v>0</v>
      </c>
      <c r="F17" s="76">
        <f>分析係数表!C20</f>
        <v>0.17711503347534996</v>
      </c>
      <c r="G17" s="77">
        <f t="shared" si="1"/>
        <v>0</v>
      </c>
      <c r="H17" s="77">
        <v>1.7641741177133658E-3</v>
      </c>
      <c r="I17" s="77">
        <f t="shared" si="2"/>
        <v>1.7641741177133658E-3</v>
      </c>
      <c r="J17" s="76">
        <f>分析係数表!G20</f>
        <v>9.9964551577454805E-2</v>
      </c>
      <c r="K17" s="78">
        <f t="shared" si="3"/>
        <v>1.7635487458176859E-4</v>
      </c>
      <c r="L17" s="79"/>
      <c r="M17" s="80"/>
      <c r="N17" s="81">
        <f>分析係数表!H20</f>
        <v>5.2831783601014375E-4</v>
      </c>
      <c r="O17" s="82">
        <f t="shared" si="4"/>
        <v>1.7789123778343918E-2</v>
      </c>
      <c r="P17" s="76">
        <f>分析係数表!C20</f>
        <v>0.17711503347534996</v>
      </c>
      <c r="Q17" s="82">
        <f t="shared" si="5"/>
        <v>3.1507212534985268E-3</v>
      </c>
      <c r="R17" s="83">
        <v>6.0154795860957195E-3</v>
      </c>
      <c r="S17" s="84">
        <f t="shared" si="6"/>
        <v>7.7796537038090849E-3</v>
      </c>
      <c r="T17" s="85">
        <f>分析係数表!F20</f>
        <v>0.22332506203473945</v>
      </c>
      <c r="U17" s="86">
        <f t="shared" si="7"/>
        <v>1.7373916460119545E-3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投入係数表!AB18</f>
        <v>0</v>
      </c>
      <c r="E18" s="77">
        <f t="shared" si="0"/>
        <v>0</v>
      </c>
      <c r="F18" s="76">
        <f>分析係数表!C21</f>
        <v>0.17957505140507202</v>
      </c>
      <c r="G18" s="77">
        <f t="shared" si="1"/>
        <v>0</v>
      </c>
      <c r="H18" s="77">
        <v>8.5998914502339562E-3</v>
      </c>
      <c r="I18" s="77">
        <f t="shared" si="2"/>
        <v>8.5998914502339562E-3</v>
      </c>
      <c r="J18" s="76">
        <f>分析係数表!G21</f>
        <v>0.28499913688934919</v>
      </c>
      <c r="K18" s="78">
        <f t="shared" si="3"/>
        <v>2.450961640658771E-3</v>
      </c>
      <c r="L18" s="79"/>
      <c r="M18" s="80"/>
      <c r="N18" s="81">
        <f>分析係数表!H21</f>
        <v>8.7801392746447693E-4</v>
      </c>
      <c r="O18" s="82">
        <f t="shared" si="4"/>
        <v>2.9563829517342988E-2</v>
      </c>
      <c r="P18" s="76">
        <f>分析係数表!C21</f>
        <v>0.17957505140507202</v>
      </c>
      <c r="Q18" s="82">
        <f t="shared" si="5"/>
        <v>5.3089262053076522E-3</v>
      </c>
      <c r="R18" s="83">
        <v>1.0462905739144865E-2</v>
      </c>
      <c r="S18" s="84">
        <f t="shared" si="6"/>
        <v>1.9062797189378821E-2</v>
      </c>
      <c r="T18" s="85">
        <f>分析係数表!F21</f>
        <v>0.42551355083721731</v>
      </c>
      <c r="U18" s="86">
        <f t="shared" si="7"/>
        <v>8.1114785209423085E-3</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投入係数表!AB19</f>
        <v>0</v>
      </c>
      <c r="E19" s="77">
        <f t="shared" si="0"/>
        <v>0</v>
      </c>
      <c r="F19" s="76">
        <f>分析係数表!C22</f>
        <v>4.9691833590138623E-2</v>
      </c>
      <c r="G19" s="77">
        <f t="shared" si="1"/>
        <v>0</v>
      </c>
      <c r="H19" s="77">
        <v>2.6022969950116343E-3</v>
      </c>
      <c r="I19" s="77">
        <f t="shared" si="2"/>
        <v>2.6022969950116343E-3</v>
      </c>
      <c r="J19" s="76">
        <f>分析係数表!G22</f>
        <v>0.19477362503798237</v>
      </c>
      <c r="K19" s="78">
        <f t="shared" si="3"/>
        <v>5.068588191438644E-4</v>
      </c>
      <c r="L19" s="79"/>
      <c r="M19" s="80"/>
      <c r="N19" s="81">
        <f>分析係数表!H22</f>
        <v>4.276858672463068E-5</v>
      </c>
      <c r="O19" s="82">
        <f t="shared" si="4"/>
        <v>1.4400719249135553E-3</v>
      </c>
      <c r="P19" s="76">
        <f>分析係数表!C22</f>
        <v>4.9691833590138623E-2</v>
      </c>
      <c r="Q19" s="82">
        <f t="shared" si="5"/>
        <v>7.1559814450634996E-5</v>
      </c>
      <c r="R19" s="83">
        <v>8.5963040333625004E-4</v>
      </c>
      <c r="S19" s="84">
        <f t="shared" si="6"/>
        <v>3.4619273983478843E-3</v>
      </c>
      <c r="T19" s="85">
        <f>分析係数表!F22</f>
        <v>0.41355211182011548</v>
      </c>
      <c r="U19" s="86">
        <f t="shared" si="7"/>
        <v>1.4316873865546857E-3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8.4710113230209133E-4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投入係数表!AB21</f>
        <v>0</v>
      </c>
      <c r="E21" s="77">
        <f t="shared" si="0"/>
        <v>0</v>
      </c>
      <c r="F21" s="76">
        <f>分析係数表!C24</f>
        <v>0.10964526531808849</v>
      </c>
      <c r="G21" s="77">
        <f t="shared" si="1"/>
        <v>0</v>
      </c>
      <c r="H21" s="77">
        <v>2.5955334691430262E-3</v>
      </c>
      <c r="I21" s="77">
        <f t="shared" si="2"/>
        <v>2.5955334691430262E-3</v>
      </c>
      <c r="J21" s="76">
        <f>分析係数表!G24</f>
        <v>0.20900321543408359</v>
      </c>
      <c r="K21" s="78">
        <f t="shared" si="3"/>
        <v>5.4247484081767431E-4</v>
      </c>
      <c r="L21" s="79"/>
      <c r="M21" s="80"/>
      <c r="N21" s="81">
        <f>分析係数表!H24</f>
        <v>3.3711709535885358E-4</v>
      </c>
      <c r="O21" s="82">
        <f t="shared" si="4"/>
        <v>1.1351155172848022E-2</v>
      </c>
      <c r="P21" s="76">
        <f>分析係数表!C24</f>
        <v>0.10964526531808849</v>
      </c>
      <c r="Q21" s="82">
        <f t="shared" si="5"/>
        <v>1.2446004205937139E-3</v>
      </c>
      <c r="R21" s="83">
        <v>4.9980147027624544E-3</v>
      </c>
      <c r="S21" s="84">
        <f t="shared" si="6"/>
        <v>7.5935481719054806E-3</v>
      </c>
      <c r="T21" s="85">
        <f>分析係数表!F24</f>
        <v>0.39389067524115756</v>
      </c>
      <c r="U21" s="86">
        <f t="shared" si="7"/>
        <v>2.9910278169081074E-3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投入係数表!AB22</f>
        <v>0</v>
      </c>
      <c r="E22" s="77">
        <f t="shared" si="0"/>
        <v>0</v>
      </c>
      <c r="F22" s="76">
        <f>分析係数表!C25</f>
        <v>4.6305418719211788E-2</v>
      </c>
      <c r="G22" s="77">
        <f t="shared" si="1"/>
        <v>0</v>
      </c>
      <c r="H22" s="77">
        <v>3.1370858020263281E-3</v>
      </c>
      <c r="I22" s="77">
        <f t="shared" si="2"/>
        <v>3.1370858020263281E-3</v>
      </c>
      <c r="J22" s="76">
        <f>分析係数表!G25</f>
        <v>0.19667590027700832</v>
      </c>
      <c r="K22" s="78">
        <f t="shared" si="3"/>
        <v>6.1698917435974872E-4</v>
      </c>
      <c r="L22" s="79"/>
      <c r="M22" s="80"/>
      <c r="N22" s="81">
        <f>分析係数表!H25</f>
        <v>4.9058084772370483E-4</v>
      </c>
      <c r="O22" s="82">
        <f t="shared" si="4"/>
        <v>1.6518472079890777E-2</v>
      </c>
      <c r="P22" s="76">
        <f>分析係数表!C25</f>
        <v>4.6305418719211788E-2</v>
      </c>
      <c r="Q22" s="82">
        <f t="shared" si="5"/>
        <v>7.6489476626095173E-4</v>
      </c>
      <c r="R22" s="83">
        <v>2.5744404815866862E-3</v>
      </c>
      <c r="S22" s="84">
        <f t="shared" si="6"/>
        <v>5.7115262836130148E-3</v>
      </c>
      <c r="T22" s="85">
        <f>分析係数表!F25</f>
        <v>0.35013850415512465</v>
      </c>
      <c r="U22" s="86">
        <f t="shared" si="7"/>
        <v>1.9998252693869392E-3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投入係数表!AB23</f>
        <v>0</v>
      </c>
      <c r="E23" s="77">
        <f t="shared" si="0"/>
        <v>0</v>
      </c>
      <c r="F23" s="76">
        <f>分析係数表!C26</f>
        <v>0.16673079389508783</v>
      </c>
      <c r="G23" s="77">
        <f t="shared" si="1"/>
        <v>0</v>
      </c>
      <c r="H23" s="77">
        <v>6.3004051868494294E-3</v>
      </c>
      <c r="I23" s="77">
        <f t="shared" si="2"/>
        <v>6.3004051868494294E-3</v>
      </c>
      <c r="J23" s="76">
        <f>分析係数表!G26</f>
        <v>0.1962424574876577</v>
      </c>
      <c r="K23" s="78">
        <f t="shared" si="3"/>
        <v>1.2364069970353172E-3</v>
      </c>
      <c r="L23" s="79"/>
      <c r="M23" s="80"/>
      <c r="N23" s="81">
        <f>分析係数表!H26</f>
        <v>1.0251881817815884E-2</v>
      </c>
      <c r="O23" s="82">
        <f t="shared" si="4"/>
        <v>0.34519371141310218</v>
      </c>
      <c r="P23" s="76">
        <f>分析係数表!C26</f>
        <v>0.16673079389508783</v>
      </c>
      <c r="Q23" s="82">
        <f t="shared" si="5"/>
        <v>5.7554421551498362E-2</v>
      </c>
      <c r="R23" s="83">
        <v>6.1187922350452E-2</v>
      </c>
      <c r="S23" s="84">
        <f t="shared" si="6"/>
        <v>6.7488327537301426E-2</v>
      </c>
      <c r="T23" s="85">
        <f>分析係数表!F26</f>
        <v>0.33461327482172243</v>
      </c>
      <c r="U23" s="86">
        <f t="shared" si="7"/>
        <v>2.2582490289497461E-2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投入係数表!AB24</f>
        <v>0</v>
      </c>
      <c r="E24" s="77">
        <f t="shared" si="0"/>
        <v>0</v>
      </c>
      <c r="F24" s="76">
        <f>分析係数表!C27</f>
        <v>7.547169811320753E-2</v>
      </c>
      <c r="G24" s="77">
        <f t="shared" si="1"/>
        <v>0</v>
      </c>
      <c r="H24" s="77">
        <v>4.3741984171463043E-4</v>
      </c>
      <c r="I24" s="77">
        <f t="shared" si="2"/>
        <v>4.3741984171463043E-4</v>
      </c>
      <c r="J24" s="76">
        <f>分析係数表!G27</f>
        <v>0.16957431960921143</v>
      </c>
      <c r="K24" s="78">
        <f t="shared" si="3"/>
        <v>7.417517204232742E-5</v>
      </c>
      <c r="L24" s="79"/>
      <c r="M24" s="80"/>
      <c r="N24" s="81">
        <f>分析係数表!H27</f>
        <v>1.0395282373304351E-2</v>
      </c>
      <c r="O24" s="82">
        <f t="shared" si="4"/>
        <v>0.35002218786722411</v>
      </c>
      <c r="P24" s="76">
        <f>分析係数表!C27</f>
        <v>7.547169811320753E-2</v>
      </c>
      <c r="Q24" s="82">
        <f t="shared" si="5"/>
        <v>2.6416768895639549E-2</v>
      </c>
      <c r="R24" s="83">
        <v>2.673246863571669E-2</v>
      </c>
      <c r="S24" s="84">
        <f t="shared" si="6"/>
        <v>2.716988847743132E-2</v>
      </c>
      <c r="T24" s="85">
        <f>分析係数表!F27</f>
        <v>0.31960921144452198</v>
      </c>
      <c r="U24" s="86">
        <f t="shared" si="7"/>
        <v>8.6837466313074273E-3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投入係数表!AB25</f>
        <v>0</v>
      </c>
      <c r="E25" s="77">
        <f t="shared" si="0"/>
        <v>0</v>
      </c>
      <c r="F25" s="76">
        <f>分析係数表!C28</f>
        <v>9.6472970692467741E-2</v>
      </c>
      <c r="G25" s="77">
        <f t="shared" si="1"/>
        <v>0</v>
      </c>
      <c r="H25" s="77">
        <v>1.8853653656341972E-2</v>
      </c>
      <c r="I25" s="77">
        <f t="shared" si="2"/>
        <v>1.8853653656341972E-2</v>
      </c>
      <c r="J25" s="76">
        <f>分析係数表!G28</f>
        <v>0.12489408574817827</v>
      </c>
      <c r="K25" s="78">
        <f t="shared" si="3"/>
        <v>2.354709836421629E-3</v>
      </c>
      <c r="L25" s="79"/>
      <c r="M25" s="80"/>
      <c r="N25" s="81">
        <f>分析係数表!H28</f>
        <v>1.9077305478404378E-2</v>
      </c>
      <c r="O25" s="82">
        <f t="shared" si="4"/>
        <v>0.64235678862467582</v>
      </c>
      <c r="P25" s="76">
        <f>分析係数表!C28</f>
        <v>9.6472970692467741E-2</v>
      </c>
      <c r="Q25" s="82">
        <f t="shared" si="5"/>
        <v>6.1970067643096045E-2</v>
      </c>
      <c r="R25" s="83">
        <v>7.0693381009680728E-2</v>
      </c>
      <c r="S25" s="84">
        <f t="shared" si="6"/>
        <v>8.9547034666022707E-2</v>
      </c>
      <c r="T25" s="85">
        <f>分析係数表!F28</f>
        <v>0.21360786307405524</v>
      </c>
      <c r="U25" s="86">
        <f t="shared" si="7"/>
        <v>1.9127950719627456E-2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投入係数表!AB26</f>
        <v>3.8953811908736783E-3</v>
      </c>
      <c r="E26" s="77">
        <f t="shared" si="0"/>
        <v>0.38953811908736785</v>
      </c>
      <c r="F26" s="76">
        <f>分析係数表!C29</f>
        <v>3.4111818825194651E-2</v>
      </c>
      <c r="G26" s="77">
        <f t="shared" si="1"/>
        <v>1.328785374381539E-2</v>
      </c>
      <c r="H26" s="77">
        <v>1.5860340317529704E-2</v>
      </c>
      <c r="I26" s="77">
        <f t="shared" si="2"/>
        <v>1.5860340317529704E-2</v>
      </c>
      <c r="J26" s="76">
        <f>分析係数表!G29</f>
        <v>0.26295336787564766</v>
      </c>
      <c r="K26" s="78">
        <f t="shared" si="3"/>
        <v>4.1705299021483544E-3</v>
      </c>
      <c r="L26" s="79"/>
      <c r="M26" s="80"/>
      <c r="N26" s="81">
        <f>分析係数表!H29</f>
        <v>9.4946262528680103E-3</v>
      </c>
      <c r="O26" s="82">
        <f t="shared" si="4"/>
        <v>0.31969596733080924</v>
      </c>
      <c r="P26" s="76">
        <f>分析係数表!C29</f>
        <v>3.4111818825194651E-2</v>
      </c>
      <c r="Q26" s="82">
        <f t="shared" si="5"/>
        <v>1.0905410916733912E-2</v>
      </c>
      <c r="R26" s="83">
        <v>1.3911192610685609E-2</v>
      </c>
      <c r="S26" s="84">
        <f t="shared" si="6"/>
        <v>2.9771532928215313E-2</v>
      </c>
      <c r="T26" s="85">
        <f>分析係数表!F29</f>
        <v>0.41450777202072536</v>
      </c>
      <c r="U26" s="86">
        <f t="shared" si="7"/>
        <v>1.2340531783716191E-2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投入係数表!AB27</f>
        <v>2.7824151363383415E-3</v>
      </c>
      <c r="E27" s="77">
        <f t="shared" si="0"/>
        <v>0.27824151363383415</v>
      </c>
      <c r="F27" s="76">
        <f>分析係数表!C30</f>
        <v>1</v>
      </c>
      <c r="G27" s="77">
        <f t="shared" si="1"/>
        <v>0.27824151363383415</v>
      </c>
      <c r="H27" s="77">
        <v>0.33967299362313508</v>
      </c>
      <c r="I27" s="77">
        <f t="shared" si="2"/>
        <v>0.33967299362313508</v>
      </c>
      <c r="J27" s="76">
        <f>分析係数表!G30</f>
        <v>0.34440567162860553</v>
      </c>
      <c r="K27" s="78">
        <f t="shared" si="3"/>
        <v>0.11698530550287488</v>
      </c>
      <c r="L27" s="79"/>
      <c r="M27" s="80"/>
      <c r="N27" s="81">
        <f>分析係数表!H30</f>
        <v>0</v>
      </c>
      <c r="O27" s="82">
        <f t="shared" si="4"/>
        <v>0</v>
      </c>
      <c r="P27" s="76">
        <f>分析係数表!C30</f>
        <v>1</v>
      </c>
      <c r="Q27" s="82">
        <f t="shared" si="5"/>
        <v>0</v>
      </c>
      <c r="R27" s="83">
        <v>0.10013462104442102</v>
      </c>
      <c r="S27" s="84">
        <f t="shared" si="6"/>
        <v>0.43980761466755608</v>
      </c>
      <c r="T27" s="85">
        <f>分析係数表!F30</f>
        <v>0.44043464817350592</v>
      </c>
      <c r="U27" s="86">
        <f t="shared" si="7"/>
        <v>0.19370651203013392</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投入係数表!AB28</f>
        <v>7.6794657762938229E-2</v>
      </c>
      <c r="E28" s="77">
        <f t="shared" si="0"/>
        <v>7.6794657762938225</v>
      </c>
      <c r="F28" s="76">
        <f>分析係数表!C31</f>
        <v>1.6826763829082436E-2</v>
      </c>
      <c r="G28" s="77">
        <f t="shared" si="1"/>
        <v>0.12922055695121737</v>
      </c>
      <c r="H28" s="77">
        <v>0.13199517303698058</v>
      </c>
      <c r="I28" s="77">
        <f t="shared" si="2"/>
        <v>0.13199517303698058</v>
      </c>
      <c r="J28" s="76">
        <f>分析係数表!G31</f>
        <v>7.0588235294117646E-2</v>
      </c>
      <c r="K28" s="78">
        <f t="shared" si="3"/>
        <v>9.3173063320221589E-3</v>
      </c>
      <c r="L28" s="79"/>
      <c r="M28" s="80"/>
      <c r="N28" s="81">
        <f>分析係数表!H31</f>
        <v>2.1628325886567646E-2</v>
      </c>
      <c r="O28" s="82">
        <f t="shared" si="4"/>
        <v>0.72825284344010788</v>
      </c>
      <c r="P28" s="76">
        <f>分析係数表!C31</f>
        <v>1.6826763829082436E-2</v>
      </c>
      <c r="Q28" s="82">
        <f t="shared" si="5"/>
        <v>1.2254138604424442E-2</v>
      </c>
      <c r="R28" s="83">
        <v>1.5419426719163593E-2</v>
      </c>
      <c r="S28" s="84">
        <f t="shared" si="6"/>
        <v>0.14741459975614418</v>
      </c>
      <c r="T28" s="85">
        <f>分析係数表!F31</f>
        <v>0.34509803921568627</v>
      </c>
      <c r="U28" s="86">
        <f t="shared" si="7"/>
        <v>5.0872489327610543E-2</v>
      </c>
      <c r="V28" s="87">
        <f>分析係数表!D31</f>
        <v>0</v>
      </c>
      <c r="W28" s="88">
        <f t="shared" si="8"/>
        <v>0</v>
      </c>
      <c r="X28" s="76">
        <f>分析係数表!E31</f>
        <v>0</v>
      </c>
      <c r="Y28" s="89">
        <f t="shared" si="9"/>
        <v>0</v>
      </c>
    </row>
    <row r="29" spans="1:25" x14ac:dyDescent="0.2">
      <c r="A29" s="6" t="s">
        <v>17</v>
      </c>
      <c r="B29" s="5" t="s">
        <v>273</v>
      </c>
      <c r="C29" s="90"/>
      <c r="D29" s="76">
        <f>投入係数表!AB29</f>
        <v>9.4602114635503609E-3</v>
      </c>
      <c r="E29" s="77">
        <f t="shared" si="0"/>
        <v>0.94602114635503609</v>
      </c>
      <c r="F29" s="76">
        <f>分析係数表!C32</f>
        <v>1</v>
      </c>
      <c r="G29" s="77">
        <f t="shared" si="1"/>
        <v>0.94602114635503609</v>
      </c>
      <c r="H29" s="77">
        <v>1.0582601995424528</v>
      </c>
      <c r="I29" s="77">
        <f t="shared" si="2"/>
        <v>1.0582601995424528</v>
      </c>
      <c r="J29" s="76">
        <f>分析係数表!G32</f>
        <v>0.14034315882094148</v>
      </c>
      <c r="K29" s="78">
        <f t="shared" si="3"/>
        <v>0.14851957925826767</v>
      </c>
      <c r="L29" s="79"/>
      <c r="M29" s="80"/>
      <c r="N29" s="81">
        <f>分析係数表!H32</f>
        <v>6.181318681318681E-3</v>
      </c>
      <c r="O29" s="82">
        <f t="shared" si="4"/>
        <v>0.20813274820662381</v>
      </c>
      <c r="P29" s="76">
        <f>分析係数表!C32</f>
        <v>1</v>
      </c>
      <c r="Q29" s="82">
        <f t="shared" si="5"/>
        <v>0.20813274820662381</v>
      </c>
      <c r="R29" s="83">
        <v>0.27087661300421451</v>
      </c>
      <c r="S29" s="84">
        <f t="shared" si="6"/>
        <v>1.3291368125466674</v>
      </c>
      <c r="T29" s="85">
        <f>分析係数表!F32</f>
        <v>0.48284205895292565</v>
      </c>
      <c r="U29" s="86">
        <f t="shared" si="7"/>
        <v>0.64176315520016169</v>
      </c>
      <c r="V29" s="87">
        <f>分析係数表!D32</f>
        <v>1.2758468983721953E-2</v>
      </c>
      <c r="W29" s="88">
        <f t="shared" si="8"/>
        <v>0</v>
      </c>
      <c r="X29" s="76">
        <f>分析係数表!E32</f>
        <v>1.913770347558293E-2</v>
      </c>
      <c r="Y29" s="89">
        <f t="shared" si="9"/>
        <v>0</v>
      </c>
    </row>
    <row r="30" spans="1:25" x14ac:dyDescent="0.2">
      <c r="A30" s="6" t="s">
        <v>18</v>
      </c>
      <c r="B30" s="5" t="s">
        <v>274</v>
      </c>
      <c r="C30" s="75">
        <f>最終需要_まとめ!C31</f>
        <v>100</v>
      </c>
      <c r="D30" s="76">
        <f>投入係数表!AB30</f>
        <v>0</v>
      </c>
      <c r="E30" s="77">
        <f t="shared" si="0"/>
        <v>0</v>
      </c>
      <c r="F30" s="76">
        <f>分析係数表!C33</f>
        <v>0.61354309165526677</v>
      </c>
      <c r="G30" s="77">
        <f t="shared" si="1"/>
        <v>0</v>
      </c>
      <c r="H30" s="77">
        <v>2.5731995601533653E-2</v>
      </c>
      <c r="I30" s="77">
        <f t="shared" si="2"/>
        <v>100.02573199560153</v>
      </c>
      <c r="J30" s="76">
        <f>分析係数表!G33</f>
        <v>0.50806900389538123</v>
      </c>
      <c r="K30" s="78">
        <f t="shared" si="3"/>
        <v>50.819974018911637</v>
      </c>
      <c r="L30" s="79"/>
      <c r="M30" s="80"/>
      <c r="N30" s="81">
        <f>分析係数表!H33</f>
        <v>9.1575091575091575E-4</v>
      </c>
      <c r="O30" s="82">
        <f t="shared" si="4"/>
        <v>3.0834481215796124E-2</v>
      </c>
      <c r="P30" s="76">
        <f>分析係数表!C33</f>
        <v>0.61354309165526677</v>
      </c>
      <c r="Q30" s="82">
        <f t="shared" si="5"/>
        <v>1.8918282934725802E-2</v>
      </c>
      <c r="R30" s="83">
        <v>5.1753014842457895E-2</v>
      </c>
      <c r="S30" s="84">
        <f t="shared" si="6"/>
        <v>100.07748501044399</v>
      </c>
      <c r="T30" s="85">
        <f>分析係数表!F33</f>
        <v>0.64607679465776291</v>
      </c>
      <c r="U30" s="86">
        <f t="shared" si="7"/>
        <v>64.657740732957976</v>
      </c>
      <c r="V30" s="87">
        <f>分析係数表!D33</f>
        <v>9.237618252643294E-2</v>
      </c>
      <c r="W30" s="88">
        <f t="shared" si="8"/>
        <v>9</v>
      </c>
      <c r="X30" s="76">
        <f>分析係数表!E33</f>
        <v>8.7367835281023931E-2</v>
      </c>
      <c r="Y30" s="89">
        <f t="shared" si="9"/>
        <v>9</v>
      </c>
    </row>
    <row r="31" spans="1:25" x14ac:dyDescent="0.2">
      <c r="A31" s="6" t="s">
        <v>19</v>
      </c>
      <c r="B31" s="5" t="s">
        <v>275</v>
      </c>
      <c r="C31" s="90"/>
      <c r="D31" s="76">
        <f>投入係数表!AB31</f>
        <v>1.5025041736227046E-2</v>
      </c>
      <c r="E31" s="77">
        <f t="shared" si="0"/>
        <v>1.5025041736227045</v>
      </c>
      <c r="F31" s="76">
        <f>分析係数表!C34</f>
        <v>0.22857033424405693</v>
      </c>
      <c r="G31" s="77">
        <f t="shared" si="1"/>
        <v>0.34342788116803213</v>
      </c>
      <c r="H31" s="77">
        <v>0.39894086291694247</v>
      </c>
      <c r="I31" s="77">
        <f t="shared" si="2"/>
        <v>0.39894086291694247</v>
      </c>
      <c r="J31" s="76">
        <f>分析係数表!G34</f>
        <v>0.42483593457785029</v>
      </c>
      <c r="K31" s="78">
        <f t="shared" si="3"/>
        <v>0.1694844143386133</v>
      </c>
      <c r="L31" s="79"/>
      <c r="M31" s="80"/>
      <c r="N31" s="81">
        <f>分析係数表!H34</f>
        <v>0.15290524493821198</v>
      </c>
      <c r="O31" s="82">
        <f t="shared" si="4"/>
        <v>5.148511261905651</v>
      </c>
      <c r="P31" s="76">
        <f>分析係数表!C34</f>
        <v>0.22857033424405693</v>
      </c>
      <c r="Q31" s="82">
        <f t="shared" si="5"/>
        <v>1.176796939993066</v>
      </c>
      <c r="R31" s="83">
        <v>1.2536621119998734</v>
      </c>
      <c r="S31" s="84">
        <f t="shared" si="6"/>
        <v>1.6526029749168158</v>
      </c>
      <c r="T31" s="85">
        <f>分析係数表!F34</f>
        <v>0.69964976707810533</v>
      </c>
      <c r="U31" s="86">
        <f t="shared" si="7"/>
        <v>1.1562432864731342</v>
      </c>
      <c r="V31" s="87">
        <f>分析係数表!D34</f>
        <v>0.31293141555306198</v>
      </c>
      <c r="W31" s="88">
        <f t="shared" si="8"/>
        <v>1</v>
      </c>
      <c r="X31" s="76">
        <f>分析係数表!E34</f>
        <v>0.23428202251011596</v>
      </c>
      <c r="Y31" s="89">
        <f t="shared" si="9"/>
        <v>0</v>
      </c>
    </row>
    <row r="32" spans="1:25" x14ac:dyDescent="0.2">
      <c r="A32" s="6" t="s">
        <v>20</v>
      </c>
      <c r="B32" s="5" t="s">
        <v>37</v>
      </c>
      <c r="C32" s="90"/>
      <c r="D32" s="76">
        <f>投入係数表!AB32</f>
        <v>2.615470228158041E-2</v>
      </c>
      <c r="E32" s="77">
        <f t="shared" si="0"/>
        <v>2.6154702281580411</v>
      </c>
      <c r="F32" s="76">
        <f>分析係数表!C35</f>
        <v>0.59405620126526415</v>
      </c>
      <c r="G32" s="77">
        <f t="shared" si="1"/>
        <v>1.5537363082619595</v>
      </c>
      <c r="H32" s="77">
        <v>1.6841851671638257</v>
      </c>
      <c r="I32" s="77">
        <f t="shared" si="2"/>
        <v>1.6841851671638257</v>
      </c>
      <c r="J32" s="76">
        <f>分析係数表!G35</f>
        <v>0.31381472022289297</v>
      </c>
      <c r="K32" s="78">
        <f t="shared" si="3"/>
        <v>0.52852209703706221</v>
      </c>
      <c r="L32" s="79"/>
      <c r="M32" s="80"/>
      <c r="N32" s="81">
        <f>分析係数表!H35</f>
        <v>5.730990621100511E-2</v>
      </c>
      <c r="O32" s="82">
        <f t="shared" si="4"/>
        <v>1.9296963793841639</v>
      </c>
      <c r="P32" s="76">
        <f>分析係数表!C35</f>
        <v>0.59405620126526415</v>
      </c>
      <c r="Q32" s="82">
        <f t="shared" si="5"/>
        <v>1.1463481007322904</v>
      </c>
      <c r="R32" s="83">
        <v>1.5581455799378863</v>
      </c>
      <c r="S32" s="84">
        <f t="shared" si="6"/>
        <v>3.242330747101712</v>
      </c>
      <c r="T32" s="85">
        <f>分析係数表!F35</f>
        <v>0.64397492454144412</v>
      </c>
      <c r="U32" s="86">
        <f t="shared" si="7"/>
        <v>2.0879796982032293</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投入係数表!AB33</f>
        <v>1.1129660545353367E-3</v>
      </c>
      <c r="E33" s="77">
        <f t="shared" si="0"/>
        <v>0.11129660545353368</v>
      </c>
      <c r="F33" s="76">
        <f>分析係数表!C36</f>
        <v>0.92201141892342209</v>
      </c>
      <c r="G33" s="77">
        <f t="shared" si="1"/>
        <v>0.10261674111557287</v>
      </c>
      <c r="H33" s="77">
        <v>0.17940917485309707</v>
      </c>
      <c r="I33" s="77">
        <f t="shared" si="2"/>
        <v>0.17940917485309707</v>
      </c>
      <c r="J33" s="76">
        <f>分析係数表!G36</f>
        <v>3.5073050022033647E-2</v>
      </c>
      <c r="K33" s="78">
        <f t="shared" si="3"/>
        <v>6.292426964034455E-3</v>
      </c>
      <c r="L33" s="79"/>
      <c r="M33" s="80"/>
      <c r="N33" s="81">
        <f>分析係数表!H36</f>
        <v>0.21210954796119633</v>
      </c>
      <c r="O33" s="82">
        <f t="shared" si="4"/>
        <v>7.1419943565521624</v>
      </c>
      <c r="P33" s="76">
        <f>分析係数表!C36</f>
        <v>0.92201141892342209</v>
      </c>
      <c r="Q33" s="82">
        <f t="shared" si="5"/>
        <v>6.5850003506277321</v>
      </c>
      <c r="R33" s="83">
        <v>6.82706256345136</v>
      </c>
      <c r="S33" s="84">
        <f t="shared" si="6"/>
        <v>7.006471738304457</v>
      </c>
      <c r="T33" s="85">
        <f>分析係数表!F36</f>
        <v>0.86466819583959498</v>
      </c>
      <c r="U33" s="86">
        <f t="shared" si="7"/>
        <v>6.0582732771608256</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投入係数表!AB34</f>
        <v>4.340567612687813E-2</v>
      </c>
      <c r="E34" s="77">
        <f t="shared" si="0"/>
        <v>4.3405676126878134</v>
      </c>
      <c r="F34" s="76">
        <f>分析係数表!C37</f>
        <v>0.53071646341463419</v>
      </c>
      <c r="G34" s="77">
        <f t="shared" si="1"/>
        <v>2.3036106926177782</v>
      </c>
      <c r="H34" s="77">
        <v>2.4647017228622996</v>
      </c>
      <c r="I34" s="77">
        <f t="shared" si="2"/>
        <v>2.4647017228622996</v>
      </c>
      <c r="J34" s="76">
        <f>分析係数表!G37</f>
        <v>0.41098529342667856</v>
      </c>
      <c r="K34" s="78">
        <f t="shared" si="3"/>
        <v>1.0129561607798023</v>
      </c>
      <c r="L34" s="79"/>
      <c r="M34" s="80"/>
      <c r="N34" s="81">
        <f>分析係数表!H37</f>
        <v>4.5651692629714608E-2</v>
      </c>
      <c r="O34" s="82">
        <f t="shared" si="4"/>
        <v>1.5371497146753748</v>
      </c>
      <c r="P34" s="76">
        <f>分析係数表!C37</f>
        <v>0.53071646341463419</v>
      </c>
      <c r="Q34" s="82">
        <f t="shared" si="5"/>
        <v>0.81579066031132885</v>
      </c>
      <c r="R34" s="83">
        <v>0.93630786315534686</v>
      </c>
      <c r="S34" s="84">
        <f t="shared" si="6"/>
        <v>3.4010095860176466</v>
      </c>
      <c r="T34" s="85">
        <f>分析係数表!F37</f>
        <v>0.70065310341587184</v>
      </c>
      <c r="U34" s="86">
        <f t="shared" si="7"/>
        <v>2.3829279211903938</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投入係数表!AB35</f>
        <v>8.9037284362826936E-3</v>
      </c>
      <c r="E35" s="77">
        <f t="shared" si="0"/>
        <v>0.89037284362826941</v>
      </c>
      <c r="F35" s="76">
        <f>分析係数表!C38</f>
        <v>6.0218331324874197E-2</v>
      </c>
      <c r="G35" s="77">
        <f t="shared" si="1"/>
        <v>5.3616766900277529E-2</v>
      </c>
      <c r="H35" s="77">
        <v>7.1435465914070476E-2</v>
      </c>
      <c r="I35" s="77">
        <f t="shared" si="2"/>
        <v>7.1435465914070476E-2</v>
      </c>
      <c r="J35" s="76">
        <f>分析係数表!G38</f>
        <v>0.21161417322834647</v>
      </c>
      <c r="K35" s="78">
        <f t="shared" si="3"/>
        <v>1.5116757058587749E-2</v>
      </c>
      <c r="L35" s="79"/>
      <c r="M35" s="80"/>
      <c r="N35" s="81">
        <f>分析係数表!H38</f>
        <v>4.0957211286881616E-2</v>
      </c>
      <c r="O35" s="82">
        <f t="shared" si="4"/>
        <v>1.3790806433878047</v>
      </c>
      <c r="P35" s="76">
        <f>分析係数表!C38</f>
        <v>6.0218331324874197E-2</v>
      </c>
      <c r="Q35" s="82">
        <f t="shared" si="5"/>
        <v>8.3045935107247504E-2</v>
      </c>
      <c r="R35" s="83">
        <v>0.101714702123268</v>
      </c>
      <c r="S35" s="84">
        <f t="shared" si="6"/>
        <v>0.17315016803733846</v>
      </c>
      <c r="T35" s="85">
        <f>分析係数表!F38</f>
        <v>0.48868110236220474</v>
      </c>
      <c r="U35" s="86">
        <f t="shared" si="7"/>
        <v>8.4615214990687554E-2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投入係数表!AB36</f>
        <v>0</v>
      </c>
      <c r="E36" s="77">
        <f t="shared" si="0"/>
        <v>0</v>
      </c>
      <c r="F36" s="76">
        <f>分析係数表!C39</f>
        <v>1</v>
      </c>
      <c r="G36" s="77">
        <f t="shared" si="1"/>
        <v>0</v>
      </c>
      <c r="H36" s="77">
        <v>5.1146725703649441E-2</v>
      </c>
      <c r="I36" s="77">
        <f t="shared" si="2"/>
        <v>5.1146725703649441E-2</v>
      </c>
      <c r="J36" s="76">
        <f>分析係数表!G39</f>
        <v>0.35446398937935614</v>
      </c>
      <c r="K36" s="78">
        <f t="shared" si="3"/>
        <v>1.8129672436607236E-2</v>
      </c>
      <c r="L36" s="79"/>
      <c r="M36" s="80"/>
      <c r="N36" s="81">
        <f>分析係数表!H39</f>
        <v>3.6479088676890873E-3</v>
      </c>
      <c r="O36" s="82">
        <f t="shared" si="4"/>
        <v>0.12282966418380323</v>
      </c>
      <c r="P36" s="76">
        <f>分析係数表!C39</f>
        <v>1</v>
      </c>
      <c r="Q36" s="82">
        <f t="shared" si="5"/>
        <v>0.12282966418380323</v>
      </c>
      <c r="R36" s="83">
        <v>0.13872146623019696</v>
      </c>
      <c r="S36" s="84">
        <f t="shared" si="6"/>
        <v>0.18986819193384641</v>
      </c>
      <c r="T36" s="85">
        <f>分析係数表!F39</f>
        <v>0.70522971883741881</v>
      </c>
      <c r="U36" s="86">
        <f t="shared" si="7"/>
        <v>0.13390069161367557</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投入係数表!AB37</f>
        <v>0</v>
      </c>
      <c r="E37" s="77">
        <f t="shared" si="0"/>
        <v>0</v>
      </c>
      <c r="F37" s="76">
        <f>分析係数表!C40</f>
        <v>0.65100470158416435</v>
      </c>
      <c r="G37" s="77">
        <f t="shared" si="1"/>
        <v>0</v>
      </c>
      <c r="H37" s="77">
        <v>5.287293671916108E-3</v>
      </c>
      <c r="I37" s="77">
        <f t="shared" si="2"/>
        <v>5.287293671916108E-3</v>
      </c>
      <c r="J37" s="76">
        <f>分析係数表!G40</f>
        <v>0.47733083654434799</v>
      </c>
      <c r="K37" s="78">
        <f t="shared" si="3"/>
        <v>2.5237883114713534E-3</v>
      </c>
      <c r="L37" s="79"/>
      <c r="M37" s="80"/>
      <c r="N37" s="81">
        <f>分析係数表!H40</f>
        <v>3.0717908465161214E-2</v>
      </c>
      <c r="O37" s="82">
        <f t="shared" si="4"/>
        <v>1.0343104825408536</v>
      </c>
      <c r="P37" s="76">
        <f>分析係数表!C40</f>
        <v>0.65100470158416435</v>
      </c>
      <c r="Q37" s="82">
        <f t="shared" si="5"/>
        <v>0.67334098703188139</v>
      </c>
      <c r="R37" s="83">
        <v>0.67596055713153347</v>
      </c>
      <c r="S37" s="84">
        <f t="shared" si="6"/>
        <v>0.68124785080344963</v>
      </c>
      <c r="T37" s="85">
        <f>分析係数表!F40</f>
        <v>0.67377291224026792</v>
      </c>
      <c r="U37" s="86">
        <f t="shared" si="7"/>
        <v>0.45900634839326382</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投入係数表!AB38</f>
        <v>0</v>
      </c>
      <c r="E38" s="77">
        <f t="shared" si="0"/>
        <v>0</v>
      </c>
      <c r="F38" s="76">
        <f>分析係数表!C41</f>
        <v>0.8265321556052998</v>
      </c>
      <c r="G38" s="77">
        <f t="shared" si="1"/>
        <v>0</v>
      </c>
      <c r="H38" s="77">
        <v>1.1988810362629581E-3</v>
      </c>
      <c r="I38" s="77">
        <f t="shared" si="2"/>
        <v>1.1988810362629581E-3</v>
      </c>
      <c r="J38" s="76">
        <f>分析係数表!G41</f>
        <v>0.44479524052850572</v>
      </c>
      <c r="K38" s="78">
        <f t="shared" si="3"/>
        <v>5.3325657888964658E-4</v>
      </c>
      <c r="L38" s="79"/>
      <c r="M38" s="80"/>
      <c r="N38" s="81">
        <f>分析係数表!H41</f>
        <v>6.0640824377088114E-2</v>
      </c>
      <c r="O38" s="82">
        <f t="shared" si="4"/>
        <v>2.041852569300961</v>
      </c>
      <c r="P38" s="76">
        <f>分析係数表!C41</f>
        <v>0.8265321556052998</v>
      </c>
      <c r="Q38" s="82">
        <f t="shared" si="5"/>
        <v>1.6876568055325432</v>
      </c>
      <c r="R38" s="83">
        <v>1.7179285195890868</v>
      </c>
      <c r="S38" s="84">
        <f t="shared" si="6"/>
        <v>1.7191274006253496</v>
      </c>
      <c r="T38" s="85">
        <f>分析係数表!F41</f>
        <v>0.54945616468355352</v>
      </c>
      <c r="U38" s="86">
        <f t="shared" si="7"/>
        <v>0.94458514815001138</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投入係数表!AB39</f>
        <v>1.6694490818030051E-3</v>
      </c>
      <c r="E39" s="77">
        <f>$C$30*D39</f>
        <v>0.1669449081803005</v>
      </c>
      <c r="F39" s="76">
        <f>分析係数表!C42</f>
        <v>0.24572260647979616</v>
      </c>
      <c r="G39" s="77">
        <f>E39*F39</f>
        <v>4.1022137976593681E-2</v>
      </c>
      <c r="H39" s="77">
        <v>4.6628098006582838E-2</v>
      </c>
      <c r="I39" s="77">
        <f>C39+H39</f>
        <v>4.6628098006582838E-2</v>
      </c>
      <c r="J39" s="76">
        <f>分析係数表!G42</f>
        <v>0.48602941176470588</v>
      </c>
      <c r="K39" s="78">
        <f>I39*J39</f>
        <v>2.2662627045846512E-2</v>
      </c>
      <c r="L39" s="79"/>
      <c r="M39" s="80"/>
      <c r="N39" s="81">
        <f>分析係数表!H42</f>
        <v>1.240792174858109E-2</v>
      </c>
      <c r="O39" s="82">
        <f t="shared" si="4"/>
        <v>0.41779027845139144</v>
      </c>
      <c r="P39" s="76">
        <f>分析係数表!C42</f>
        <v>0.24572260647979616</v>
      </c>
      <c r="Q39" s="82">
        <f>O39*P39</f>
        <v>0.10266051618299572</v>
      </c>
      <c r="R39" s="83">
        <v>0.10758360621407219</v>
      </c>
      <c r="S39" s="84">
        <f>I39+R39</f>
        <v>0.15421170422065503</v>
      </c>
      <c r="T39" s="85">
        <f>分析係数表!F42</f>
        <v>0.55735294117647061</v>
      </c>
      <c r="U39" s="86">
        <f>S39*T39</f>
        <v>8.5950346911218029E-2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投入係数表!AB40</f>
        <v>6.2326099053978852E-2</v>
      </c>
      <c r="E40" s="77">
        <f>$C$30*D40</f>
        <v>6.2326099053978856</v>
      </c>
      <c r="F40" s="76">
        <f>分析係数表!C43</f>
        <v>0.32241039779440728</v>
      </c>
      <c r="G40" s="77">
        <f>E40*F40</f>
        <v>2.0094582388966953</v>
      </c>
      <c r="H40" s="77">
        <v>2.2866259707205874</v>
      </c>
      <c r="I40" s="77">
        <f>C40+H40</f>
        <v>2.2866259707205874</v>
      </c>
      <c r="J40" s="76">
        <f>分析係数表!G43</f>
        <v>0.32678591644967736</v>
      </c>
      <c r="K40" s="78">
        <f>I40*J40</f>
        <v>0.74723716341956026</v>
      </c>
      <c r="L40" s="79"/>
      <c r="M40" s="80"/>
      <c r="N40" s="81">
        <f>分析係数表!H43</f>
        <v>3.3935615666384894E-2</v>
      </c>
      <c r="O40" s="82">
        <f t="shared" si="4"/>
        <v>1.1426547173622907</v>
      </c>
      <c r="P40" s="76">
        <f>分析係数表!C43</f>
        <v>0.32241039779440728</v>
      </c>
      <c r="Q40" s="82">
        <f>O40*P40</f>
        <v>0.36840376196643215</v>
      </c>
      <c r="R40" s="83">
        <v>0.63243750926480591</v>
      </c>
      <c r="S40" s="84">
        <f>I40+R40</f>
        <v>2.9190634799853932</v>
      </c>
      <c r="T40" s="85">
        <f>分析係数表!F43</f>
        <v>0.56402128382203098</v>
      </c>
      <c r="U40" s="86">
        <f>S40*T40</f>
        <v>1.6464139315393669</v>
      </c>
      <c r="V40" s="87">
        <f>分析係数表!D43</f>
        <v>0.20027170836635344</v>
      </c>
      <c r="W40" s="88">
        <f>ROUND(S40*V40,0)</f>
        <v>1</v>
      </c>
      <c r="X40" s="76">
        <f>分析係数表!E43</f>
        <v>0.1484206951205706</v>
      </c>
      <c r="Y40" s="89">
        <f>ROUND(S40*X40,0)</f>
        <v>0</v>
      </c>
    </row>
    <row r="41" spans="1:25" x14ac:dyDescent="0.2">
      <c r="A41" s="6" t="s">
        <v>341</v>
      </c>
      <c r="B41" s="5" t="s">
        <v>42</v>
      </c>
      <c r="C41" s="90"/>
      <c r="D41" s="76">
        <f>投入係数表!AB41</f>
        <v>0</v>
      </c>
      <c r="E41" s="77">
        <f>$C$30*D41</f>
        <v>0</v>
      </c>
      <c r="F41" s="76">
        <f>分析係数表!C44</f>
        <v>0.3905721797921623</v>
      </c>
      <c r="G41" s="77">
        <f>E41*F41</f>
        <v>0</v>
      </c>
      <c r="H41" s="77">
        <v>3.4732209453632477E-3</v>
      </c>
      <c r="I41" s="77">
        <f>C41+H41</f>
        <v>3.4732209453632477E-3</v>
      </c>
      <c r="J41" s="76">
        <f>分析係数表!G44</f>
        <v>0.26539598666415049</v>
      </c>
      <c r="K41" s="78">
        <f>I41*J41</f>
        <v>9.2177889969727268E-4</v>
      </c>
      <c r="L41" s="79"/>
      <c r="M41" s="80"/>
      <c r="N41" s="81">
        <f>分析係数表!H44</f>
        <v>0.10659692871231333</v>
      </c>
      <c r="O41" s="82">
        <f t="shared" si="4"/>
        <v>3.5892522076771911</v>
      </c>
      <c r="P41" s="76">
        <f>分析係数表!C44</f>
        <v>0.3905721797921623</v>
      </c>
      <c r="Q41" s="82">
        <f>O41*P41</f>
        <v>1.4018620585763113</v>
      </c>
      <c r="R41" s="83">
        <v>1.4238886979698295</v>
      </c>
      <c r="S41" s="84">
        <f>I41+R41</f>
        <v>1.4273619189151927</v>
      </c>
      <c r="T41" s="85">
        <f>分析係数表!F44</f>
        <v>0.53714537334088197</v>
      </c>
      <c r="U41" s="86">
        <f>S41*T41</f>
        <v>0.7667008508282589</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投入係数表!AB42</f>
        <v>1.6694490818030051E-3</v>
      </c>
      <c r="E42" s="77">
        <f>$C$30*D42</f>
        <v>0.1669449081803005</v>
      </c>
      <c r="F42" s="76">
        <f>分析係数表!C45</f>
        <v>1</v>
      </c>
      <c r="G42" s="77">
        <f>E42*F42</f>
        <v>0.1669449081803005</v>
      </c>
      <c r="H42" s="77">
        <v>0.17613407805139658</v>
      </c>
      <c r="I42" s="77">
        <f>C42+H42</f>
        <v>0.17613407805139658</v>
      </c>
      <c r="J42" s="76">
        <f>分析係数表!G45</f>
        <v>0</v>
      </c>
      <c r="K42" s="78">
        <f>I42*J42</f>
        <v>0</v>
      </c>
      <c r="L42" s="79"/>
      <c r="M42" s="80"/>
      <c r="N42" s="81">
        <f>分析係数表!H45</f>
        <v>0</v>
      </c>
      <c r="O42" s="82">
        <f t="shared" si="4"/>
        <v>0</v>
      </c>
      <c r="P42" s="76">
        <f>分析係数表!C45</f>
        <v>1</v>
      </c>
      <c r="Q42" s="82">
        <f>O42*P42</f>
        <v>0</v>
      </c>
      <c r="R42" s="83">
        <v>1.2353025078430377E-2</v>
      </c>
      <c r="S42" s="84">
        <f>I42+R42</f>
        <v>0.18848710312982697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2.5041736227045076E-2</v>
      </c>
      <c r="E43" s="77">
        <f>$C$30*D43</f>
        <v>2.5041736227045077</v>
      </c>
      <c r="F43" s="76">
        <f>分析係数表!C46</f>
        <v>0.10446009389671362</v>
      </c>
      <c r="G43" s="77">
        <f>E43*F43</f>
        <v>0.26158621176138641</v>
      </c>
      <c r="H43" s="77">
        <v>0.26968273552833338</v>
      </c>
      <c r="I43" s="77">
        <f>C43+H43</f>
        <v>0.26968273552833338</v>
      </c>
      <c r="J43" s="76">
        <f>分析係数表!G46</f>
        <v>9.482758620689655E-3</v>
      </c>
      <c r="K43" s="78">
        <f>I43*J43</f>
        <v>2.5573362851824717E-3</v>
      </c>
      <c r="L43" s="79"/>
      <c r="M43" s="80"/>
      <c r="N43" s="81">
        <f>分析係数表!H46</f>
        <v>2.1406935555287204E-2</v>
      </c>
      <c r="O43" s="82">
        <f t="shared" si="4"/>
        <v>0.72079835347584953</v>
      </c>
      <c r="P43" s="76">
        <f>分析係数表!C46</f>
        <v>0.10446009389671362</v>
      </c>
      <c r="Q43" s="82">
        <f>O43*P43</f>
        <v>7.5294663684683821E-2</v>
      </c>
      <c r="R43" s="83">
        <v>8.3793138062803238E-2</v>
      </c>
      <c r="S43" s="84">
        <f>I43+R43</f>
        <v>0.35347587359113664</v>
      </c>
      <c r="T43" s="85">
        <f>分析係数表!F46</f>
        <v>0.31293103448275861</v>
      </c>
      <c r="U43" s="86">
        <f>S43*T43</f>
        <v>0.1106135707875712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投入係数表!AB44</f>
        <v>0.32609905397885364</v>
      </c>
      <c r="E44" s="91">
        <f>SUM(E5:E43)</f>
        <v>32.60990539788537</v>
      </c>
      <c r="F44" s="92">
        <f>分析係数表!C47</f>
        <v>0.44570757479943235</v>
      </c>
      <c r="G44" s="91">
        <f>SUM(G5:G43)</f>
        <v>8.3726897067967361</v>
      </c>
      <c r="H44" s="91">
        <f>SUM(H5:H43)</f>
        <v>9.4572517063633903</v>
      </c>
      <c r="I44" s="91">
        <f>SUM(I5:I43)</f>
        <v>109.45725170636338</v>
      </c>
      <c r="J44" s="92">
        <f>分析係数表!G47</f>
        <v>0.27097428005742652</v>
      </c>
      <c r="K44" s="93">
        <f>SUM(K5:K43)</f>
        <v>53.673624050450634</v>
      </c>
      <c r="L44" s="94">
        <f>最終需要_まとめ!$L$33</f>
        <v>0.62733333333333341</v>
      </c>
      <c r="M44" s="91">
        <f>K44*L44</f>
        <v>33.671253487649366</v>
      </c>
      <c r="N44" s="95">
        <f>分析係数表!H47</f>
        <v>1</v>
      </c>
      <c r="O44" s="96">
        <f>SUM(O5:O43)</f>
        <v>33.671253487649373</v>
      </c>
      <c r="P44" s="92">
        <f>分析係数表!C47</f>
        <v>0.44570757479943235</v>
      </c>
      <c r="Q44" s="96">
        <f>SUM(Q5:Q43)</f>
        <v>14.752555956365674</v>
      </c>
      <c r="R44" s="91">
        <f>SUM(R5:R43)</f>
        <v>16.235771294604518</v>
      </c>
      <c r="S44" s="97">
        <f>SUM(S5:S43)</f>
        <v>125.69302300096793</v>
      </c>
      <c r="T44" s="98">
        <f>分析係数表!F47</f>
        <v>0.61157350498728547</v>
      </c>
      <c r="U44" s="99">
        <f>SUM(U5:U43)</f>
        <v>81.65156663994668</v>
      </c>
      <c r="V44" s="100">
        <f>分析係数表!D47</f>
        <v>9.9802009927653867E-2</v>
      </c>
      <c r="W44" s="101">
        <f>SUM(W5:W43)</f>
        <v>11</v>
      </c>
      <c r="X44" s="92">
        <f>分析係数表!E47</f>
        <v>7.9310975781403947E-2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1.0200958890135672E-4</v>
      </c>
      <c r="E5" s="77">
        <f t="shared" ref="E5:E38" si="0">$C$31*D5</f>
        <v>1.0200958890135671E-2</v>
      </c>
      <c r="F5" s="76">
        <f>分析係数表!C8</f>
        <v>4.3219724437998597E-2</v>
      </c>
      <c r="G5" s="77">
        <f t="shared" ref="G5:G38" si="1">E5*F5</f>
        <v>4.4088263223501572E-4</v>
      </c>
      <c r="H5" s="77">
        <f t="array" ref="H5:H43">MMULT(逆行列係数!C5:AO43,'27'!G5:G43)</f>
        <v>5.0446012329981511E-4</v>
      </c>
      <c r="I5" s="77">
        <f t="shared" ref="I5:I38" si="2">C5+H5</f>
        <v>5.0446012329981511E-4</v>
      </c>
      <c r="J5" s="76">
        <f>分析係数表!G8</f>
        <v>0.12096774193548387</v>
      </c>
      <c r="K5" s="78">
        <f t="shared" ref="K5:K38" si="3">I5*J5</f>
        <v>6.1023402012074409E-5</v>
      </c>
      <c r="L5" s="79" t="s">
        <v>185</v>
      </c>
      <c r="M5" s="80" t="s">
        <v>185</v>
      </c>
      <c r="N5" s="81">
        <f>分析係数表!H8</f>
        <v>1.0951274000724549E-2</v>
      </c>
      <c r="O5" s="82">
        <f t="shared" ref="O5:O43" si="4">$M$44*N5</f>
        <v>0.30879306623240715</v>
      </c>
      <c r="P5" s="76">
        <f>分析係数表!C8</f>
        <v>4.3219724437998597E-2</v>
      </c>
      <c r="Q5" s="82">
        <f t="shared" ref="Q5:Q38" si="5">O5*P5</f>
        <v>1.3345951230929286E-2</v>
      </c>
      <c r="R5" s="83">
        <f t="array" ref="R5:R43">MMULT(逆行列係数!C5:AO43,'27'!Q5:Q43)</f>
        <v>1.5045456639304252E-2</v>
      </c>
      <c r="S5" s="84">
        <f t="shared" ref="S5:S38" si="6">I5+R5</f>
        <v>1.5549916762604067E-2</v>
      </c>
      <c r="T5" s="85">
        <f>分析係数表!F8</f>
        <v>0.45483870967741935</v>
      </c>
      <c r="U5" s="86">
        <f t="shared" ref="U5:U38" si="7">S5*T5</f>
        <v>7.0727040758941078E-3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投入係数表!AC6</f>
        <v>0</v>
      </c>
      <c r="E6" s="77">
        <f t="shared" si="0"/>
        <v>0</v>
      </c>
      <c r="F6" s="76">
        <f>分析係数表!C9</f>
        <v>0.23148148148148151</v>
      </c>
      <c r="G6" s="77">
        <f t="shared" si="1"/>
        <v>0</v>
      </c>
      <c r="H6" s="77">
        <v>3.2580206707525225E-5</v>
      </c>
      <c r="I6" s="77">
        <f t="shared" si="2"/>
        <v>3.2580206707525225E-5</v>
      </c>
      <c r="J6" s="76">
        <f>分析係数表!G9</f>
        <v>0.24691358024691357</v>
      </c>
      <c r="K6" s="78">
        <f t="shared" si="3"/>
        <v>8.0444954833395616E-6</v>
      </c>
      <c r="L6" s="79"/>
      <c r="M6" s="80"/>
      <c r="N6" s="81">
        <f>分析係数表!H9</f>
        <v>5.7611802117296619E-4</v>
      </c>
      <c r="O6" s="82">
        <f t="shared" si="4"/>
        <v>1.6244799487071269E-2</v>
      </c>
      <c r="P6" s="76">
        <f>分析係数表!C9</f>
        <v>0.23148148148148151</v>
      </c>
      <c r="Q6" s="82">
        <f t="shared" si="5"/>
        <v>3.7603702516368683E-3</v>
      </c>
      <c r="R6" s="83">
        <v>4.1804266089940584E-3</v>
      </c>
      <c r="S6" s="84">
        <f t="shared" si="6"/>
        <v>4.2130068157015836E-3</v>
      </c>
      <c r="T6" s="85">
        <f>分析係数表!F9</f>
        <v>0.67901234567901236</v>
      </c>
      <c r="U6" s="86">
        <f t="shared" si="7"/>
        <v>2.8606836402911987E-3</v>
      </c>
      <c r="V6" s="87">
        <f>分析係数表!D9</f>
        <v>0</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5.5493895671475668E-3</v>
      </c>
      <c r="G7" s="77">
        <f t="shared" si="1"/>
        <v>0</v>
      </c>
      <c r="H7" s="77">
        <v>1.8911142114665699E-6</v>
      </c>
      <c r="I7" s="77">
        <f t="shared" si="2"/>
        <v>1.8911142114665699E-6</v>
      </c>
      <c r="J7" s="76">
        <f>分析係数表!G10</f>
        <v>0.2857142857142857</v>
      </c>
      <c r="K7" s="78">
        <f t="shared" si="3"/>
        <v>5.4031834613330561E-7</v>
      </c>
      <c r="L7" s="79"/>
      <c r="M7" s="80"/>
      <c r="N7" s="81">
        <f>分析係数表!H10</f>
        <v>1.1094674556213018E-3</v>
      </c>
      <c r="O7" s="82">
        <f t="shared" si="4"/>
        <v>3.1283653160691836E-2</v>
      </c>
      <c r="P7" s="76">
        <f>分析係数表!C10</f>
        <v>5.5493895671475668E-3</v>
      </c>
      <c r="Q7" s="82">
        <f t="shared" si="5"/>
        <v>1.7360517847220627E-4</v>
      </c>
      <c r="R7" s="83">
        <v>2.1330313374923646E-4</v>
      </c>
      <c r="S7" s="84">
        <f t="shared" si="6"/>
        <v>2.1519424796070304E-4</v>
      </c>
      <c r="T7" s="85">
        <f>分析係数表!F10</f>
        <v>0.5714285714285714</v>
      </c>
      <c r="U7" s="86">
        <f t="shared" si="7"/>
        <v>1.229681416918303E-4</v>
      </c>
      <c r="V7" s="87">
        <f>分析係数表!D10</f>
        <v>0.14285714285714285</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8.2342177493137658E-3</v>
      </c>
      <c r="G8" s="77">
        <f t="shared" si="1"/>
        <v>0</v>
      </c>
      <c r="H8" s="77">
        <v>1.4307139313496212E-4</v>
      </c>
      <c r="I8" s="77">
        <f t="shared" si="2"/>
        <v>1.4307139313496212E-4</v>
      </c>
      <c r="J8" s="76">
        <f>分析係数表!G11</f>
        <v>0.47058823529411764</v>
      </c>
      <c r="K8" s="78">
        <f t="shared" si="3"/>
        <v>6.7327714416452769E-5</v>
      </c>
      <c r="L8" s="79"/>
      <c r="M8" s="80"/>
      <c r="N8" s="81">
        <f>分析係数表!H11</f>
        <v>-2.0126393752767377E-5</v>
      </c>
      <c r="O8" s="82">
        <f t="shared" si="4"/>
        <v>-5.6750391221209678E-4</v>
      </c>
      <c r="P8" s="76">
        <f>分析係数表!C11</f>
        <v>8.2342177493137658E-3</v>
      </c>
      <c r="Q8" s="82">
        <f t="shared" si="5"/>
        <v>-4.6729507867418484E-6</v>
      </c>
      <c r="R8" s="83">
        <v>5.7350221623486725E-5</v>
      </c>
      <c r="S8" s="84">
        <f t="shared" si="6"/>
        <v>2.0042161475844884E-4</v>
      </c>
      <c r="T8" s="85">
        <f>分析係数表!F11</f>
        <v>0.76470588235294112</v>
      </c>
      <c r="U8" s="86">
        <f t="shared" si="7"/>
        <v>1.5326358775646088E-4</v>
      </c>
      <c r="V8" s="87">
        <f>分析係数表!D11</f>
        <v>0</v>
      </c>
      <c r="W8" s="88">
        <f t="shared" si="8"/>
        <v>0</v>
      </c>
      <c r="X8" s="76">
        <f>分析係数表!E11</f>
        <v>0</v>
      </c>
      <c r="Y8" s="89">
        <f t="shared" si="9"/>
        <v>0</v>
      </c>
    </row>
    <row r="9" spans="1:25" x14ac:dyDescent="0.2">
      <c r="A9" s="6" t="s">
        <v>223</v>
      </c>
      <c r="B9" s="5" t="s">
        <v>191</v>
      </c>
      <c r="C9" s="90"/>
      <c r="D9" s="76">
        <f>投入係数表!AC9</f>
        <v>1.7001598150226122E-4</v>
      </c>
      <c r="E9" s="77">
        <f t="shared" si="0"/>
        <v>1.7001598150226123E-2</v>
      </c>
      <c r="F9" s="76">
        <f>分析係数表!C12</f>
        <v>2.3675231529837748E-2</v>
      </c>
      <c r="G9" s="77">
        <f t="shared" si="1"/>
        <v>4.0251677258386462E-4</v>
      </c>
      <c r="H9" s="77">
        <v>5.3799660161495285E-4</v>
      </c>
      <c r="I9" s="77">
        <f t="shared" si="2"/>
        <v>5.3799660161495285E-4</v>
      </c>
      <c r="J9" s="76">
        <f>分析係数表!G12</f>
        <v>0.14409566517189837</v>
      </c>
      <c r="K9" s="78">
        <f t="shared" si="3"/>
        <v>7.7522978169927443E-5</v>
      </c>
      <c r="L9" s="79"/>
      <c r="M9" s="80"/>
      <c r="N9" s="81">
        <f>分析係数表!H12</f>
        <v>8.7247916918246585E-2</v>
      </c>
      <c r="O9" s="82">
        <f t="shared" si="4"/>
        <v>2.4601294594394396</v>
      </c>
      <c r="P9" s="76">
        <f>分析係数表!C12</f>
        <v>2.3675231529837748E-2</v>
      </c>
      <c r="Q9" s="82">
        <f t="shared" si="5"/>
        <v>5.8244134545603315E-2</v>
      </c>
      <c r="R9" s="83">
        <v>6.2444026768238833E-2</v>
      </c>
      <c r="S9" s="84">
        <f t="shared" si="6"/>
        <v>6.2982023369853785E-2</v>
      </c>
      <c r="T9" s="85">
        <f>分析係数表!F12</f>
        <v>0.28819133034379674</v>
      </c>
      <c r="U9" s="86">
        <f t="shared" si="7"/>
        <v>1.8150873102702258E-2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投入係数表!AC10</f>
        <v>4.454418715359244E-3</v>
      </c>
      <c r="E10" s="77">
        <f t="shared" si="0"/>
        <v>0.44544187153592441</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0.37902167536865417</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投入係数表!AC11</f>
        <v>8.4667958788126087E-3</v>
      </c>
      <c r="E11" s="77">
        <f t="shared" si="0"/>
        <v>0.84667958788126085</v>
      </c>
      <c r="F11" s="76">
        <f>分析係数表!C14</f>
        <v>5.9722885809842308E-2</v>
      </c>
      <c r="G11" s="77">
        <f t="shared" si="1"/>
        <v>5.0566148344556888E-2</v>
      </c>
      <c r="H11" s="77">
        <v>5.7569335887358832E-2</v>
      </c>
      <c r="I11" s="77">
        <f t="shared" si="2"/>
        <v>5.7569335887358832E-2</v>
      </c>
      <c r="J11" s="76">
        <f>分析係数表!G14</f>
        <v>0.15850144092219021</v>
      </c>
      <c r="K11" s="78">
        <f t="shared" si="3"/>
        <v>9.1248226910799306E-3</v>
      </c>
      <c r="L11" s="79"/>
      <c r="M11" s="80"/>
      <c r="N11" s="81">
        <f>分析係数表!H14</f>
        <v>1.1119832548403977E-3</v>
      </c>
      <c r="O11" s="82">
        <f t="shared" si="4"/>
        <v>3.135459114971835E-2</v>
      </c>
      <c r="P11" s="76">
        <f>分析係数表!C14</f>
        <v>5.9722885809842308E-2</v>
      </c>
      <c r="Q11" s="82">
        <f t="shared" si="5"/>
        <v>1.8725866668489212E-3</v>
      </c>
      <c r="R11" s="83">
        <v>5.4730727657057799E-3</v>
      </c>
      <c r="S11" s="84">
        <f t="shared" si="6"/>
        <v>6.3042408653064611E-2</v>
      </c>
      <c r="T11" s="85">
        <f>分析係数表!F14</f>
        <v>0.29178674351585016</v>
      </c>
      <c r="U11" s="86">
        <f t="shared" si="7"/>
        <v>1.8394939124273178E-2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0.2262921849945736</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投入係数表!AC13</f>
        <v>1.5981502261212554E-3</v>
      </c>
      <c r="E13" s="77">
        <f t="shared" si="0"/>
        <v>0.15981502261212555</v>
      </c>
      <c r="F13" s="76">
        <f>分析係数表!C16</f>
        <v>6.1289263434387564E-3</v>
      </c>
      <c r="G13" s="77">
        <f t="shared" si="1"/>
        <v>9.7949450216471673E-4</v>
      </c>
      <c r="H13" s="77">
        <v>1.3903818002776835E-3</v>
      </c>
      <c r="I13" s="77">
        <f t="shared" si="2"/>
        <v>1.3903818002776835E-3</v>
      </c>
      <c r="J13" s="76">
        <f>分析係数表!G16</f>
        <v>3.1746031746031744E-2</v>
      </c>
      <c r="K13" s="78">
        <f t="shared" si="3"/>
        <v>4.4139104770720107E-5</v>
      </c>
      <c r="L13" s="79"/>
      <c r="M13" s="80"/>
      <c r="N13" s="81">
        <f>分析係数表!H16</f>
        <v>1.5884756269371653E-2</v>
      </c>
      <c r="O13" s="82">
        <f t="shared" si="4"/>
        <v>0.4479024627133974</v>
      </c>
      <c r="P13" s="76">
        <f>分析係数表!C16</f>
        <v>6.1289263434387564E-3</v>
      </c>
      <c r="Q13" s="82">
        <f t="shared" si="5"/>
        <v>2.7451612030152369E-3</v>
      </c>
      <c r="R13" s="83">
        <v>3.0764472917917739E-3</v>
      </c>
      <c r="S13" s="84">
        <f t="shared" si="6"/>
        <v>4.4668290920694574E-3</v>
      </c>
      <c r="T13" s="85">
        <f>分析係数表!F16</f>
        <v>0.27777777777777779</v>
      </c>
      <c r="U13" s="86">
        <f t="shared" si="7"/>
        <v>1.2407858589081827E-3</v>
      </c>
      <c r="V13" s="87">
        <f>分析係数表!D16</f>
        <v>0</v>
      </c>
      <c r="W13" s="88">
        <f t="shared" si="8"/>
        <v>0</v>
      </c>
      <c r="X13" s="76">
        <f>分析係数表!E16</f>
        <v>0</v>
      </c>
      <c r="Y13" s="89">
        <f t="shared" si="9"/>
        <v>0</v>
      </c>
    </row>
    <row r="14" spans="1:25" x14ac:dyDescent="0.2">
      <c r="A14" s="6" t="s">
        <v>2</v>
      </c>
      <c r="B14" s="5" t="s">
        <v>365</v>
      </c>
      <c r="C14" s="90"/>
      <c r="D14" s="76">
        <f>投入係数表!AC14</f>
        <v>5.3725050154714545E-3</v>
      </c>
      <c r="E14" s="77">
        <f t="shared" si="0"/>
        <v>0.53725050154714549</v>
      </c>
      <c r="F14" s="76">
        <f>分析係数表!C17</f>
        <v>8.7451698189953242E-2</v>
      </c>
      <c r="G14" s="77">
        <f t="shared" si="1"/>
        <v>4.6983468713701973E-2</v>
      </c>
      <c r="H14" s="77">
        <v>5.683406813785892E-2</v>
      </c>
      <c r="I14" s="77">
        <f t="shared" si="2"/>
        <v>5.683406813785892E-2</v>
      </c>
      <c r="J14" s="76">
        <f>分析係数表!G17</f>
        <v>0.21272443403590943</v>
      </c>
      <c r="K14" s="78">
        <f t="shared" si="3"/>
        <v>1.2089994978584352E-2</v>
      </c>
      <c r="L14" s="79"/>
      <c r="M14" s="80"/>
      <c r="N14" s="81">
        <f>分析係数表!H17</f>
        <v>2.8227267238256251E-3</v>
      </c>
      <c r="O14" s="82">
        <f t="shared" si="4"/>
        <v>7.9592423687746591E-2</v>
      </c>
      <c r="P14" s="76">
        <f>分析係数表!C17</f>
        <v>8.7451698189953242E-2</v>
      </c>
      <c r="Q14" s="82">
        <f t="shared" si="5"/>
        <v>6.9604926145477005E-3</v>
      </c>
      <c r="R14" s="83">
        <v>1.2163322371390166E-2</v>
      </c>
      <c r="S14" s="84">
        <f t="shared" si="6"/>
        <v>6.8997390509249079E-2</v>
      </c>
      <c r="T14" s="85">
        <f>分析係数表!F17</f>
        <v>0.32357533177205311</v>
      </c>
      <c r="U14" s="86">
        <f t="shared" si="7"/>
        <v>2.232585352543618E-2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投入係数表!AC15</f>
        <v>2.3802237410316569E-4</v>
      </c>
      <c r="E15" s="77">
        <f t="shared" si="0"/>
        <v>2.3802237410316569E-2</v>
      </c>
      <c r="F15" s="76">
        <f>分析係数表!C18</f>
        <v>0.22643979057591623</v>
      </c>
      <c r="G15" s="77">
        <f t="shared" si="1"/>
        <v>5.3897736544303229E-3</v>
      </c>
      <c r="H15" s="77">
        <v>1.2417261674247863E-2</v>
      </c>
      <c r="I15" s="77">
        <f t="shared" si="2"/>
        <v>1.2417261674247863E-2</v>
      </c>
      <c r="J15" s="76">
        <f>分析係数表!G18</f>
        <v>0.21553645335880292</v>
      </c>
      <c r="K15" s="78">
        <f t="shared" si="3"/>
        <v>2.6763725416955758E-3</v>
      </c>
      <c r="L15" s="79"/>
      <c r="M15" s="80"/>
      <c r="N15" s="81">
        <f>分析係数表!H18</f>
        <v>4.2265426880811494E-4</v>
      </c>
      <c r="O15" s="82">
        <f t="shared" si="4"/>
        <v>1.1917582156454033E-2</v>
      </c>
      <c r="P15" s="76">
        <f>分析係数表!C18</f>
        <v>0.22643979057591623</v>
      </c>
      <c r="Q15" s="82">
        <f t="shared" si="5"/>
        <v>2.6986148076787275E-3</v>
      </c>
      <c r="R15" s="83">
        <v>5.8151030238306929E-3</v>
      </c>
      <c r="S15" s="84">
        <f t="shared" si="6"/>
        <v>1.8232364698078554E-2</v>
      </c>
      <c r="T15" s="85">
        <f>分析係数表!F18</f>
        <v>0.45877109200891436</v>
      </c>
      <c r="U15" s="86">
        <f t="shared" si="7"/>
        <v>8.3644818624422791E-3</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投入係数表!AC16</f>
        <v>0</v>
      </c>
      <c r="E16" s="77">
        <f t="shared" si="0"/>
        <v>0</v>
      </c>
      <c r="F16" s="76">
        <f>分析係数表!C19</f>
        <v>0.10887949260042284</v>
      </c>
      <c r="G16" s="77">
        <f t="shared" si="1"/>
        <v>0</v>
      </c>
      <c r="H16" s="77">
        <v>3.2625760814959542E-3</v>
      </c>
      <c r="I16" s="77">
        <f t="shared" si="2"/>
        <v>3.2625760814959542E-3</v>
      </c>
      <c r="J16" s="76">
        <f>分析係数表!G19</f>
        <v>5.7692307692307696E-2</v>
      </c>
      <c r="K16" s="78">
        <f t="shared" si="3"/>
        <v>1.8822554316322813E-4</v>
      </c>
      <c r="L16" s="79"/>
      <c r="M16" s="80"/>
      <c r="N16" s="81">
        <f>分析係数表!H19</f>
        <v>-1.0817936642112467E-4</v>
      </c>
      <c r="O16" s="82">
        <f t="shared" si="4"/>
        <v>-3.0503335281400206E-3</v>
      </c>
      <c r="P16" s="76">
        <f>分析係数表!C19</f>
        <v>0.10887949260042284</v>
      </c>
      <c r="Q16" s="82">
        <f t="shared" si="5"/>
        <v>-3.3211876680594308E-4</v>
      </c>
      <c r="R16" s="83">
        <v>8.9262090719550817E-4</v>
      </c>
      <c r="S16" s="84">
        <f t="shared" si="6"/>
        <v>4.1551969886914619E-3</v>
      </c>
      <c r="T16" s="85">
        <f>分析係数表!F19</f>
        <v>0.23994755244755245</v>
      </c>
      <c r="U16" s="86">
        <f t="shared" si="7"/>
        <v>9.9702934737395661E-4</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投入係数表!AC17</f>
        <v>0</v>
      </c>
      <c r="E17" s="77">
        <f t="shared" si="0"/>
        <v>0</v>
      </c>
      <c r="F17" s="76">
        <f>分析係数表!C20</f>
        <v>0.17711503347534996</v>
      </c>
      <c r="G17" s="77">
        <f t="shared" si="1"/>
        <v>0</v>
      </c>
      <c r="H17" s="77">
        <v>2.6961202397763318E-3</v>
      </c>
      <c r="I17" s="77">
        <f t="shared" si="2"/>
        <v>2.6961202397763318E-3</v>
      </c>
      <c r="J17" s="76">
        <f>分析係数表!G20</f>
        <v>9.9964551577454805E-2</v>
      </c>
      <c r="K17" s="78">
        <f t="shared" si="3"/>
        <v>2.6951645076814094E-4</v>
      </c>
      <c r="L17" s="79"/>
      <c r="M17" s="80"/>
      <c r="N17" s="81">
        <f>分析係数表!H20</f>
        <v>5.2831783601014375E-4</v>
      </c>
      <c r="O17" s="82">
        <f t="shared" si="4"/>
        <v>1.4896977695567543E-2</v>
      </c>
      <c r="P17" s="76">
        <f>分析係数表!C20</f>
        <v>0.17711503347534996</v>
      </c>
      <c r="Q17" s="82">
        <f t="shared" si="5"/>
        <v>2.6384787032319871E-3</v>
      </c>
      <c r="R17" s="83">
        <v>5.0374861819389898E-3</v>
      </c>
      <c r="S17" s="84">
        <f t="shared" si="6"/>
        <v>7.7336064217153212E-3</v>
      </c>
      <c r="T17" s="85">
        <f>分析係数表!F20</f>
        <v>0.22332506203473945</v>
      </c>
      <c r="U17" s="86">
        <f t="shared" si="7"/>
        <v>1.7271081338818336E-3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投入係数表!AC18</f>
        <v>3.0602876670407018E-3</v>
      </c>
      <c r="E18" s="77">
        <f t="shared" si="0"/>
        <v>0.3060287667040702</v>
      </c>
      <c r="F18" s="76">
        <f>分析係数表!C21</f>
        <v>0.17957505140507202</v>
      </c>
      <c r="G18" s="77">
        <f t="shared" si="1"/>
        <v>5.4955131512314195E-2</v>
      </c>
      <c r="H18" s="77">
        <v>6.4611053062803986E-2</v>
      </c>
      <c r="I18" s="77">
        <f t="shared" si="2"/>
        <v>6.4611053062803986E-2</v>
      </c>
      <c r="J18" s="76">
        <f>分析係数表!G21</f>
        <v>0.28499913688934919</v>
      </c>
      <c r="K18" s="78">
        <f t="shared" si="3"/>
        <v>1.8414094356411077E-2</v>
      </c>
      <c r="L18" s="79"/>
      <c r="M18" s="80"/>
      <c r="N18" s="81">
        <f>分析係数表!H21</f>
        <v>8.7801392746447693E-4</v>
      </c>
      <c r="O18" s="82">
        <f t="shared" si="4"/>
        <v>2.4757358170252725E-2</v>
      </c>
      <c r="P18" s="76">
        <f>分析係数表!C21</f>
        <v>0.17957505140507202</v>
      </c>
      <c r="Q18" s="82">
        <f t="shared" si="5"/>
        <v>4.4458038660769132E-3</v>
      </c>
      <c r="R18" s="83">
        <v>8.7618522063809632E-3</v>
      </c>
      <c r="S18" s="84">
        <f t="shared" si="6"/>
        <v>7.3372905269184954E-2</v>
      </c>
      <c r="T18" s="85">
        <f>分析係数表!F21</f>
        <v>0.42551355083721731</v>
      </c>
      <c r="U18" s="86">
        <f t="shared" si="7"/>
        <v>3.122116545633366E-2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投入係数表!AC19</f>
        <v>0</v>
      </c>
      <c r="E19" s="77">
        <f t="shared" si="0"/>
        <v>0</v>
      </c>
      <c r="F19" s="76">
        <f>分析係数表!C22</f>
        <v>4.9691833590138623E-2</v>
      </c>
      <c r="G19" s="77">
        <f t="shared" si="1"/>
        <v>0</v>
      </c>
      <c r="H19" s="77">
        <v>2.8190620305432231E-3</v>
      </c>
      <c r="I19" s="77">
        <f t="shared" si="2"/>
        <v>2.8190620305432231E-3</v>
      </c>
      <c r="J19" s="76">
        <f>分析係数表!G22</f>
        <v>0.19477362503798237</v>
      </c>
      <c r="K19" s="78">
        <f t="shared" si="3"/>
        <v>5.4907893089583897E-4</v>
      </c>
      <c r="L19" s="79"/>
      <c r="M19" s="80"/>
      <c r="N19" s="81">
        <f>分析係数表!H22</f>
        <v>4.276858672463068E-5</v>
      </c>
      <c r="O19" s="82">
        <f t="shared" si="4"/>
        <v>1.2059458134507058E-3</v>
      </c>
      <c r="P19" s="76">
        <f>分析係数表!C22</f>
        <v>4.9691833590138623E-2</v>
      </c>
      <c r="Q19" s="82">
        <f t="shared" si="5"/>
        <v>5.9925658680716828E-5</v>
      </c>
      <c r="R19" s="83">
        <v>7.1987215921907627E-4</v>
      </c>
      <c r="S19" s="84">
        <f t="shared" si="6"/>
        <v>3.5389341897622993E-3</v>
      </c>
      <c r="T19" s="85">
        <f>分析係数表!F22</f>
        <v>0.41355211182011548</v>
      </c>
      <c r="U19" s="86">
        <f t="shared" si="7"/>
        <v>1.4635337077686082E-3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7.0937989026512106E-4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投入係数表!AC21</f>
        <v>1.1561086742153763E-3</v>
      </c>
      <c r="E21" s="77">
        <f t="shared" si="0"/>
        <v>0.11561086742153763</v>
      </c>
      <c r="F21" s="76">
        <f>分析係数表!C24</f>
        <v>0.10964526531808849</v>
      </c>
      <c r="G21" s="77">
        <f t="shared" si="1"/>
        <v>1.2676184232088846E-2</v>
      </c>
      <c r="H21" s="77">
        <v>1.5894519624237834E-2</v>
      </c>
      <c r="I21" s="77">
        <f t="shared" si="2"/>
        <v>1.5894519624237834E-2</v>
      </c>
      <c r="J21" s="76">
        <f>分析係数表!G24</f>
        <v>0.20900321543408359</v>
      </c>
      <c r="K21" s="78">
        <f t="shared" si="3"/>
        <v>3.3220057092458494E-3</v>
      </c>
      <c r="L21" s="79"/>
      <c r="M21" s="80"/>
      <c r="N21" s="81">
        <f>分析係数表!H24</f>
        <v>3.3711709535885358E-4</v>
      </c>
      <c r="O21" s="82">
        <f t="shared" si="4"/>
        <v>9.5056905295526212E-3</v>
      </c>
      <c r="P21" s="76">
        <f>分析係数表!C24</f>
        <v>0.10964526531808849</v>
      </c>
      <c r="Q21" s="82">
        <f t="shared" si="5"/>
        <v>1.0422539601444383E-3</v>
      </c>
      <c r="R21" s="83">
        <v>4.1854401867623837E-3</v>
      </c>
      <c r="S21" s="84">
        <f t="shared" si="6"/>
        <v>2.007995981100022E-2</v>
      </c>
      <c r="T21" s="85">
        <f>分析係数表!F24</f>
        <v>0.39389067524115756</v>
      </c>
      <c r="U21" s="86">
        <f t="shared" si="7"/>
        <v>7.9093089287701826E-3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投入係数表!AC22</f>
        <v>3.4003196300452245E-5</v>
      </c>
      <c r="E22" s="77">
        <f t="shared" si="0"/>
        <v>3.4003196300452245E-3</v>
      </c>
      <c r="F22" s="76">
        <f>分析係数表!C25</f>
        <v>4.6305418719211788E-2</v>
      </c>
      <c r="G22" s="77">
        <f t="shared" si="1"/>
        <v>1.5745322424839944E-4</v>
      </c>
      <c r="H22" s="77">
        <v>4.1949548643402442E-3</v>
      </c>
      <c r="I22" s="77">
        <f t="shared" si="2"/>
        <v>4.1949548643402442E-3</v>
      </c>
      <c r="J22" s="76">
        <f>分析係数表!G25</f>
        <v>0.19667590027700832</v>
      </c>
      <c r="K22" s="78">
        <f t="shared" si="3"/>
        <v>8.2504652456553279E-4</v>
      </c>
      <c r="L22" s="79"/>
      <c r="M22" s="80"/>
      <c r="N22" s="81">
        <f>分析係数表!H25</f>
        <v>4.9058084772370483E-4</v>
      </c>
      <c r="O22" s="82">
        <f t="shared" si="4"/>
        <v>1.3832907860169859E-2</v>
      </c>
      <c r="P22" s="76">
        <f>分析係数表!C25</f>
        <v>4.6305418719211788E-2</v>
      </c>
      <c r="Q22" s="82">
        <f t="shared" si="5"/>
        <v>6.4053859056944129E-4</v>
      </c>
      <c r="R22" s="83">
        <v>2.1558893462448755E-3</v>
      </c>
      <c r="S22" s="84">
        <f t="shared" si="6"/>
        <v>6.3508442105851201E-3</v>
      </c>
      <c r="T22" s="85">
        <f>分析係数表!F25</f>
        <v>0.35013850415512465</v>
      </c>
      <c r="U22" s="86">
        <f t="shared" si="7"/>
        <v>2.2236750920165073E-3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投入係数表!AC23</f>
        <v>2.3802237410316569E-4</v>
      </c>
      <c r="E23" s="77">
        <f t="shared" si="0"/>
        <v>2.3802237410316569E-2</v>
      </c>
      <c r="F23" s="76">
        <f>分析係数表!C26</f>
        <v>0.16673079389508783</v>
      </c>
      <c r="G23" s="77">
        <f t="shared" si="1"/>
        <v>3.9685659399014408E-3</v>
      </c>
      <c r="H23" s="77">
        <v>1.2113795466173981E-2</v>
      </c>
      <c r="I23" s="77">
        <f t="shared" si="2"/>
        <v>1.2113795466173981E-2</v>
      </c>
      <c r="J23" s="76">
        <f>分析係数表!G26</f>
        <v>0.1962424574876577</v>
      </c>
      <c r="K23" s="78">
        <f t="shared" si="3"/>
        <v>2.377240991784828E-3</v>
      </c>
      <c r="L23" s="79"/>
      <c r="M23" s="80"/>
      <c r="N23" s="81">
        <f>分析係数表!H26</f>
        <v>1.0251881817815884E-2</v>
      </c>
      <c r="O23" s="82">
        <f t="shared" si="4"/>
        <v>0.28907230528303685</v>
      </c>
      <c r="P23" s="76">
        <f>分析係数表!C26</f>
        <v>0.16673079389508783</v>
      </c>
      <c r="Q23" s="82">
        <f t="shared" si="5"/>
        <v>4.8197254952923922E-2</v>
      </c>
      <c r="R23" s="83">
        <v>5.1240023165303981E-2</v>
      </c>
      <c r="S23" s="84">
        <f t="shared" si="6"/>
        <v>6.3353818631477959E-2</v>
      </c>
      <c r="T23" s="85">
        <f>分析係数表!F26</f>
        <v>0.33461327482172243</v>
      </c>
      <c r="U23" s="86">
        <f t="shared" si="7"/>
        <v>2.1199028724740294E-2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投入係数表!AC24</f>
        <v>3.060287667040702E-4</v>
      </c>
      <c r="E24" s="77">
        <f t="shared" si="0"/>
        <v>3.0602876670407019E-2</v>
      </c>
      <c r="F24" s="76">
        <f>分析係数表!C27</f>
        <v>7.547169811320753E-2</v>
      </c>
      <c r="G24" s="77">
        <f t="shared" si="1"/>
        <v>2.3096510694646803E-3</v>
      </c>
      <c r="H24" s="77">
        <v>2.8374738330413361E-3</v>
      </c>
      <c r="I24" s="77">
        <f t="shared" si="2"/>
        <v>2.8374738330413361E-3</v>
      </c>
      <c r="J24" s="76">
        <f>分析係数表!G27</f>
        <v>0.16957431960921143</v>
      </c>
      <c r="K24" s="78">
        <f t="shared" si="3"/>
        <v>4.8116269464692574E-4</v>
      </c>
      <c r="L24" s="79"/>
      <c r="M24" s="80"/>
      <c r="N24" s="81">
        <f>分析係数表!H27</f>
        <v>1.0395282373304351E-2</v>
      </c>
      <c r="O24" s="82">
        <f t="shared" si="4"/>
        <v>0.29311577065754801</v>
      </c>
      <c r="P24" s="76">
        <f>分析係数表!C27</f>
        <v>7.547169811320753E-2</v>
      </c>
      <c r="Q24" s="82">
        <f t="shared" si="5"/>
        <v>2.2121944955286639E-2</v>
      </c>
      <c r="R24" s="83">
        <v>2.238631840307562E-2</v>
      </c>
      <c r="S24" s="84">
        <f t="shared" si="6"/>
        <v>2.5223792236116958E-2</v>
      </c>
      <c r="T24" s="85">
        <f>分析係数表!F27</f>
        <v>0.31960921144452198</v>
      </c>
      <c r="U24" s="86">
        <f t="shared" si="7"/>
        <v>8.0617563462257961E-3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投入係数表!AC25</f>
        <v>0</v>
      </c>
      <c r="E25" s="77">
        <f t="shared" si="0"/>
        <v>0</v>
      </c>
      <c r="F25" s="76">
        <f>分析係数表!C28</f>
        <v>9.6472970692467741E-2</v>
      </c>
      <c r="G25" s="77">
        <f t="shared" si="1"/>
        <v>0</v>
      </c>
      <c r="H25" s="77">
        <v>2.0873046009838723E-2</v>
      </c>
      <c r="I25" s="77">
        <f t="shared" si="2"/>
        <v>2.0873046009838723E-2</v>
      </c>
      <c r="J25" s="76">
        <f>分析係数表!G28</f>
        <v>0.12489408574817827</v>
      </c>
      <c r="K25" s="78">
        <f t="shared" si="3"/>
        <v>2.6069199981784679E-3</v>
      </c>
      <c r="L25" s="79"/>
      <c r="M25" s="80"/>
      <c r="N25" s="81">
        <f>分析係数表!H28</f>
        <v>1.9077305478404378E-2</v>
      </c>
      <c r="O25" s="82">
        <f t="shared" si="4"/>
        <v>0.53792277078804129</v>
      </c>
      <c r="P25" s="76">
        <f>分析係数表!C28</f>
        <v>9.6472970692467741E-2</v>
      </c>
      <c r="Q25" s="82">
        <f t="shared" si="5"/>
        <v>5.1895007701045749E-2</v>
      </c>
      <c r="R25" s="83">
        <v>5.9200089518041017E-2</v>
      </c>
      <c r="S25" s="84">
        <f t="shared" si="6"/>
        <v>8.0073135527879744E-2</v>
      </c>
      <c r="T25" s="85">
        <f>分析係数表!F28</f>
        <v>0.21360786307405524</v>
      </c>
      <c r="U25" s="86">
        <f t="shared" si="7"/>
        <v>1.7104251369749603E-2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投入係数表!AC26</f>
        <v>6.3926009044850216E-3</v>
      </c>
      <c r="E26" s="77">
        <f t="shared" si="0"/>
        <v>0.63926009044850218</v>
      </c>
      <c r="F26" s="76">
        <f>分析係数表!C29</f>
        <v>3.4111818825194651E-2</v>
      </c>
      <c r="G26" s="77">
        <f t="shared" si="1"/>
        <v>2.1806324387556853E-2</v>
      </c>
      <c r="H26" s="77">
        <v>2.3896120194844186E-2</v>
      </c>
      <c r="I26" s="77">
        <f t="shared" si="2"/>
        <v>2.3896120194844186E-2</v>
      </c>
      <c r="J26" s="76">
        <f>分析係数表!G29</f>
        <v>0.26295336787564766</v>
      </c>
      <c r="K26" s="78">
        <f t="shared" si="3"/>
        <v>6.2835652843955562E-3</v>
      </c>
      <c r="L26" s="79"/>
      <c r="M26" s="80"/>
      <c r="N26" s="81">
        <f>分析係数表!H29</f>
        <v>9.4946262528680103E-3</v>
      </c>
      <c r="O26" s="82">
        <f t="shared" si="4"/>
        <v>0.26771997058605668</v>
      </c>
      <c r="P26" s="76">
        <f>分析係数表!C29</f>
        <v>3.4111818825194651E-2</v>
      </c>
      <c r="Q26" s="82">
        <f t="shared" si="5"/>
        <v>9.1324151325180066E-3</v>
      </c>
      <c r="R26" s="83">
        <v>1.1649518471078967E-2</v>
      </c>
      <c r="S26" s="84">
        <f t="shared" si="6"/>
        <v>3.5545638665923154E-2</v>
      </c>
      <c r="T26" s="85">
        <f>分析係数表!F29</f>
        <v>0.41450777202072536</v>
      </c>
      <c r="U26" s="86">
        <f t="shared" si="7"/>
        <v>1.4733943488465556E-2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投入係数表!AC27</f>
        <v>3.0602876670407018E-3</v>
      </c>
      <c r="E27" s="77">
        <f t="shared" si="0"/>
        <v>0.3060287667040702</v>
      </c>
      <c r="F27" s="76">
        <f>分析係数表!C30</f>
        <v>1</v>
      </c>
      <c r="G27" s="77">
        <f t="shared" si="1"/>
        <v>0.3060287667040702</v>
      </c>
      <c r="H27" s="77">
        <v>0.35757589972410403</v>
      </c>
      <c r="I27" s="77">
        <f t="shared" si="2"/>
        <v>0.35757589972410403</v>
      </c>
      <c r="J27" s="76">
        <f>分析係数表!G30</f>
        <v>0.34440567162860553</v>
      </c>
      <c r="K27" s="78">
        <f t="shared" si="3"/>
        <v>0.12315116790268295</v>
      </c>
      <c r="L27" s="79"/>
      <c r="M27" s="80"/>
      <c r="N27" s="81">
        <f>分析係数表!H30</f>
        <v>0</v>
      </c>
      <c r="O27" s="82">
        <f t="shared" si="4"/>
        <v>0</v>
      </c>
      <c r="P27" s="76">
        <f>分析係数表!C30</f>
        <v>1</v>
      </c>
      <c r="Q27" s="82">
        <f t="shared" si="5"/>
        <v>0</v>
      </c>
      <c r="R27" s="83">
        <v>8.3854788737195388E-2</v>
      </c>
      <c r="S27" s="84">
        <f t="shared" si="6"/>
        <v>0.4414306884612994</v>
      </c>
      <c r="T27" s="85">
        <f>分析係数表!F30</f>
        <v>0.44043464817350592</v>
      </c>
      <c r="U27" s="86">
        <f t="shared" si="7"/>
        <v>0.1944213699654409</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投入係数表!AC28</f>
        <v>2.3598218232513856E-2</v>
      </c>
      <c r="E28" s="77">
        <f t="shared" si="0"/>
        <v>2.3598218232513855</v>
      </c>
      <c r="F28" s="76">
        <f>分析係数表!C31</f>
        <v>1.6826763829082436E-2</v>
      </c>
      <c r="G28" s="77">
        <f t="shared" si="1"/>
        <v>3.9708164498565776E-2</v>
      </c>
      <c r="H28" s="77">
        <v>4.1463890907474904E-2</v>
      </c>
      <c r="I28" s="77">
        <f t="shared" si="2"/>
        <v>4.1463890907474904E-2</v>
      </c>
      <c r="J28" s="76">
        <f>分析係数表!G31</f>
        <v>7.0588235294117646E-2</v>
      </c>
      <c r="K28" s="78">
        <f t="shared" si="3"/>
        <v>2.9268628875864637E-3</v>
      </c>
      <c r="L28" s="79"/>
      <c r="M28" s="80"/>
      <c r="N28" s="81">
        <f>分析係数表!H31</f>
        <v>2.1628325886567646E-2</v>
      </c>
      <c r="O28" s="82">
        <f t="shared" si="4"/>
        <v>0.60985389166092463</v>
      </c>
      <c r="P28" s="76">
        <f>分析係数表!C31</f>
        <v>1.6826763829082436E-2</v>
      </c>
      <c r="Q28" s="82">
        <f t="shared" si="5"/>
        <v>1.0261867405225205E-2</v>
      </c>
      <c r="R28" s="83">
        <v>1.2912544697308442E-2</v>
      </c>
      <c r="S28" s="84">
        <f t="shared" si="6"/>
        <v>5.4376435604783349E-2</v>
      </c>
      <c r="T28" s="85">
        <f>分析係数表!F31</f>
        <v>0.34509803921568627</v>
      </c>
      <c r="U28" s="86">
        <f t="shared" si="7"/>
        <v>1.8765201306748764E-2</v>
      </c>
      <c r="V28" s="87">
        <f>分析係数表!D31</f>
        <v>0</v>
      </c>
      <c r="W28" s="88">
        <f t="shared" si="8"/>
        <v>0</v>
      </c>
      <c r="X28" s="76">
        <f>分析係数表!E31</f>
        <v>0</v>
      </c>
      <c r="Y28" s="89">
        <f t="shared" si="9"/>
        <v>0</v>
      </c>
    </row>
    <row r="29" spans="1:25" x14ac:dyDescent="0.2">
      <c r="A29" s="6" t="s">
        <v>17</v>
      </c>
      <c r="B29" s="5" t="s">
        <v>273</v>
      </c>
      <c r="C29" s="90"/>
      <c r="D29" s="76">
        <f>投入係数表!AC29</f>
        <v>2.3462205447312046E-3</v>
      </c>
      <c r="E29" s="77">
        <f t="shared" si="0"/>
        <v>0.23462205447312046</v>
      </c>
      <c r="F29" s="76">
        <f>分析係数表!C32</f>
        <v>1</v>
      </c>
      <c r="G29" s="77">
        <f t="shared" si="1"/>
        <v>0.23462205447312046</v>
      </c>
      <c r="H29" s="77">
        <v>0.27182529904412905</v>
      </c>
      <c r="I29" s="77">
        <f t="shared" si="2"/>
        <v>0.27182529904412905</v>
      </c>
      <c r="J29" s="76">
        <f>分析係数表!G32</f>
        <v>0.14034315882094148</v>
      </c>
      <c r="K29" s="78">
        <f t="shared" si="3"/>
        <v>3.8148821115300116E-2</v>
      </c>
      <c r="L29" s="79"/>
      <c r="M29" s="80"/>
      <c r="N29" s="81">
        <f>分析係数表!H32</f>
        <v>6.181318681318681E-3</v>
      </c>
      <c r="O29" s="82">
        <f t="shared" si="4"/>
        <v>0.17429463903814024</v>
      </c>
      <c r="P29" s="76">
        <f>分析係数表!C32</f>
        <v>1</v>
      </c>
      <c r="Q29" s="82">
        <f t="shared" si="5"/>
        <v>0.17429463903814024</v>
      </c>
      <c r="R29" s="83">
        <v>0.22683764037254486</v>
      </c>
      <c r="S29" s="84">
        <f t="shared" si="6"/>
        <v>0.49866293941667394</v>
      </c>
      <c r="T29" s="85">
        <f>分析係数表!F32</f>
        <v>0.48284205895292565</v>
      </c>
      <c r="U29" s="86">
        <f t="shared" si="7"/>
        <v>0.24077544039146487</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投入係数表!AC30</f>
        <v>1.3941310483185419E-3</v>
      </c>
      <c r="E30" s="77">
        <f t="shared" si="0"/>
        <v>0.13941310483185421</v>
      </c>
      <c r="F30" s="76">
        <f>分析係数表!C33</f>
        <v>0.61354309165526677</v>
      </c>
      <c r="G30" s="77">
        <f t="shared" si="1"/>
        <v>8.5535947355795644E-2</v>
      </c>
      <c r="H30" s="77">
        <v>0.10008815150265041</v>
      </c>
      <c r="I30" s="77">
        <f t="shared" si="2"/>
        <v>0.10008815150265041</v>
      </c>
      <c r="J30" s="76">
        <f>分析係数表!G33</f>
        <v>0.50806900389538123</v>
      </c>
      <c r="K30" s="78">
        <f t="shared" si="3"/>
        <v>5.0851687435681595E-2</v>
      </c>
      <c r="L30" s="79"/>
      <c r="M30" s="80"/>
      <c r="N30" s="81">
        <f>分析係数表!H33</f>
        <v>9.1575091575091575E-4</v>
      </c>
      <c r="O30" s="82">
        <f t="shared" si="4"/>
        <v>2.5821428005650408E-2</v>
      </c>
      <c r="P30" s="76">
        <f>分析係数表!C33</f>
        <v>0.61354309165526677</v>
      </c>
      <c r="Q30" s="82">
        <f t="shared" si="5"/>
        <v>1.5842558769540639E-2</v>
      </c>
      <c r="R30" s="83">
        <v>4.3339037795949505E-2</v>
      </c>
      <c r="S30" s="84">
        <f t="shared" si="6"/>
        <v>0.14342718929859991</v>
      </c>
      <c r="T30" s="85">
        <f>分析係数表!F33</f>
        <v>0.64607679465776291</v>
      </c>
      <c r="U30" s="86">
        <f t="shared" si="7"/>
        <v>9.2664978728811617E-2</v>
      </c>
      <c r="V30" s="87">
        <f>分析係数表!D33</f>
        <v>9.237618252643294E-2</v>
      </c>
      <c r="W30" s="88">
        <f t="shared" si="8"/>
        <v>0</v>
      </c>
      <c r="X30" s="76">
        <f>分析係数表!E33</f>
        <v>8.7367835281023931E-2</v>
      </c>
      <c r="Y30" s="89">
        <f t="shared" si="9"/>
        <v>0</v>
      </c>
    </row>
    <row r="31" spans="1:25" x14ac:dyDescent="0.2">
      <c r="A31" s="6" t="s">
        <v>19</v>
      </c>
      <c r="B31" s="5" t="s">
        <v>275</v>
      </c>
      <c r="C31" s="75">
        <f>最終需要_まとめ!C32</f>
        <v>100</v>
      </c>
      <c r="D31" s="76">
        <f>投入係数表!AC31</f>
        <v>1.1425073956951954E-2</v>
      </c>
      <c r="E31" s="77">
        <f t="shared" si="0"/>
        <v>1.1425073956951954</v>
      </c>
      <c r="F31" s="76">
        <f>分析係数表!C34</f>
        <v>0.22857033424405693</v>
      </c>
      <c r="G31" s="77">
        <f t="shared" si="1"/>
        <v>0.26114329731035785</v>
      </c>
      <c r="H31" s="77">
        <v>0.31063216809307587</v>
      </c>
      <c r="I31" s="77">
        <f t="shared" si="2"/>
        <v>100.31063216809308</v>
      </c>
      <c r="J31" s="76">
        <f>分析係数表!G34</f>
        <v>0.42483593457785029</v>
      </c>
      <c r="K31" s="78">
        <f t="shared" si="3"/>
        <v>42.615561165226794</v>
      </c>
      <c r="L31" s="79"/>
      <c r="M31" s="80"/>
      <c r="N31" s="81">
        <f>分析係数表!H34</f>
        <v>0.15290524493821198</v>
      </c>
      <c r="O31" s="82">
        <f t="shared" si="4"/>
        <v>4.3114690970533527</v>
      </c>
      <c r="P31" s="76">
        <f>分析係数表!C34</f>
        <v>0.22857033424405693</v>
      </c>
      <c r="Q31" s="82">
        <f t="shared" si="5"/>
        <v>0.98547393259640714</v>
      </c>
      <c r="R31" s="83">
        <v>1.049842406683104</v>
      </c>
      <c r="S31" s="84">
        <f t="shared" si="6"/>
        <v>101.36047457477618</v>
      </c>
      <c r="T31" s="85">
        <f>分析係数表!F34</f>
        <v>0.69964976707810533</v>
      </c>
      <c r="U31" s="86">
        <f t="shared" si="7"/>
        <v>70.916832427168373</v>
      </c>
      <c r="V31" s="87">
        <f>分析係数表!D34</f>
        <v>0.31293141555306198</v>
      </c>
      <c r="W31" s="88">
        <f t="shared" si="8"/>
        <v>32</v>
      </c>
      <c r="X31" s="76">
        <f>分析係数表!E34</f>
        <v>0.23428202251011596</v>
      </c>
      <c r="Y31" s="89">
        <f t="shared" si="9"/>
        <v>24</v>
      </c>
    </row>
    <row r="32" spans="1:25" x14ac:dyDescent="0.2">
      <c r="A32" s="6" t="s">
        <v>20</v>
      </c>
      <c r="B32" s="5" t="s">
        <v>37</v>
      </c>
      <c r="C32" s="90"/>
      <c r="D32" s="76">
        <f>投入係数表!AC32</f>
        <v>1.7647658879934715E-2</v>
      </c>
      <c r="E32" s="77">
        <f t="shared" si="0"/>
        <v>1.7647658879934716</v>
      </c>
      <c r="F32" s="76">
        <f>分析係数表!C35</f>
        <v>0.59405620126526415</v>
      </c>
      <c r="G32" s="77">
        <f t="shared" si="1"/>
        <v>1.0483701195439223</v>
      </c>
      <c r="H32" s="77">
        <v>1.252196662962205</v>
      </c>
      <c r="I32" s="77">
        <f t="shared" si="2"/>
        <v>1.252196662962205</v>
      </c>
      <c r="J32" s="76">
        <f>分析係数表!G35</f>
        <v>0.31381472022289297</v>
      </c>
      <c r="K32" s="78">
        <f t="shared" si="3"/>
        <v>0.39295774545152456</v>
      </c>
      <c r="L32" s="79"/>
      <c r="M32" s="80"/>
      <c r="N32" s="81">
        <f>分析係数表!H35</f>
        <v>5.730990621100511E-2</v>
      </c>
      <c r="O32" s="82">
        <f t="shared" si="4"/>
        <v>1.6159673900239457</v>
      </c>
      <c r="P32" s="76">
        <f>分析係数表!C35</f>
        <v>0.59405620126526415</v>
      </c>
      <c r="Q32" s="82">
        <f t="shared" si="5"/>
        <v>0.95997544908616872</v>
      </c>
      <c r="R32" s="83">
        <v>1.3048231177658787</v>
      </c>
      <c r="S32" s="84">
        <f t="shared" si="6"/>
        <v>2.5570197807280834</v>
      </c>
      <c r="T32" s="85">
        <f>分析係数表!F35</f>
        <v>0.64397492454144412</v>
      </c>
      <c r="U32" s="86">
        <f t="shared" si="7"/>
        <v>1.6466566203453474</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投入係数表!AC33</f>
        <v>2.7270563432962698E-2</v>
      </c>
      <c r="E33" s="77">
        <f t="shared" si="0"/>
        <v>2.7270563432962698</v>
      </c>
      <c r="F33" s="76">
        <f>分析係数表!C36</f>
        <v>0.92201141892342209</v>
      </c>
      <c r="G33" s="77">
        <f t="shared" si="1"/>
        <v>2.5143770885667127</v>
      </c>
      <c r="H33" s="77">
        <v>2.6186293093938446</v>
      </c>
      <c r="I33" s="77">
        <f t="shared" si="2"/>
        <v>2.6186293093938446</v>
      </c>
      <c r="J33" s="76">
        <f>分析係数表!G36</f>
        <v>3.5073050022033647E-2</v>
      </c>
      <c r="K33" s="78">
        <f t="shared" si="3"/>
        <v>9.1843316757533738E-2</v>
      </c>
      <c r="L33" s="79"/>
      <c r="M33" s="80"/>
      <c r="N33" s="81">
        <f>分析係数表!H36</f>
        <v>0.21210954796119633</v>
      </c>
      <c r="O33" s="82">
        <f t="shared" si="4"/>
        <v>5.9808527928142627</v>
      </c>
      <c r="P33" s="76">
        <f>分析係数表!C36</f>
        <v>0.92201141892342209</v>
      </c>
      <c r="Q33" s="82">
        <f t="shared" si="5"/>
        <v>5.5144145698747904</v>
      </c>
      <c r="R33" s="83">
        <v>5.7171224395992768</v>
      </c>
      <c r="S33" s="84">
        <f t="shared" si="6"/>
        <v>8.3357517489931219</v>
      </c>
      <c r="T33" s="85">
        <f>分析係数表!F36</f>
        <v>0.86466819583959498</v>
      </c>
      <c r="U33" s="86">
        <f t="shared" si="7"/>
        <v>7.2076594257686315</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投入係数表!AC34</f>
        <v>2.0979972117379033E-2</v>
      </c>
      <c r="E34" s="77">
        <f t="shared" si="0"/>
        <v>2.0979972117379031</v>
      </c>
      <c r="F34" s="76">
        <f>分析係数表!C37</f>
        <v>0.53071646341463419</v>
      </c>
      <c r="G34" s="77">
        <f t="shared" si="1"/>
        <v>1.1134416604673034</v>
      </c>
      <c r="H34" s="77">
        <v>1.2203688676000441</v>
      </c>
      <c r="I34" s="77">
        <f t="shared" si="2"/>
        <v>1.2203688676000441</v>
      </c>
      <c r="J34" s="76">
        <f>分析係数表!G37</f>
        <v>0.41098529342667856</v>
      </c>
      <c r="K34" s="78">
        <f t="shared" si="3"/>
        <v>0.5015536571393876</v>
      </c>
      <c r="L34" s="79"/>
      <c r="M34" s="80"/>
      <c r="N34" s="81">
        <f>分析係数表!H37</f>
        <v>4.5651692629714608E-2</v>
      </c>
      <c r="O34" s="82">
        <f t="shared" si="4"/>
        <v>1.2872407488750888</v>
      </c>
      <c r="P34" s="76">
        <f>分析係数表!C37</f>
        <v>0.53071646341463419</v>
      </c>
      <c r="Q34" s="82">
        <f t="shared" si="5"/>
        <v>0.68315985780619237</v>
      </c>
      <c r="R34" s="83">
        <v>0.78408343926359603</v>
      </c>
      <c r="S34" s="84">
        <f t="shared" si="6"/>
        <v>2.00445230686364</v>
      </c>
      <c r="T34" s="85">
        <f>分析係数表!F37</f>
        <v>0.70065310341587184</v>
      </c>
      <c r="U34" s="86">
        <f t="shared" si="7"/>
        <v>1.4044257294531128</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投入係数表!AC35</f>
        <v>3.8559624604712843E-2</v>
      </c>
      <c r="E35" s="77">
        <f t="shared" si="0"/>
        <v>3.8559624604712841</v>
      </c>
      <c r="F35" s="76">
        <f>分析係数表!C38</f>
        <v>6.0218331324874197E-2</v>
      </c>
      <c r="G35" s="77">
        <f t="shared" si="1"/>
        <v>0.23219962502093691</v>
      </c>
      <c r="H35" s="77">
        <v>0.24883164323622045</v>
      </c>
      <c r="I35" s="77">
        <f t="shared" si="2"/>
        <v>0.24883164323622045</v>
      </c>
      <c r="J35" s="76">
        <f>分析係数表!G38</f>
        <v>0.21161417322834647</v>
      </c>
      <c r="K35" s="78">
        <f t="shared" si="3"/>
        <v>5.2656302456483658E-2</v>
      </c>
      <c r="L35" s="79"/>
      <c r="M35" s="80"/>
      <c r="N35" s="81">
        <f>分析係数表!H38</f>
        <v>4.0957211286881616E-2</v>
      </c>
      <c r="O35" s="82">
        <f t="shared" si="4"/>
        <v>1.154870461351617</v>
      </c>
      <c r="P35" s="76">
        <f>分析係数表!C38</f>
        <v>6.0218331324874197E-2</v>
      </c>
      <c r="Q35" s="82">
        <f t="shared" si="5"/>
        <v>6.9544372078981995E-2</v>
      </c>
      <c r="R35" s="83">
        <v>8.5177981092370667E-2</v>
      </c>
      <c r="S35" s="84">
        <f t="shared" si="6"/>
        <v>0.3340096243285911</v>
      </c>
      <c r="T35" s="85">
        <f>分析係数表!F38</f>
        <v>0.48868110236220474</v>
      </c>
      <c r="U35" s="86">
        <f t="shared" si="7"/>
        <v>0.16322419141648178</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投入係数表!AC36</f>
        <v>0</v>
      </c>
      <c r="E36" s="77">
        <f t="shared" si="0"/>
        <v>0</v>
      </c>
      <c r="F36" s="76">
        <f>分析係数表!C39</f>
        <v>1</v>
      </c>
      <c r="G36" s="77">
        <f t="shared" si="1"/>
        <v>0</v>
      </c>
      <c r="H36" s="77">
        <v>1.9515153275162588E-2</v>
      </c>
      <c r="I36" s="77">
        <f t="shared" si="2"/>
        <v>1.9515153275162588E-2</v>
      </c>
      <c r="J36" s="76">
        <f>分析係数表!G39</f>
        <v>0.35446398937935614</v>
      </c>
      <c r="K36" s="78">
        <f t="shared" si="3"/>
        <v>6.917419083263739E-3</v>
      </c>
      <c r="L36" s="79"/>
      <c r="M36" s="80"/>
      <c r="N36" s="81">
        <f>分析係数表!H39</f>
        <v>3.6479088676890873E-3</v>
      </c>
      <c r="O36" s="82">
        <f t="shared" si="4"/>
        <v>0.10286008408844255</v>
      </c>
      <c r="P36" s="76">
        <f>分析係数表!C39</f>
        <v>1</v>
      </c>
      <c r="Q36" s="82">
        <f t="shared" si="5"/>
        <v>0.10286008408844255</v>
      </c>
      <c r="R36" s="83">
        <v>0.11616820558882267</v>
      </c>
      <c r="S36" s="84">
        <f t="shared" si="6"/>
        <v>0.13568335886398525</v>
      </c>
      <c r="T36" s="85">
        <f>分析係数表!F39</f>
        <v>0.70522971883741881</v>
      </c>
      <c r="U36" s="86">
        <f t="shared" si="7"/>
        <v>9.5687937022564909E-2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投入係数表!AC37</f>
        <v>3.4003196300452245E-5</v>
      </c>
      <c r="E37" s="77">
        <f t="shared" si="0"/>
        <v>3.4003196300452245E-3</v>
      </c>
      <c r="F37" s="76">
        <f>分析係数表!C40</f>
        <v>0.65100470158416435</v>
      </c>
      <c r="G37" s="77">
        <f t="shared" si="1"/>
        <v>2.2136240660483673E-3</v>
      </c>
      <c r="H37" s="77">
        <v>5.5797679709076462E-3</v>
      </c>
      <c r="I37" s="77">
        <f t="shared" si="2"/>
        <v>5.5797679709076462E-3</v>
      </c>
      <c r="J37" s="76">
        <f>分析係数表!G40</f>
        <v>0.47733083654434799</v>
      </c>
      <c r="K37" s="78">
        <f t="shared" si="3"/>
        <v>2.6633953132767061E-3</v>
      </c>
      <c r="L37" s="79"/>
      <c r="M37" s="80"/>
      <c r="N37" s="81">
        <f>分析係数表!H40</f>
        <v>3.0717908465161214E-2</v>
      </c>
      <c r="O37" s="82">
        <f t="shared" si="4"/>
        <v>0.8661528460137129</v>
      </c>
      <c r="P37" s="76">
        <f>分析係数表!C40</f>
        <v>0.65100470158416435</v>
      </c>
      <c r="Q37" s="82">
        <f t="shared" si="5"/>
        <v>0.56386957504543178</v>
      </c>
      <c r="R37" s="83">
        <v>0.56606325686094638</v>
      </c>
      <c r="S37" s="84">
        <f t="shared" si="6"/>
        <v>0.57164302483185403</v>
      </c>
      <c r="T37" s="85">
        <f>分析係数表!F40</f>
        <v>0.67377291224026792</v>
      </c>
      <c r="U37" s="86">
        <f t="shared" si="7"/>
        <v>0.38515758560279406</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投入係数表!AC38</f>
        <v>3.4003196300452245E-5</v>
      </c>
      <c r="E38" s="77">
        <f t="shared" si="0"/>
        <v>3.4003196300452245E-3</v>
      </c>
      <c r="F38" s="76">
        <f>分析係数表!C41</f>
        <v>0.8265321556052998</v>
      </c>
      <c r="G38" s="77">
        <f t="shared" si="1"/>
        <v>2.8104735135682951E-3</v>
      </c>
      <c r="H38" s="77">
        <v>3.5067871329156203E-3</v>
      </c>
      <c r="I38" s="77">
        <f t="shared" si="2"/>
        <v>3.5067871329156203E-3</v>
      </c>
      <c r="J38" s="76">
        <f>分析係数表!G41</f>
        <v>0.44479524052850572</v>
      </c>
      <c r="K38" s="78">
        <f t="shared" si="3"/>
        <v>1.5598022262674723E-3</v>
      </c>
      <c r="L38" s="79"/>
      <c r="M38" s="80"/>
      <c r="N38" s="81">
        <f>分析係数表!H41</f>
        <v>6.0640824377088114E-2</v>
      </c>
      <c r="O38" s="82">
        <f t="shared" si="4"/>
        <v>1.7098892874950478</v>
      </c>
      <c r="P38" s="76">
        <f>分析係数表!C41</f>
        <v>0.8265321556052998</v>
      </c>
      <c r="Q38" s="82">
        <f t="shared" si="5"/>
        <v>1.4132784786396919</v>
      </c>
      <c r="R38" s="83">
        <v>1.4386286338652075</v>
      </c>
      <c r="S38" s="84">
        <f t="shared" si="6"/>
        <v>1.442135420998123</v>
      </c>
      <c r="T38" s="85">
        <f>分析係数表!F41</f>
        <v>0.54945616468355352</v>
      </c>
      <c r="U38" s="86">
        <f t="shared" si="7"/>
        <v>0.79239019737593042</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投入係数表!AC39</f>
        <v>3.060287667040702E-4</v>
      </c>
      <c r="E39" s="77">
        <f>$C$31*D39</f>
        <v>3.0602876670407019E-2</v>
      </c>
      <c r="F39" s="76">
        <f>分析係数表!C42</f>
        <v>0.24572260647979616</v>
      </c>
      <c r="G39" s="77">
        <f>E39*F39</f>
        <v>7.5198186212321588E-3</v>
      </c>
      <c r="H39" s="77">
        <v>1.1033428724429025E-2</v>
      </c>
      <c r="I39" s="77">
        <f>C39+H39</f>
        <v>1.1033428724429025E-2</v>
      </c>
      <c r="J39" s="76">
        <f>分析係数表!G42</f>
        <v>0.48602941176470588</v>
      </c>
      <c r="K39" s="78">
        <f>I39*J39</f>
        <v>5.3625708726820478E-3</v>
      </c>
      <c r="L39" s="79"/>
      <c r="M39" s="80"/>
      <c r="N39" s="81">
        <f>分析係数表!H42</f>
        <v>1.240792174858109E-2</v>
      </c>
      <c r="O39" s="82">
        <f t="shared" si="4"/>
        <v>0.34986616187875774</v>
      </c>
      <c r="P39" s="76">
        <f>分析係数表!C42</f>
        <v>0.24572260647979616</v>
      </c>
      <c r="Q39" s="82">
        <f>O39*P39</f>
        <v>8.5970025215930654E-2</v>
      </c>
      <c r="R39" s="83">
        <v>9.0092721943438855E-2</v>
      </c>
      <c r="S39" s="84">
        <f>I39+R39</f>
        <v>0.10112615066786788</v>
      </c>
      <c r="T39" s="85">
        <f>分析係数表!F42</f>
        <v>0.55735294117647061</v>
      </c>
      <c r="U39" s="86">
        <f>S39*T39</f>
        <v>5.6362957504591076E-2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投入係数表!AC40</f>
        <v>8.6130096229045536E-2</v>
      </c>
      <c r="E40" s="77">
        <f>$C$31*D40</f>
        <v>8.6130096229045527</v>
      </c>
      <c r="F40" s="76">
        <f>分析係数表!C43</f>
        <v>0.32241039779440728</v>
      </c>
      <c r="G40" s="77">
        <f>E40*F40</f>
        <v>2.7769238587277147</v>
      </c>
      <c r="H40" s="77">
        <v>3.0307721414701767</v>
      </c>
      <c r="I40" s="77">
        <f>C40+H40</f>
        <v>3.0307721414701767</v>
      </c>
      <c r="J40" s="76">
        <f>分析係数表!G43</f>
        <v>0.32678591644967736</v>
      </c>
      <c r="K40" s="78">
        <f>I40*J40</f>
        <v>0.99041365180048291</v>
      </c>
      <c r="L40" s="79"/>
      <c r="M40" s="80"/>
      <c r="N40" s="81">
        <f>分析係数表!H43</f>
        <v>3.3935615666384894E-2</v>
      </c>
      <c r="O40" s="82">
        <f t="shared" si="4"/>
        <v>0.95688253397862166</v>
      </c>
      <c r="P40" s="76">
        <f>分析係数表!C43</f>
        <v>0.32241039779440728</v>
      </c>
      <c r="Q40" s="82">
        <f>O40*P40</f>
        <v>0.30850887842256786</v>
      </c>
      <c r="R40" s="83">
        <v>0.52961616247943122</v>
      </c>
      <c r="S40" s="84">
        <f>I40+R40</f>
        <v>3.5603883039496078</v>
      </c>
      <c r="T40" s="85">
        <f>分析係数表!F43</f>
        <v>0.56402128382203098</v>
      </c>
      <c r="U40" s="86">
        <f>S40*T40</f>
        <v>2.0081347820986011</v>
      </c>
      <c r="V40" s="87">
        <f>分析係数表!D43</f>
        <v>0.20027170836635344</v>
      </c>
      <c r="W40" s="88">
        <f>ROUND(S40*V40,0)</f>
        <v>1</v>
      </c>
      <c r="X40" s="76">
        <f>分析係数表!E43</f>
        <v>0.1484206951205706</v>
      </c>
      <c r="Y40" s="89">
        <f>ROUND(S40*X40,0)</f>
        <v>1</v>
      </c>
    </row>
    <row r="41" spans="1:25" x14ac:dyDescent="0.2">
      <c r="A41" s="6" t="s">
        <v>341</v>
      </c>
      <c r="B41" s="5" t="s">
        <v>42</v>
      </c>
      <c r="C41" s="90"/>
      <c r="D41" s="76">
        <f>投入係数表!AC41</f>
        <v>8.8408310381175826E-4</v>
      </c>
      <c r="E41" s="77">
        <f>$C$31*D41</f>
        <v>8.8408310381175831E-2</v>
      </c>
      <c r="F41" s="76">
        <f>分析係数表!C44</f>
        <v>0.3905721797921623</v>
      </c>
      <c r="G41" s="77">
        <f>E41*F41</f>
        <v>3.4529826497317895E-2</v>
      </c>
      <c r="H41" s="77">
        <v>3.9131842424997558E-2</v>
      </c>
      <c r="I41" s="77">
        <f>C41+H41</f>
        <v>3.9131842424997558E-2</v>
      </c>
      <c r="J41" s="76">
        <f>分析係数表!G44</f>
        <v>0.26539598666415049</v>
      </c>
      <c r="K41" s="78">
        <f>I41*J41</f>
        <v>1.0385433930368291E-2</v>
      </c>
      <c r="L41" s="79"/>
      <c r="M41" s="80"/>
      <c r="N41" s="81">
        <f>分析係数表!H44</f>
        <v>0.10659692871231333</v>
      </c>
      <c r="O41" s="82">
        <f t="shared" si="4"/>
        <v>3.0057135330423446</v>
      </c>
      <c r="P41" s="76">
        <f>分析係数表!C44</f>
        <v>0.3905721797921623</v>
      </c>
      <c r="Q41" s="82">
        <f>O41*P41</f>
        <v>1.17394808643115</v>
      </c>
      <c r="R41" s="83">
        <v>1.1923936467545317</v>
      </c>
      <c r="S41" s="84">
        <f>I41+R41</f>
        <v>1.2315254891795293</v>
      </c>
      <c r="T41" s="85">
        <f>分析係数表!F44</f>
        <v>0.53714537334088197</v>
      </c>
      <c r="U41" s="86">
        <f>S41*T41</f>
        <v>0.66150821866415055</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投入係数表!AC42</f>
        <v>1.122105477914924E-3</v>
      </c>
      <c r="E42" s="77">
        <f>$C$31*D42</f>
        <v>0.11221054779149239</v>
      </c>
      <c r="F42" s="76">
        <f>分析係数表!C45</f>
        <v>1</v>
      </c>
      <c r="G42" s="77">
        <f>E42*F42</f>
        <v>0.11221054779149239</v>
      </c>
      <c r="H42" s="77">
        <v>0.11986305224395627</v>
      </c>
      <c r="I42" s="77">
        <f>C42+H42</f>
        <v>0.11986305224395627</v>
      </c>
      <c r="J42" s="76">
        <f>分析係数表!G45</f>
        <v>0</v>
      </c>
      <c r="K42" s="78">
        <f>I42*J42</f>
        <v>0</v>
      </c>
      <c r="L42" s="79"/>
      <c r="M42" s="80"/>
      <c r="N42" s="81">
        <f>分析係数表!H45</f>
        <v>0</v>
      </c>
      <c r="O42" s="82">
        <f t="shared" si="4"/>
        <v>0</v>
      </c>
      <c r="P42" s="76">
        <f>分析係数表!C45</f>
        <v>1</v>
      </c>
      <c r="Q42" s="82">
        <f>O42*P42</f>
        <v>0</v>
      </c>
      <c r="R42" s="83">
        <v>1.0344676969991574E-2</v>
      </c>
      <c r="S42" s="84">
        <f>I42+R42</f>
        <v>0.13020772921394785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9.2488693937230106E-3</v>
      </c>
      <c r="E43" s="77">
        <f>$C$31*D43</f>
        <v>0.92488693937230104</v>
      </c>
      <c r="F43" s="76">
        <f>分析係数表!C46</f>
        <v>0.10446009389671362</v>
      </c>
      <c r="G43" s="77">
        <f>E43*F43</f>
        <v>9.6613776530674642E-2</v>
      </c>
      <c r="H43" s="77">
        <v>0.10289808090540273</v>
      </c>
      <c r="I43" s="77">
        <f>C43+H43</f>
        <v>0.10289808090540273</v>
      </c>
      <c r="J43" s="76">
        <f>分析係数表!G46</f>
        <v>9.482758620689655E-3</v>
      </c>
      <c r="K43" s="78">
        <f>I43*J43</f>
        <v>9.7575766375812935E-4</v>
      </c>
      <c r="L43" s="79"/>
      <c r="M43" s="80"/>
      <c r="N43" s="81">
        <f>分析係数表!H46</f>
        <v>2.1406935555287204E-2</v>
      </c>
      <c r="O43" s="82">
        <f t="shared" si="4"/>
        <v>0.60361134862659149</v>
      </c>
      <c r="P43" s="76">
        <f>分析係数表!C46</f>
        <v>0.10446009389671362</v>
      </c>
      <c r="Q43" s="82">
        <f>O43*P43</f>
        <v>6.3053298154655685E-2</v>
      </c>
      <c r="R43" s="83">
        <v>7.0170095183822404E-2</v>
      </c>
      <c r="S43" s="84">
        <f>I43+R43</f>
        <v>0.17306817608922515</v>
      </c>
      <c r="T43" s="85">
        <f>分析係数表!F46</f>
        <v>0.31293103448275861</v>
      </c>
      <c r="U43" s="86">
        <f>S43*T43</f>
        <v>5.4158403379645455E-2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投入係数表!AC44</f>
        <v>0.27562990921146585</v>
      </c>
      <c r="E44" s="91">
        <f>SUM(E5:E43)</f>
        <v>27.562990921146586</v>
      </c>
      <c r="F44" s="92">
        <f>分析係数表!C47</f>
        <v>0.44570757479943235</v>
      </c>
      <c r="G44" s="91">
        <f>SUM(G5:G43)</f>
        <v>9.0688842446740807</v>
      </c>
      <c r="H44" s="91">
        <f>SUM(H5:H43)</f>
        <v>10.036541914957503</v>
      </c>
      <c r="I44" s="91">
        <f>SUM(I5:I43)</f>
        <v>110.03654191495751</v>
      </c>
      <c r="J44" s="92">
        <f>分析係数表!G47</f>
        <v>0.27097428005742652</v>
      </c>
      <c r="K44" s="93">
        <f>SUM(K5:K43)</f>
        <v>44.94739540197169</v>
      </c>
      <c r="L44" s="94">
        <f>最終需要_まとめ!$L$33</f>
        <v>0.62733333333333341</v>
      </c>
      <c r="M44" s="91">
        <f>K44*L44</f>
        <v>28.196999382170244</v>
      </c>
      <c r="N44" s="95">
        <f>分析係数表!H47</f>
        <v>1</v>
      </c>
      <c r="O44" s="96">
        <f>SUM(O5:O43)</f>
        <v>28.19699938217024</v>
      </c>
      <c r="P44" s="92">
        <f>分析係数表!C47</f>
        <v>0.44570757479943235</v>
      </c>
      <c r="Q44" s="96">
        <f>SUM(Q5:Q43)</f>
        <v>12.354093420954934</v>
      </c>
      <c r="R44" s="91">
        <f>SUM(R5:R43)</f>
        <v>13.596168415023284</v>
      </c>
      <c r="S44" s="97">
        <f>SUM(S5:S43)</f>
        <v>123.6327103299808</v>
      </c>
      <c r="T44" s="98">
        <f>分析係数表!F47</f>
        <v>0.61157350498728547</v>
      </c>
      <c r="U44" s="99">
        <f>SUM(U5:U43)</f>
        <v>86.124152819707419</v>
      </c>
      <c r="V44" s="100">
        <f>分析係数表!D47</f>
        <v>9.9802009927653867E-2</v>
      </c>
      <c r="W44" s="101">
        <f>SUM(W5:W43)</f>
        <v>33</v>
      </c>
      <c r="X44" s="92">
        <f>分析係数表!E47</f>
        <v>7.9310975781403947E-2</v>
      </c>
      <c r="Y44" s="102">
        <f>SUM(Y5:Y43)</f>
        <v>25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4.3219724437998597E-2</v>
      </c>
      <c r="G5" s="77">
        <f t="shared" ref="G5:G38" si="1">E5*F5</f>
        <v>0</v>
      </c>
      <c r="H5" s="77">
        <f t="array" ref="H5:H43">MMULT(逆行列係数!C5:AO43,'28'!G5:G43)</f>
        <v>4.4258734938849377E-5</v>
      </c>
      <c r="I5" s="77">
        <f t="shared" ref="I5:I38" si="2">C5+H5</f>
        <v>4.4258734938849377E-5</v>
      </c>
      <c r="J5" s="76">
        <f>分析係数表!G8</f>
        <v>0.12096774193548387</v>
      </c>
      <c r="K5" s="78">
        <f t="shared" ref="K5:K38" si="3">I5*J5</f>
        <v>5.3538792264737154E-6</v>
      </c>
      <c r="L5" s="79" t="s">
        <v>185</v>
      </c>
      <c r="M5" s="80" t="s">
        <v>185</v>
      </c>
      <c r="N5" s="81">
        <f>分析係数表!H8</f>
        <v>1.0951274000724549E-2</v>
      </c>
      <c r="O5" s="82">
        <f t="shared" ref="O5:O43" si="4">$M$44*N5</f>
        <v>0.23998442783376339</v>
      </c>
      <c r="P5" s="76">
        <f>分析係数表!C8</f>
        <v>4.3219724437998597E-2</v>
      </c>
      <c r="Q5" s="82">
        <f t="shared" ref="Q5:Q38" si="5">O5*P5</f>
        <v>1.0372060840386015E-2</v>
      </c>
      <c r="R5" s="83">
        <f t="array" ref="R5:R43">MMULT(逆行列係数!C5:AO43,'28'!Q5:Q43)</f>
        <v>1.1692863920602484E-2</v>
      </c>
      <c r="S5" s="84">
        <f t="shared" ref="S5:S38" si="6">I5+R5</f>
        <v>1.1737122655541334E-2</v>
      </c>
      <c r="T5" s="85">
        <f>分析係数表!F8</f>
        <v>0.45483870967741935</v>
      </c>
      <c r="U5" s="86">
        <f t="shared" ref="U5:U38" si="7">S5*T5</f>
        <v>5.3384977239720258E-3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投入係数表!AD6</f>
        <v>0</v>
      </c>
      <c r="E6" s="77">
        <f t="shared" si="0"/>
        <v>0</v>
      </c>
      <c r="F6" s="76">
        <f>分析係数表!C9</f>
        <v>0.23148148148148151</v>
      </c>
      <c r="G6" s="77">
        <f t="shared" si="1"/>
        <v>0</v>
      </c>
      <c r="H6" s="77">
        <v>1.8922354804828587E-5</v>
      </c>
      <c r="I6" s="77">
        <f t="shared" si="2"/>
        <v>1.8922354804828587E-5</v>
      </c>
      <c r="J6" s="76">
        <f>分析係数表!G9</f>
        <v>0.24691358024691357</v>
      </c>
      <c r="K6" s="78">
        <f t="shared" si="3"/>
        <v>4.6721863715626134E-6</v>
      </c>
      <c r="L6" s="79"/>
      <c r="M6" s="80"/>
      <c r="N6" s="81">
        <f>分析係数表!H9</f>
        <v>5.7611802117296619E-4</v>
      </c>
      <c r="O6" s="82">
        <f t="shared" si="4"/>
        <v>1.2624956116226009E-2</v>
      </c>
      <c r="P6" s="76">
        <f>分析係数表!C9</f>
        <v>0.23148148148148151</v>
      </c>
      <c r="Q6" s="82">
        <f t="shared" si="5"/>
        <v>2.9224435454226877E-3</v>
      </c>
      <c r="R6" s="83">
        <v>3.2488983645293764E-3</v>
      </c>
      <c r="S6" s="84">
        <f t="shared" si="6"/>
        <v>3.2678207193342049E-3</v>
      </c>
      <c r="T6" s="85">
        <f>分析係数表!F9</f>
        <v>0.67901234567901236</v>
      </c>
      <c r="U6" s="86">
        <f t="shared" si="7"/>
        <v>2.218890611893596E-3</v>
      </c>
      <c r="V6" s="87">
        <f>分析係数表!D9</f>
        <v>0</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5.5493895671475668E-3</v>
      </c>
      <c r="G7" s="77">
        <f t="shared" si="1"/>
        <v>0</v>
      </c>
      <c r="H7" s="77">
        <v>2.904383840530597E-6</v>
      </c>
      <c r="I7" s="77">
        <f t="shared" si="2"/>
        <v>2.904383840530597E-6</v>
      </c>
      <c r="J7" s="76">
        <f>分析係数表!G10</f>
        <v>0.2857142857142857</v>
      </c>
      <c r="K7" s="78">
        <f t="shared" si="3"/>
        <v>8.2982395443731342E-7</v>
      </c>
      <c r="L7" s="79"/>
      <c r="M7" s="80"/>
      <c r="N7" s="81">
        <f>分析係数表!H10</f>
        <v>1.1094674556213018E-3</v>
      </c>
      <c r="O7" s="82">
        <f t="shared" si="4"/>
        <v>2.4312688415963627E-2</v>
      </c>
      <c r="P7" s="76">
        <f>分析係数表!C10</f>
        <v>5.5493895671475668E-3</v>
      </c>
      <c r="Q7" s="82">
        <f t="shared" si="5"/>
        <v>1.3492057944485805E-4</v>
      </c>
      <c r="R7" s="83">
        <v>1.6577260342184145E-4</v>
      </c>
      <c r="S7" s="84">
        <f t="shared" si="6"/>
        <v>1.6867698726237204E-4</v>
      </c>
      <c r="T7" s="85">
        <f>分析係数表!F10</f>
        <v>0.5714285714285714</v>
      </c>
      <c r="U7" s="86">
        <f t="shared" si="7"/>
        <v>9.6386849864212596E-5</v>
      </c>
      <c r="V7" s="87">
        <f>分析係数表!D10</f>
        <v>0.14285714285714285</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8.2342177493137658E-3</v>
      </c>
      <c r="G8" s="77">
        <f t="shared" si="1"/>
        <v>0</v>
      </c>
      <c r="H8" s="77">
        <v>5.5486808299630282E-5</v>
      </c>
      <c r="I8" s="77">
        <f t="shared" si="2"/>
        <v>5.5486808299630282E-5</v>
      </c>
      <c r="J8" s="76">
        <f>分析係数表!G11</f>
        <v>0.47058823529411764</v>
      </c>
      <c r="K8" s="78">
        <f t="shared" si="3"/>
        <v>2.6111439199826015E-5</v>
      </c>
      <c r="L8" s="79"/>
      <c r="M8" s="80"/>
      <c r="N8" s="81">
        <f>分析係数表!H11</f>
        <v>-2.0126393752767377E-5</v>
      </c>
      <c r="O8" s="82">
        <f t="shared" si="4"/>
        <v>-4.4104650187689113E-4</v>
      </c>
      <c r="P8" s="76">
        <f>分析係数表!C11</f>
        <v>8.2342177493137658E-3</v>
      </c>
      <c r="Q8" s="82">
        <f t="shared" si="5"/>
        <v>-3.631672934027444E-6</v>
      </c>
      <c r="R8" s="83">
        <v>4.4570819838595119E-5</v>
      </c>
      <c r="S8" s="84">
        <f t="shared" si="6"/>
        <v>1.000576281382254E-4</v>
      </c>
      <c r="T8" s="85">
        <f>分析係数表!F11</f>
        <v>0.76470588235294112</v>
      </c>
      <c r="U8" s="86">
        <f t="shared" si="7"/>
        <v>7.6514656811584131E-5</v>
      </c>
      <c r="V8" s="87">
        <f>分析係数表!D11</f>
        <v>0</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2.3675231529837748E-2</v>
      </c>
      <c r="G9" s="77">
        <f t="shared" si="1"/>
        <v>0</v>
      </c>
      <c r="H9" s="77">
        <v>6.0788521893481347E-5</v>
      </c>
      <c r="I9" s="77">
        <f t="shared" si="2"/>
        <v>6.0788521893481347E-5</v>
      </c>
      <c r="J9" s="76">
        <f>分析係数表!G12</f>
        <v>0.14409566517189837</v>
      </c>
      <c r="K9" s="78">
        <f t="shared" si="3"/>
        <v>8.7593624970577009E-6</v>
      </c>
      <c r="L9" s="79"/>
      <c r="M9" s="80"/>
      <c r="N9" s="81">
        <f>分析係数表!H12</f>
        <v>8.7247916918246585E-2</v>
      </c>
      <c r="O9" s="82">
        <f t="shared" si="4"/>
        <v>1.9119365856363231</v>
      </c>
      <c r="P9" s="76">
        <f>分析係数表!C12</f>
        <v>2.3675231529837748E-2</v>
      </c>
      <c r="Q9" s="82">
        <f t="shared" si="5"/>
        <v>4.5265541335307406E-2</v>
      </c>
      <c r="R9" s="83">
        <v>4.8529567773174631E-2</v>
      </c>
      <c r="S9" s="84">
        <f t="shared" si="6"/>
        <v>4.859035629506811E-2</v>
      </c>
      <c r="T9" s="85">
        <f>分析係数表!F12</f>
        <v>0.28819133034379674</v>
      </c>
      <c r="U9" s="86">
        <f t="shared" si="7"/>
        <v>1.4003319422554757E-2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投入係数表!AD10</f>
        <v>1.6252612026932899E-3</v>
      </c>
      <c r="E10" s="77">
        <f t="shared" si="0"/>
        <v>0.162526120269329</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0.29456393244102869</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投入係数表!AD11</f>
        <v>4.5507313675412116E-3</v>
      </c>
      <c r="E11" s="77">
        <f t="shared" si="0"/>
        <v>0.45507313675412114</v>
      </c>
      <c r="F11" s="76">
        <f>分析係数表!C14</f>
        <v>5.9722885809842308E-2</v>
      </c>
      <c r="G11" s="77">
        <f t="shared" si="1"/>
        <v>2.7178280981493129E-2</v>
      </c>
      <c r="H11" s="77">
        <v>3.6162836511602098E-2</v>
      </c>
      <c r="I11" s="77">
        <f t="shared" si="2"/>
        <v>3.6162836511602098E-2</v>
      </c>
      <c r="J11" s="76">
        <f>分析係数表!G14</f>
        <v>0.15850144092219021</v>
      </c>
      <c r="K11" s="78">
        <f t="shared" si="3"/>
        <v>5.7318616949225227E-3</v>
      </c>
      <c r="L11" s="79"/>
      <c r="M11" s="80"/>
      <c r="N11" s="81">
        <f>分析係数表!H14</f>
        <v>1.1119832548403977E-3</v>
      </c>
      <c r="O11" s="82">
        <f t="shared" si="4"/>
        <v>2.4367819228698236E-2</v>
      </c>
      <c r="P11" s="76">
        <f>分析係数表!C14</f>
        <v>5.9722885809842308E-2</v>
      </c>
      <c r="Q11" s="82">
        <f t="shared" si="5"/>
        <v>1.4553164852304243E-3</v>
      </c>
      <c r="R11" s="83">
        <v>4.2535030083282691E-3</v>
      </c>
      <c r="S11" s="84">
        <f t="shared" si="6"/>
        <v>4.0416339519930365E-2</v>
      </c>
      <c r="T11" s="85">
        <f>分析係数表!F14</f>
        <v>0.29178674351585016</v>
      </c>
      <c r="U11" s="86">
        <f t="shared" si="7"/>
        <v>1.179295209335144E-2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0.17586729262341033</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投入係数表!AD13</f>
        <v>3.2505224053865799E-4</v>
      </c>
      <c r="E13" s="77">
        <f t="shared" si="0"/>
        <v>3.25052240538658E-2</v>
      </c>
      <c r="F13" s="76">
        <f>分析係数表!C16</f>
        <v>6.1289263434387564E-3</v>
      </c>
      <c r="G13" s="77">
        <f t="shared" si="1"/>
        <v>1.9922212400311722E-4</v>
      </c>
      <c r="H13" s="77">
        <v>7.1018641992026536E-4</v>
      </c>
      <c r="I13" s="77">
        <f t="shared" si="2"/>
        <v>7.1018641992026536E-4</v>
      </c>
      <c r="J13" s="76">
        <f>分析係数表!G16</f>
        <v>3.1746031746031744E-2</v>
      </c>
      <c r="K13" s="78">
        <f t="shared" si="3"/>
        <v>2.2545600632389374E-5</v>
      </c>
      <c r="L13" s="79"/>
      <c r="M13" s="80"/>
      <c r="N13" s="81">
        <f>分析係数表!H16</f>
        <v>1.5884756269371653E-2</v>
      </c>
      <c r="O13" s="82">
        <f t="shared" si="4"/>
        <v>0.34809595160633633</v>
      </c>
      <c r="P13" s="76">
        <f>分析係数表!C16</f>
        <v>6.1289263434387564E-3</v>
      </c>
      <c r="Q13" s="82">
        <f t="shared" si="5"/>
        <v>2.1334544478444572E-3</v>
      </c>
      <c r="R13" s="83">
        <v>2.3909197576532136E-3</v>
      </c>
      <c r="S13" s="84">
        <f t="shared" si="6"/>
        <v>3.1011061775734791E-3</v>
      </c>
      <c r="T13" s="85">
        <f>分析係数表!F16</f>
        <v>0.27777777777777779</v>
      </c>
      <c r="U13" s="86">
        <f t="shared" si="7"/>
        <v>8.6141838265929983E-4</v>
      </c>
      <c r="V13" s="87">
        <f>分析係数表!D16</f>
        <v>0</v>
      </c>
      <c r="W13" s="88">
        <f t="shared" si="8"/>
        <v>0</v>
      </c>
      <c r="X13" s="76">
        <f>分析係数表!E16</f>
        <v>0</v>
      </c>
      <c r="Y13" s="89">
        <f t="shared" si="9"/>
        <v>0</v>
      </c>
    </row>
    <row r="14" spans="1:25" x14ac:dyDescent="0.2">
      <c r="A14" s="6" t="s">
        <v>2</v>
      </c>
      <c r="B14" s="5" t="s">
        <v>365</v>
      </c>
      <c r="C14" s="90"/>
      <c r="D14" s="76">
        <f>投入係数表!AD14</f>
        <v>3.018342233573253E-3</v>
      </c>
      <c r="E14" s="77">
        <f t="shared" si="0"/>
        <v>0.30183422335732529</v>
      </c>
      <c r="F14" s="76">
        <f>分析係数表!C17</f>
        <v>8.7451698189953242E-2</v>
      </c>
      <c r="G14" s="77">
        <f t="shared" si="1"/>
        <v>2.6395915404443748E-2</v>
      </c>
      <c r="H14" s="77">
        <v>3.8260864291102287E-2</v>
      </c>
      <c r="I14" s="77">
        <f t="shared" si="2"/>
        <v>3.8260864291102287E-2</v>
      </c>
      <c r="J14" s="76">
        <f>分析係数表!G17</f>
        <v>0.21272443403590943</v>
      </c>
      <c r="K14" s="78">
        <f t="shared" si="3"/>
        <v>8.1390207020494709E-3</v>
      </c>
      <c r="L14" s="79"/>
      <c r="M14" s="80"/>
      <c r="N14" s="81">
        <f>分析係数表!H17</f>
        <v>2.8227267238256251E-3</v>
      </c>
      <c r="O14" s="82">
        <f t="shared" si="4"/>
        <v>6.1856771888233991E-2</v>
      </c>
      <c r="P14" s="76">
        <f>分析係数表!C17</f>
        <v>8.7451698189953242E-2</v>
      </c>
      <c r="Q14" s="82">
        <f t="shared" si="5"/>
        <v>5.409479746174623E-3</v>
      </c>
      <c r="R14" s="83">
        <v>9.4529582398678227E-3</v>
      </c>
      <c r="S14" s="84">
        <f t="shared" si="6"/>
        <v>4.7713822530970111E-2</v>
      </c>
      <c r="T14" s="85">
        <f>分析係数表!F17</f>
        <v>0.32357533177205311</v>
      </c>
      <c r="U14" s="86">
        <f t="shared" si="7"/>
        <v>1.5439015955571516E-2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投入係数表!AD15</f>
        <v>0</v>
      </c>
      <c r="E15" s="77">
        <f t="shared" si="0"/>
        <v>0</v>
      </c>
      <c r="F15" s="76">
        <f>分析係数表!C18</f>
        <v>0.22643979057591623</v>
      </c>
      <c r="G15" s="77">
        <f t="shared" si="1"/>
        <v>0</v>
      </c>
      <c r="H15" s="77">
        <v>6.6689906779039158E-3</v>
      </c>
      <c r="I15" s="77">
        <f t="shared" si="2"/>
        <v>6.6689906779039158E-3</v>
      </c>
      <c r="J15" s="76">
        <f>分析係数表!G18</f>
        <v>0.21553645335880292</v>
      </c>
      <c r="K15" s="78">
        <f t="shared" si="3"/>
        <v>1.4374105981983288E-3</v>
      </c>
      <c r="L15" s="79"/>
      <c r="M15" s="80"/>
      <c r="N15" s="81">
        <f>分析係数表!H18</f>
        <v>4.2265426880811494E-4</v>
      </c>
      <c r="O15" s="82">
        <f t="shared" si="4"/>
        <v>9.2619765394147142E-3</v>
      </c>
      <c r="P15" s="76">
        <f>分析係数表!C18</f>
        <v>0.22643979057591623</v>
      </c>
      <c r="Q15" s="82">
        <f t="shared" si="5"/>
        <v>2.0972800279041174E-3</v>
      </c>
      <c r="R15" s="83">
        <v>4.5193183545062963E-3</v>
      </c>
      <c r="S15" s="84">
        <f t="shared" si="6"/>
        <v>1.1188309032410212E-2</v>
      </c>
      <c r="T15" s="85">
        <f>分析係数表!F18</f>
        <v>0.45877109200891436</v>
      </c>
      <c r="U15" s="86">
        <f t="shared" si="7"/>
        <v>5.1328727525320333E-3</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投入係数表!AD16</f>
        <v>0</v>
      </c>
      <c r="E16" s="77">
        <f t="shared" si="0"/>
        <v>0</v>
      </c>
      <c r="F16" s="76">
        <f>分析係数表!C19</f>
        <v>0.10887949260042284</v>
      </c>
      <c r="G16" s="77">
        <f t="shared" si="1"/>
        <v>0</v>
      </c>
      <c r="H16" s="77">
        <v>1.7147717252178503E-3</v>
      </c>
      <c r="I16" s="77">
        <f t="shared" si="2"/>
        <v>1.7147717252178503E-3</v>
      </c>
      <c r="J16" s="76">
        <f>分析係数表!G19</f>
        <v>5.7692307692307696E-2</v>
      </c>
      <c r="K16" s="78">
        <f t="shared" si="3"/>
        <v>9.8929137993337529E-5</v>
      </c>
      <c r="L16" s="79"/>
      <c r="M16" s="80"/>
      <c r="N16" s="81">
        <f>分析係数表!H19</f>
        <v>-1.0817936642112467E-4</v>
      </c>
      <c r="O16" s="82">
        <f t="shared" si="4"/>
        <v>-2.3706249475882899E-3</v>
      </c>
      <c r="P16" s="76">
        <f>分析係数表!C19</f>
        <v>0.10887949260042284</v>
      </c>
      <c r="Q16" s="82">
        <f t="shared" si="5"/>
        <v>-2.5811244143931702E-4</v>
      </c>
      <c r="R16" s="83">
        <v>6.937173826453213E-4</v>
      </c>
      <c r="S16" s="84">
        <f t="shared" si="6"/>
        <v>2.4084891078631717E-3</v>
      </c>
      <c r="T16" s="85">
        <f>分析係数表!F19</f>
        <v>0.23994755244755245</v>
      </c>
      <c r="U16" s="86">
        <f t="shared" si="7"/>
        <v>5.7791106652835722E-4</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投入係数表!AD17</f>
        <v>0</v>
      </c>
      <c r="E17" s="77">
        <f t="shared" si="0"/>
        <v>0</v>
      </c>
      <c r="F17" s="76">
        <f>分析係数表!C20</f>
        <v>0.17711503347534996</v>
      </c>
      <c r="G17" s="77">
        <f t="shared" si="1"/>
        <v>0</v>
      </c>
      <c r="H17" s="77">
        <v>2.1376031123258388E-3</v>
      </c>
      <c r="I17" s="77">
        <f t="shared" si="2"/>
        <v>2.1376031123258388E-3</v>
      </c>
      <c r="J17" s="76">
        <f>分析係数表!G20</f>
        <v>9.9964551577454805E-2</v>
      </c>
      <c r="K17" s="78">
        <f t="shared" si="3"/>
        <v>2.1368453657422424E-4</v>
      </c>
      <c r="L17" s="79"/>
      <c r="M17" s="80"/>
      <c r="N17" s="81">
        <f>分析係数表!H20</f>
        <v>5.2831783601014375E-4</v>
      </c>
      <c r="O17" s="82">
        <f t="shared" si="4"/>
        <v>1.1577470674268394E-2</v>
      </c>
      <c r="P17" s="76">
        <f>分析係数表!C20</f>
        <v>0.17711503347534996</v>
      </c>
      <c r="Q17" s="82">
        <f t="shared" si="5"/>
        <v>2.050544106032929E-3</v>
      </c>
      <c r="R17" s="83">
        <v>3.9149785772173021E-3</v>
      </c>
      <c r="S17" s="84">
        <f t="shared" si="6"/>
        <v>6.0525816895431409E-3</v>
      </c>
      <c r="T17" s="85">
        <f>分析係数表!F20</f>
        <v>0.22332506203473945</v>
      </c>
      <c r="U17" s="86">
        <f t="shared" si="7"/>
        <v>1.35169318128755E-3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投入係数表!AD18</f>
        <v>1.393081030879963E-4</v>
      </c>
      <c r="E18" s="77">
        <f t="shared" si="0"/>
        <v>1.393081030879963E-2</v>
      </c>
      <c r="F18" s="76">
        <f>分析係数表!C21</f>
        <v>0.17957505140507202</v>
      </c>
      <c r="G18" s="77">
        <f t="shared" si="1"/>
        <v>2.5016259773170007E-3</v>
      </c>
      <c r="H18" s="77">
        <v>1.0894404096166835E-2</v>
      </c>
      <c r="I18" s="77">
        <f t="shared" si="2"/>
        <v>1.0894404096166835E-2</v>
      </c>
      <c r="J18" s="76">
        <f>分析係数表!G21</f>
        <v>0.28499913688934919</v>
      </c>
      <c r="K18" s="78">
        <f t="shared" si="3"/>
        <v>3.1048957643313381E-3</v>
      </c>
      <c r="L18" s="79"/>
      <c r="M18" s="80"/>
      <c r="N18" s="81">
        <f>分析係数表!H21</f>
        <v>8.7801392746447693E-4</v>
      </c>
      <c r="O18" s="82">
        <f t="shared" si="4"/>
        <v>1.9240653644379376E-2</v>
      </c>
      <c r="P18" s="76">
        <f>分析係数表!C21</f>
        <v>0.17957505140507202</v>
      </c>
      <c r="Q18" s="82">
        <f t="shared" si="5"/>
        <v>3.4551413672566128E-3</v>
      </c>
      <c r="R18" s="83">
        <v>6.8094407499738651E-3</v>
      </c>
      <c r="S18" s="84">
        <f t="shared" si="6"/>
        <v>1.7703844846140699E-2</v>
      </c>
      <c r="T18" s="85">
        <f>分析係数表!F21</f>
        <v>0.42551355083721731</v>
      </c>
      <c r="U18" s="86">
        <f t="shared" si="7"/>
        <v>7.5332258839524982E-3</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投入係数表!AD19</f>
        <v>0</v>
      </c>
      <c r="E19" s="77">
        <f t="shared" si="0"/>
        <v>0</v>
      </c>
      <c r="F19" s="76">
        <f>分析係数表!C22</f>
        <v>4.9691833590138623E-2</v>
      </c>
      <c r="G19" s="77">
        <f t="shared" si="1"/>
        <v>0</v>
      </c>
      <c r="H19" s="77">
        <v>3.6198130447727783E-3</v>
      </c>
      <c r="I19" s="77">
        <f t="shared" si="2"/>
        <v>3.6198130447727783E-3</v>
      </c>
      <c r="J19" s="76">
        <f>分析係数表!G22</f>
        <v>0.19477362503798237</v>
      </c>
      <c r="K19" s="78">
        <f t="shared" si="3"/>
        <v>7.0504410869017041E-4</v>
      </c>
      <c r="L19" s="79"/>
      <c r="M19" s="80"/>
      <c r="N19" s="81">
        <f>分析係数表!H22</f>
        <v>4.276858672463068E-5</v>
      </c>
      <c r="O19" s="82">
        <f t="shared" si="4"/>
        <v>9.3722381648839365E-4</v>
      </c>
      <c r="P19" s="76">
        <f>分析係数表!C22</f>
        <v>4.9691833590138623E-2</v>
      </c>
      <c r="Q19" s="82">
        <f t="shared" si="5"/>
        <v>4.6572369925655877E-5</v>
      </c>
      <c r="R19" s="83">
        <v>5.5946239451381587E-4</v>
      </c>
      <c r="S19" s="84">
        <f t="shared" si="6"/>
        <v>4.1792754392865946E-3</v>
      </c>
      <c r="T19" s="85">
        <f>分析係数表!F22</f>
        <v>0.41355211182011548</v>
      </c>
      <c r="U19" s="86">
        <f t="shared" si="7"/>
        <v>1.728348183794912E-3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5.5130812734611393E-4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投入係数表!AD21</f>
        <v>0</v>
      </c>
      <c r="E21" s="77">
        <f t="shared" si="0"/>
        <v>0</v>
      </c>
      <c r="F21" s="76">
        <f>分析係数表!C24</f>
        <v>0.10964526531808849</v>
      </c>
      <c r="G21" s="77">
        <f t="shared" si="1"/>
        <v>0</v>
      </c>
      <c r="H21" s="77">
        <v>4.1778823529328487E-3</v>
      </c>
      <c r="I21" s="77">
        <f t="shared" si="2"/>
        <v>4.1778823529328487E-3</v>
      </c>
      <c r="J21" s="76">
        <f>分析係数表!G24</f>
        <v>0.20900321543408359</v>
      </c>
      <c r="K21" s="78">
        <f t="shared" si="3"/>
        <v>8.7319084546828027E-4</v>
      </c>
      <c r="L21" s="79"/>
      <c r="M21" s="80"/>
      <c r="N21" s="81">
        <f>分析係数表!H24</f>
        <v>3.3711709535885358E-4</v>
      </c>
      <c r="O21" s="82">
        <f t="shared" si="4"/>
        <v>7.3875289064379264E-3</v>
      </c>
      <c r="P21" s="76">
        <f>分析係数表!C24</f>
        <v>0.10964526531808849</v>
      </c>
      <c r="Q21" s="82">
        <f t="shared" si="5"/>
        <v>8.1000756699143456E-4</v>
      </c>
      <c r="R21" s="83">
        <v>3.2527947622264211E-3</v>
      </c>
      <c r="S21" s="84">
        <f t="shared" si="6"/>
        <v>7.4306771151592694E-3</v>
      </c>
      <c r="T21" s="85">
        <f>分析係数表!F24</f>
        <v>0.39389067524115756</v>
      </c>
      <c r="U21" s="86">
        <f t="shared" si="7"/>
        <v>2.9268744263891014E-3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投入係数表!AD22</f>
        <v>4.643603436266543E-5</v>
      </c>
      <c r="E22" s="77">
        <f t="shared" si="0"/>
        <v>4.6436034362665433E-3</v>
      </c>
      <c r="F22" s="76">
        <f>分析係数表!C25</f>
        <v>4.6305418719211788E-2</v>
      </c>
      <c r="G22" s="77">
        <f t="shared" si="1"/>
        <v>2.1502400148229299E-4</v>
      </c>
      <c r="H22" s="77">
        <v>5.5437491414529203E-3</v>
      </c>
      <c r="I22" s="77">
        <f t="shared" si="2"/>
        <v>5.5437491414529203E-3</v>
      </c>
      <c r="J22" s="76">
        <f>分析係数表!G25</f>
        <v>0.19667590027700832</v>
      </c>
      <c r="K22" s="78">
        <f t="shared" si="3"/>
        <v>1.0903218533051451E-3</v>
      </c>
      <c r="L22" s="79"/>
      <c r="M22" s="80"/>
      <c r="N22" s="81">
        <f>分析係数表!H25</f>
        <v>4.9058084772370483E-4</v>
      </c>
      <c r="O22" s="82">
        <f t="shared" si="4"/>
        <v>1.0750508483249221E-2</v>
      </c>
      <c r="P22" s="76">
        <f>分析係数表!C25</f>
        <v>4.6305418719211788E-2</v>
      </c>
      <c r="Q22" s="82">
        <f t="shared" si="5"/>
        <v>4.978067967612936E-4</v>
      </c>
      <c r="R22" s="83">
        <v>1.6754905721946703E-3</v>
      </c>
      <c r="S22" s="84">
        <f t="shared" si="6"/>
        <v>7.2192397136475904E-3</v>
      </c>
      <c r="T22" s="85">
        <f>分析係数表!F25</f>
        <v>0.35013850415512465</v>
      </c>
      <c r="U22" s="86">
        <f t="shared" si="7"/>
        <v>2.5277337944738377E-3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投入係数表!AD23</f>
        <v>0</v>
      </c>
      <c r="E23" s="77">
        <f t="shared" si="0"/>
        <v>0</v>
      </c>
      <c r="F23" s="76">
        <f>分析係数表!C26</f>
        <v>0.16673079389508783</v>
      </c>
      <c r="G23" s="77">
        <f t="shared" si="1"/>
        <v>0</v>
      </c>
      <c r="H23" s="77">
        <v>1.0561560336648521E-2</v>
      </c>
      <c r="I23" s="77">
        <f t="shared" si="2"/>
        <v>1.0561560336648521E-2</v>
      </c>
      <c r="J23" s="76">
        <f>分析係数表!G26</f>
        <v>0.1962424574876577</v>
      </c>
      <c r="K23" s="78">
        <f t="shared" si="3"/>
        <v>2.0726265553680789E-3</v>
      </c>
      <c r="L23" s="79"/>
      <c r="M23" s="80"/>
      <c r="N23" s="81">
        <f>分析係数表!H26</f>
        <v>1.0251881817815884E-2</v>
      </c>
      <c r="O23" s="82">
        <f t="shared" si="4"/>
        <v>0.22465806189354143</v>
      </c>
      <c r="P23" s="76">
        <f>分析係数表!C26</f>
        <v>0.16673079389508783</v>
      </c>
      <c r="Q23" s="82">
        <f t="shared" si="5"/>
        <v>3.745741701444194E-2</v>
      </c>
      <c r="R23" s="83">
        <v>3.9822162432427477E-2</v>
      </c>
      <c r="S23" s="84">
        <f t="shared" si="6"/>
        <v>5.0383722769075996E-2</v>
      </c>
      <c r="T23" s="85">
        <f>分析係数表!F26</f>
        <v>0.33461327482172243</v>
      </c>
      <c r="U23" s="86">
        <f t="shared" si="7"/>
        <v>1.6859062473470299E-2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投入係数表!AD24</f>
        <v>1.393081030879963E-4</v>
      </c>
      <c r="E24" s="77">
        <f t="shared" si="0"/>
        <v>1.393081030879963E-2</v>
      </c>
      <c r="F24" s="76">
        <f>分析係数表!C27</f>
        <v>7.547169811320753E-2</v>
      </c>
      <c r="G24" s="77">
        <f t="shared" si="1"/>
        <v>1.0513819100980851E-3</v>
      </c>
      <c r="H24" s="77">
        <v>1.7386316289592161E-3</v>
      </c>
      <c r="I24" s="77">
        <f t="shared" si="2"/>
        <v>1.7386316289592161E-3</v>
      </c>
      <c r="J24" s="76">
        <f>分析係数表!G27</f>
        <v>0.16957431960921143</v>
      </c>
      <c r="K24" s="78">
        <f t="shared" si="3"/>
        <v>2.94827275531814E-4</v>
      </c>
      <c r="L24" s="79"/>
      <c r="M24" s="80"/>
      <c r="N24" s="81">
        <f>分析係数表!H27</f>
        <v>1.0395282373304351E-2</v>
      </c>
      <c r="O24" s="82">
        <f t="shared" si="4"/>
        <v>0.2278005182194143</v>
      </c>
      <c r="P24" s="76">
        <f>分析係数表!C27</f>
        <v>7.547169811320753E-2</v>
      </c>
      <c r="Q24" s="82">
        <f t="shared" si="5"/>
        <v>1.7192491941087868E-2</v>
      </c>
      <c r="R24" s="83">
        <v>1.7397954814254608E-2</v>
      </c>
      <c r="S24" s="84">
        <f t="shared" si="6"/>
        <v>1.9136586443213824E-2</v>
      </c>
      <c r="T24" s="85">
        <f>分析係数表!F27</f>
        <v>0.31960921144452198</v>
      </c>
      <c r="U24" s="86">
        <f t="shared" si="7"/>
        <v>6.1162293028555002E-3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投入係数表!AD25</f>
        <v>0</v>
      </c>
      <c r="E25" s="77">
        <f t="shared" si="0"/>
        <v>0</v>
      </c>
      <c r="F25" s="76">
        <f>分析係数表!C28</f>
        <v>9.6472970692467741E-2</v>
      </c>
      <c r="G25" s="77">
        <f t="shared" si="1"/>
        <v>0</v>
      </c>
      <c r="H25" s="77">
        <v>2.828527727111706E-2</v>
      </c>
      <c r="I25" s="77">
        <f t="shared" si="2"/>
        <v>2.828527727111706E-2</v>
      </c>
      <c r="J25" s="76">
        <f>分析係数表!G28</f>
        <v>0.12489408574817827</v>
      </c>
      <c r="K25" s="78">
        <f t="shared" si="3"/>
        <v>3.5326638449098922E-3</v>
      </c>
      <c r="L25" s="79"/>
      <c r="M25" s="80"/>
      <c r="N25" s="81">
        <f>分析係数表!H28</f>
        <v>1.9077305478404378E-2</v>
      </c>
      <c r="O25" s="82">
        <f t="shared" si="4"/>
        <v>0.41805695296655815</v>
      </c>
      <c r="P25" s="76">
        <f>分析係数表!C28</f>
        <v>9.6472970692467741E-2</v>
      </c>
      <c r="Q25" s="82">
        <f t="shared" si="5"/>
        <v>4.0331196171325127E-2</v>
      </c>
      <c r="R25" s="83">
        <v>4.6008479996121232E-2</v>
      </c>
      <c r="S25" s="84">
        <f t="shared" si="6"/>
        <v>7.4293757267238289E-2</v>
      </c>
      <c r="T25" s="85">
        <f>分析係数表!F28</f>
        <v>0.21360786307405524</v>
      </c>
      <c r="U25" s="86">
        <f t="shared" si="7"/>
        <v>1.5869730729597332E-2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投入係数表!AD26</f>
        <v>1.6716972370559555E-2</v>
      </c>
      <c r="E26" s="77">
        <f t="shared" si="0"/>
        <v>1.6716972370559555</v>
      </c>
      <c r="F26" s="76">
        <f>分析係数表!C29</f>
        <v>3.4111818825194651E-2</v>
      </c>
      <c r="G26" s="77">
        <f t="shared" si="1"/>
        <v>5.7024633281031231E-2</v>
      </c>
      <c r="H26" s="77">
        <v>6.0629312254139284E-2</v>
      </c>
      <c r="I26" s="77">
        <f t="shared" si="2"/>
        <v>6.0629312254139284E-2</v>
      </c>
      <c r="J26" s="76">
        <f>分析係数表!G29</f>
        <v>0.26295336787564766</v>
      </c>
      <c r="K26" s="78">
        <f t="shared" si="3"/>
        <v>1.5942681849210199E-2</v>
      </c>
      <c r="L26" s="79"/>
      <c r="M26" s="80"/>
      <c r="N26" s="81">
        <f>分析係数表!H29</f>
        <v>9.4946262528680103E-3</v>
      </c>
      <c r="O26" s="82">
        <f t="shared" si="4"/>
        <v>0.20806368726042337</v>
      </c>
      <c r="P26" s="76">
        <f>分析係数表!C29</f>
        <v>3.4111818825194651E-2</v>
      </c>
      <c r="Q26" s="82">
        <f t="shared" si="5"/>
        <v>7.0974308039295228E-3</v>
      </c>
      <c r="R26" s="83">
        <v>9.053645727642768E-3</v>
      </c>
      <c r="S26" s="84">
        <f t="shared" si="6"/>
        <v>6.9682957981782048E-2</v>
      </c>
      <c r="T26" s="85">
        <f>分析係数表!F29</f>
        <v>0.41450777202072536</v>
      </c>
      <c r="U26" s="86">
        <f t="shared" si="7"/>
        <v>2.8884127660842297E-2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投入係数表!AD27</f>
        <v>2.6004179243092639E-3</v>
      </c>
      <c r="E27" s="77">
        <f t="shared" si="0"/>
        <v>0.2600417924309264</v>
      </c>
      <c r="F27" s="76">
        <f>分析係数表!C30</f>
        <v>1</v>
      </c>
      <c r="G27" s="77">
        <f t="shared" si="1"/>
        <v>0.2600417924309264</v>
      </c>
      <c r="H27" s="77">
        <v>0.30610750064737274</v>
      </c>
      <c r="I27" s="77">
        <f t="shared" si="2"/>
        <v>0.30610750064737274</v>
      </c>
      <c r="J27" s="76">
        <f>分析係数表!G30</f>
        <v>0.34440567162860553</v>
      </c>
      <c r="K27" s="78">
        <f t="shared" si="3"/>
        <v>0.10542515935101221</v>
      </c>
      <c r="L27" s="79"/>
      <c r="M27" s="80"/>
      <c r="N27" s="81">
        <f>分析係数表!H30</f>
        <v>0</v>
      </c>
      <c r="O27" s="82">
        <f t="shared" si="4"/>
        <v>0</v>
      </c>
      <c r="P27" s="76">
        <f>分析係数表!C30</f>
        <v>1</v>
      </c>
      <c r="Q27" s="82">
        <f t="shared" si="5"/>
        <v>0</v>
      </c>
      <c r="R27" s="83">
        <v>6.5169350276379323E-2</v>
      </c>
      <c r="S27" s="84">
        <f t="shared" si="6"/>
        <v>0.37127685092375207</v>
      </c>
      <c r="T27" s="85">
        <f>分析係数表!F30</f>
        <v>0.44043464817350592</v>
      </c>
      <c r="U27" s="86">
        <f t="shared" si="7"/>
        <v>0.16352318921156994</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投入係数表!AD28</f>
        <v>5.107963779893197E-3</v>
      </c>
      <c r="E28" s="77">
        <f t="shared" si="0"/>
        <v>0.51079637798931965</v>
      </c>
      <c r="F28" s="76">
        <f>分析係数表!C31</f>
        <v>1.6826763829082436E-2</v>
      </c>
      <c r="G28" s="77">
        <f t="shared" si="1"/>
        <v>8.5950500171770045E-3</v>
      </c>
      <c r="H28" s="77">
        <v>1.0673847561903588E-2</v>
      </c>
      <c r="I28" s="77">
        <f t="shared" si="2"/>
        <v>1.0673847561903588E-2</v>
      </c>
      <c r="J28" s="76">
        <f>分析係数表!G31</f>
        <v>7.0588235294117646E-2</v>
      </c>
      <c r="K28" s="78">
        <f t="shared" si="3"/>
        <v>7.5344806319319448E-4</v>
      </c>
      <c r="L28" s="79"/>
      <c r="M28" s="80"/>
      <c r="N28" s="81">
        <f>分析係数表!H31</f>
        <v>2.1628325886567646E-2</v>
      </c>
      <c r="O28" s="82">
        <f t="shared" si="4"/>
        <v>0.47395959707945418</v>
      </c>
      <c r="P28" s="76">
        <f>分析係数表!C31</f>
        <v>1.6826763829082436E-2</v>
      </c>
      <c r="Q28" s="82">
        <f t="shared" si="5"/>
        <v>7.9752062045830453E-3</v>
      </c>
      <c r="R28" s="83">
        <v>1.0035230676874082E-2</v>
      </c>
      <c r="S28" s="84">
        <f t="shared" si="6"/>
        <v>2.070907823877767E-2</v>
      </c>
      <c r="T28" s="85">
        <f>分析係数表!F31</f>
        <v>0.34509803921568627</v>
      </c>
      <c r="U28" s="86">
        <f t="shared" si="7"/>
        <v>7.1466622941664115E-3</v>
      </c>
      <c r="V28" s="87">
        <f>分析係数表!D31</f>
        <v>0</v>
      </c>
      <c r="W28" s="88">
        <f t="shared" si="8"/>
        <v>0</v>
      </c>
      <c r="X28" s="76">
        <f>分析係数表!E31</f>
        <v>0</v>
      </c>
      <c r="Y28" s="89">
        <f t="shared" si="9"/>
        <v>0</v>
      </c>
    </row>
    <row r="29" spans="1:25" x14ac:dyDescent="0.2">
      <c r="A29" s="6" t="s">
        <v>17</v>
      </c>
      <c r="B29" s="5" t="s">
        <v>273</v>
      </c>
      <c r="C29" s="90"/>
      <c r="D29" s="76">
        <f>投入係数表!AD29</f>
        <v>1.300208962154632E-3</v>
      </c>
      <c r="E29" s="77">
        <f t="shared" si="0"/>
        <v>0.1300208962154632</v>
      </c>
      <c r="F29" s="76">
        <f>分析係数表!C32</f>
        <v>1</v>
      </c>
      <c r="G29" s="77">
        <f t="shared" si="1"/>
        <v>0.1300208962154632</v>
      </c>
      <c r="H29" s="77">
        <v>0.16261364853827806</v>
      </c>
      <c r="I29" s="77">
        <f t="shared" si="2"/>
        <v>0.16261364853827806</v>
      </c>
      <c r="J29" s="76">
        <f>分析係数表!G32</f>
        <v>0.14034315882094148</v>
      </c>
      <c r="K29" s="78">
        <f t="shared" si="3"/>
        <v>2.2821713103260317E-2</v>
      </c>
      <c r="L29" s="79"/>
      <c r="M29" s="80"/>
      <c r="N29" s="81">
        <f>分析係数表!H32</f>
        <v>6.181318681318681E-3</v>
      </c>
      <c r="O29" s="82">
        <f t="shared" si="4"/>
        <v>0.1354564068889402</v>
      </c>
      <c r="P29" s="76">
        <f>分析係数表!C32</f>
        <v>1</v>
      </c>
      <c r="Q29" s="82">
        <f t="shared" si="5"/>
        <v>0.1354564068889402</v>
      </c>
      <c r="R29" s="83">
        <v>0.17629120368588469</v>
      </c>
      <c r="S29" s="84">
        <f t="shared" si="6"/>
        <v>0.33890485222416278</v>
      </c>
      <c r="T29" s="85">
        <f>分析係数表!F32</f>
        <v>0.48284205895292565</v>
      </c>
      <c r="U29" s="86">
        <f t="shared" si="7"/>
        <v>0.16363751663705176</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投入係数表!AD30</f>
        <v>3.3433944741119107E-3</v>
      </c>
      <c r="E30" s="77">
        <f t="shared" si="0"/>
        <v>0.33433944741119109</v>
      </c>
      <c r="F30" s="76">
        <f>分析係数表!C33</f>
        <v>0.61354309165526677</v>
      </c>
      <c r="G30" s="77">
        <f t="shared" si="1"/>
        <v>0.20513165822697565</v>
      </c>
      <c r="H30" s="77">
        <v>0.22611048049320592</v>
      </c>
      <c r="I30" s="77">
        <f t="shared" si="2"/>
        <v>0.22611048049320592</v>
      </c>
      <c r="J30" s="76">
        <f>分析係数表!G33</f>
        <v>0.50806900389538123</v>
      </c>
      <c r="K30" s="78">
        <f t="shared" si="3"/>
        <v>0.11487972659448917</v>
      </c>
      <c r="L30" s="79"/>
      <c r="M30" s="80"/>
      <c r="N30" s="81">
        <f>分析係数表!H33</f>
        <v>9.1575091575091575E-4</v>
      </c>
      <c r="O30" s="82">
        <f t="shared" si="4"/>
        <v>2.0067615835398549E-2</v>
      </c>
      <c r="P30" s="76">
        <f>分析係数表!C33</f>
        <v>0.61354309165526677</v>
      </c>
      <c r="Q30" s="82">
        <f t="shared" si="5"/>
        <v>1.2312347061800615E-2</v>
      </c>
      <c r="R30" s="83">
        <v>3.3681760783122322E-2</v>
      </c>
      <c r="S30" s="84">
        <f t="shared" si="6"/>
        <v>0.25979224127632827</v>
      </c>
      <c r="T30" s="85">
        <f>分析係数表!F33</f>
        <v>0.64607679465776291</v>
      </c>
      <c r="U30" s="86">
        <f t="shared" si="7"/>
        <v>0.16784573852076634</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投入係数表!AD31</f>
        <v>5.6651961922451824E-3</v>
      </c>
      <c r="E31" s="77">
        <f t="shared" si="0"/>
        <v>0.56651961922451821</v>
      </c>
      <c r="F31" s="76">
        <f>分析係数表!C34</f>
        <v>0.22857033424405693</v>
      </c>
      <c r="G31" s="77">
        <f t="shared" si="1"/>
        <v>0.12948957872196398</v>
      </c>
      <c r="H31" s="77">
        <v>0.19452457936106318</v>
      </c>
      <c r="I31" s="77">
        <f t="shared" si="2"/>
        <v>0.19452457936106318</v>
      </c>
      <c r="J31" s="76">
        <f>分析係数表!G34</f>
        <v>0.42483593457785029</v>
      </c>
      <c r="K31" s="78">
        <f t="shared" si="3"/>
        <v>8.2641031471220483E-2</v>
      </c>
      <c r="L31" s="79"/>
      <c r="M31" s="80"/>
      <c r="N31" s="81">
        <f>分析係数表!H34</f>
        <v>0.15290524493821198</v>
      </c>
      <c r="O31" s="82">
        <f t="shared" si="4"/>
        <v>3.3507405363842113</v>
      </c>
      <c r="P31" s="76">
        <f>分析係数表!C34</f>
        <v>0.22857033424405693</v>
      </c>
      <c r="Q31" s="82">
        <f t="shared" si="5"/>
        <v>0.76587988436644983</v>
      </c>
      <c r="R31" s="83">
        <v>0.81590507312053351</v>
      </c>
      <c r="S31" s="84">
        <f t="shared" si="6"/>
        <v>1.0104296524815968</v>
      </c>
      <c r="T31" s="85">
        <f>分析係数表!F34</f>
        <v>0.69964976707810533</v>
      </c>
      <c r="U31" s="86">
        <f t="shared" si="7"/>
        <v>0.70694687100756015</v>
      </c>
      <c r="V31" s="87">
        <f>分析係数表!D34</f>
        <v>0.31293141555306198</v>
      </c>
      <c r="W31" s="88">
        <f t="shared" si="8"/>
        <v>0</v>
      </c>
      <c r="X31" s="76">
        <f>分析係数表!E34</f>
        <v>0.23428202251011596</v>
      </c>
      <c r="Y31" s="89">
        <f t="shared" si="9"/>
        <v>0</v>
      </c>
    </row>
    <row r="32" spans="1:25" x14ac:dyDescent="0.2">
      <c r="A32" s="6" t="s">
        <v>20</v>
      </c>
      <c r="B32" s="5" t="s">
        <v>37</v>
      </c>
      <c r="C32" s="75">
        <f>最終需要_まとめ!C33</f>
        <v>100</v>
      </c>
      <c r="D32" s="76">
        <f>投入係数表!AD32</f>
        <v>4.8061295565358715E-2</v>
      </c>
      <c r="E32" s="77">
        <f t="shared" si="0"/>
        <v>4.8061295565358719</v>
      </c>
      <c r="F32" s="76">
        <f>分析係数表!C35</f>
        <v>0.59405620126526415</v>
      </c>
      <c r="G32" s="77">
        <f t="shared" si="1"/>
        <v>2.8551110671444087</v>
      </c>
      <c r="H32" s="77">
        <v>3.0686008501975497</v>
      </c>
      <c r="I32" s="77">
        <f t="shared" si="2"/>
        <v>103.06860085019756</v>
      </c>
      <c r="J32" s="76">
        <f>分析係数表!G35</f>
        <v>0.31381472022289297</v>
      </c>
      <c r="K32" s="78">
        <f t="shared" si="3"/>
        <v>32.344444139569774</v>
      </c>
      <c r="L32" s="79"/>
      <c r="M32" s="80"/>
      <c r="N32" s="81">
        <f>分析係数表!H35</f>
        <v>5.730990621100511E-2</v>
      </c>
      <c r="O32" s="82">
        <f t="shared" si="4"/>
        <v>1.2558799140944474</v>
      </c>
      <c r="P32" s="76">
        <f>分析係数表!C35</f>
        <v>0.59405620126526415</v>
      </c>
      <c r="Q32" s="82">
        <f t="shared" si="5"/>
        <v>0.74606325101229376</v>
      </c>
      <c r="R32" s="83">
        <v>1.0140682016015057</v>
      </c>
      <c r="S32" s="84">
        <f t="shared" si="6"/>
        <v>104.08266905179906</v>
      </c>
      <c r="T32" s="85">
        <f>分析係数表!F35</f>
        <v>0.64397492454144412</v>
      </c>
      <c r="U32" s="86">
        <f t="shared" si="7"/>
        <v>67.026628948704399</v>
      </c>
      <c r="V32" s="87">
        <f>分析係数表!D35</f>
        <v>5.2101230554910609E-2</v>
      </c>
      <c r="W32" s="88">
        <f t="shared" si="8"/>
        <v>5</v>
      </c>
      <c r="X32" s="76">
        <f>分析係数表!E35</f>
        <v>4.6482470397028096E-2</v>
      </c>
      <c r="Y32" s="89">
        <f t="shared" si="9"/>
        <v>5</v>
      </c>
    </row>
    <row r="33" spans="1:25" x14ac:dyDescent="0.2">
      <c r="A33" s="6" t="s">
        <v>21</v>
      </c>
      <c r="B33" s="5" t="s">
        <v>38</v>
      </c>
      <c r="C33" s="90"/>
      <c r="D33" s="76">
        <f>投入係数表!AD33</f>
        <v>1.4348734618063618E-2</v>
      </c>
      <c r="E33" s="77">
        <f t="shared" si="0"/>
        <v>1.4348734618063619</v>
      </c>
      <c r="F33" s="76">
        <f>分析係数表!C36</f>
        <v>0.92201141892342209</v>
      </c>
      <c r="G33" s="77">
        <f t="shared" si="1"/>
        <v>1.3229697164956464</v>
      </c>
      <c r="H33" s="77">
        <v>1.43795996980622</v>
      </c>
      <c r="I33" s="77">
        <f t="shared" si="2"/>
        <v>1.43795996980622</v>
      </c>
      <c r="J33" s="76">
        <f>分析係数表!G36</f>
        <v>3.5073050022033647E-2</v>
      </c>
      <c r="K33" s="78">
        <f t="shared" si="3"/>
        <v>5.0433641950695544E-2</v>
      </c>
      <c r="L33" s="79"/>
      <c r="M33" s="80"/>
      <c r="N33" s="81">
        <f>分析係数表!H36</f>
        <v>0.21210954796119633</v>
      </c>
      <c r="O33" s="82">
        <f t="shared" si="4"/>
        <v>4.6481339524678216</v>
      </c>
      <c r="P33" s="76">
        <f>分析係数表!C36</f>
        <v>0.92201141892342209</v>
      </c>
      <c r="Q33" s="82">
        <f t="shared" si="5"/>
        <v>4.2856325808609901</v>
      </c>
      <c r="R33" s="83">
        <v>4.4431708725291665</v>
      </c>
      <c r="S33" s="84">
        <f t="shared" si="6"/>
        <v>5.8811308423353861</v>
      </c>
      <c r="T33" s="85">
        <f>分析係数表!F36</f>
        <v>0.86466819583959498</v>
      </c>
      <c r="U33" s="86">
        <f t="shared" si="7"/>
        <v>5.0852267949387358</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投入係数表!AD34</f>
        <v>2.8511725098676572E-2</v>
      </c>
      <c r="E34" s="77">
        <f t="shared" si="0"/>
        <v>2.851172509867657</v>
      </c>
      <c r="F34" s="76">
        <f>分析係数表!C37</f>
        <v>0.53071646341463419</v>
      </c>
      <c r="G34" s="77">
        <f t="shared" si="1"/>
        <v>1.5131641910219891</v>
      </c>
      <c r="H34" s="77">
        <v>1.6760362351682141</v>
      </c>
      <c r="I34" s="77">
        <f t="shared" si="2"/>
        <v>1.6760362351682141</v>
      </c>
      <c r="J34" s="76">
        <f>分析係数表!G37</f>
        <v>0.41098529342667856</v>
      </c>
      <c r="K34" s="78">
        <f t="shared" si="3"/>
        <v>0.6888262439043541</v>
      </c>
      <c r="L34" s="79"/>
      <c r="M34" s="80"/>
      <c r="N34" s="81">
        <f>分析係数表!H37</f>
        <v>4.5651692629714608E-2</v>
      </c>
      <c r="O34" s="82">
        <f t="shared" si="4"/>
        <v>1.0004037278822584</v>
      </c>
      <c r="P34" s="76">
        <f>分析係数表!C37</f>
        <v>0.53071646341463419</v>
      </c>
      <c r="Q34" s="82">
        <f t="shared" si="5"/>
        <v>0.53093072844848821</v>
      </c>
      <c r="R34" s="83">
        <v>0.6093654169163969</v>
      </c>
      <c r="S34" s="84">
        <f t="shared" si="6"/>
        <v>2.285401652084611</v>
      </c>
      <c r="T34" s="85">
        <f>分析係数表!F37</f>
        <v>0.70065310341587184</v>
      </c>
      <c r="U34" s="86">
        <f t="shared" si="7"/>
        <v>1.6012737600848432</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投入係数表!AD35</f>
        <v>5.8370095193870444E-2</v>
      </c>
      <c r="E35" s="77">
        <f t="shared" si="0"/>
        <v>5.8370095193870446</v>
      </c>
      <c r="F35" s="76">
        <f>分析係数表!C38</f>
        <v>6.0218331324874197E-2</v>
      </c>
      <c r="G35" s="77">
        <f t="shared" si="1"/>
        <v>0.35149497318489376</v>
      </c>
      <c r="H35" s="77">
        <v>0.37802873614025939</v>
      </c>
      <c r="I35" s="77">
        <f t="shared" si="2"/>
        <v>0.37802873614025939</v>
      </c>
      <c r="J35" s="76">
        <f>分析係数表!G38</f>
        <v>0.21161417322834647</v>
      </c>
      <c r="K35" s="78">
        <f t="shared" si="3"/>
        <v>7.999623845487773E-2</v>
      </c>
      <c r="L35" s="79"/>
      <c r="M35" s="80"/>
      <c r="N35" s="81">
        <f>分析係数表!H38</f>
        <v>4.0957211286881616E-2</v>
      </c>
      <c r="O35" s="82">
        <f t="shared" si="4"/>
        <v>0.8975296313194735</v>
      </c>
      <c r="P35" s="76">
        <f>分析係数表!C38</f>
        <v>6.0218331324874197E-2</v>
      </c>
      <c r="Q35" s="82">
        <f t="shared" si="5"/>
        <v>5.4047736712688241E-2</v>
      </c>
      <c r="R35" s="83">
        <v>6.6197694481594585E-2</v>
      </c>
      <c r="S35" s="84">
        <f t="shared" si="6"/>
        <v>0.44422643062185396</v>
      </c>
      <c r="T35" s="85">
        <f>分析係数表!F38</f>
        <v>0.48868110236220474</v>
      </c>
      <c r="U35" s="86">
        <f t="shared" si="7"/>
        <v>0.21708506181471507</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投入係数表!AD36</f>
        <v>0</v>
      </c>
      <c r="E36" s="77">
        <f t="shared" si="0"/>
        <v>0</v>
      </c>
      <c r="F36" s="76">
        <f>分析係数表!C39</f>
        <v>1</v>
      </c>
      <c r="G36" s="77">
        <f t="shared" si="1"/>
        <v>0</v>
      </c>
      <c r="H36" s="77">
        <v>1.8718988183224664E-2</v>
      </c>
      <c r="I36" s="77">
        <f t="shared" si="2"/>
        <v>1.8718988183224664E-2</v>
      </c>
      <c r="J36" s="76">
        <f>分析係数表!G39</f>
        <v>0.35446398937935614</v>
      </c>
      <c r="K36" s="78">
        <f t="shared" si="3"/>
        <v>6.6352072285708399E-3</v>
      </c>
      <c r="L36" s="79"/>
      <c r="M36" s="80"/>
      <c r="N36" s="81">
        <f>分析係数表!H39</f>
        <v>3.6479088676890873E-3</v>
      </c>
      <c r="O36" s="82">
        <f t="shared" si="4"/>
        <v>7.9939678465186514E-2</v>
      </c>
      <c r="P36" s="76">
        <f>分析係数表!C39</f>
        <v>1</v>
      </c>
      <c r="Q36" s="82">
        <f t="shared" si="5"/>
        <v>7.9939678465186514E-2</v>
      </c>
      <c r="R36" s="83">
        <v>9.0282339208116583E-2</v>
      </c>
      <c r="S36" s="84">
        <f t="shared" si="6"/>
        <v>0.10900132739134125</v>
      </c>
      <c r="T36" s="85">
        <f>分析係数表!F39</f>
        <v>0.70522971883741881</v>
      </c>
      <c r="U36" s="86">
        <f t="shared" si="7"/>
        <v>7.687097546910103E-2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投入係数表!AD37</f>
        <v>1.8574413745066172E-4</v>
      </c>
      <c r="E37" s="77">
        <f t="shared" si="0"/>
        <v>1.8574413745066173E-2</v>
      </c>
      <c r="F37" s="76">
        <f>分析係数表!C40</f>
        <v>0.65100470158416435</v>
      </c>
      <c r="G37" s="77">
        <f t="shared" si="1"/>
        <v>1.2092030677207604E-2</v>
      </c>
      <c r="H37" s="77">
        <v>1.6885502110221419E-2</v>
      </c>
      <c r="I37" s="77">
        <f t="shared" si="2"/>
        <v>1.6885502110221419E-2</v>
      </c>
      <c r="J37" s="76">
        <f>分析係数表!G40</f>
        <v>0.47733083654434799</v>
      </c>
      <c r="K37" s="78">
        <f t="shared" si="3"/>
        <v>8.0599708477433439E-3</v>
      </c>
      <c r="L37" s="79"/>
      <c r="M37" s="80"/>
      <c r="N37" s="81">
        <f>分析係数表!H40</f>
        <v>3.0717908465161214E-2</v>
      </c>
      <c r="O37" s="82">
        <f t="shared" si="4"/>
        <v>0.67314722348960521</v>
      </c>
      <c r="P37" s="76">
        <f>分析係数表!C40</f>
        <v>0.65100470158416435</v>
      </c>
      <c r="Q37" s="82">
        <f t="shared" si="5"/>
        <v>0.43822200735005923</v>
      </c>
      <c r="R37" s="83">
        <v>0.439926869061395</v>
      </c>
      <c r="S37" s="84">
        <f t="shared" si="6"/>
        <v>0.45681237117161644</v>
      </c>
      <c r="T37" s="85">
        <f>分析係数表!F40</f>
        <v>0.67377291224026792</v>
      </c>
      <c r="U37" s="86">
        <f t="shared" si="7"/>
        <v>0.30778780167168224</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投入係数表!AD38</f>
        <v>1.393081030879963E-4</v>
      </c>
      <c r="E38" s="77">
        <f t="shared" si="0"/>
        <v>1.393081030879963E-2</v>
      </c>
      <c r="F38" s="76">
        <f>分析係数表!C41</f>
        <v>0.8265321556052998</v>
      </c>
      <c r="G38" s="77">
        <f t="shared" si="1"/>
        <v>1.151426267386069E-2</v>
      </c>
      <c r="H38" s="77">
        <v>1.2650289268977682E-2</v>
      </c>
      <c r="I38" s="77">
        <f t="shared" si="2"/>
        <v>1.2650289268977682E-2</v>
      </c>
      <c r="J38" s="76">
        <f>分析係数表!G41</f>
        <v>0.44479524052850572</v>
      </c>
      <c r="K38" s="78">
        <f t="shared" si="3"/>
        <v>5.6267884581501027E-3</v>
      </c>
      <c r="L38" s="79"/>
      <c r="M38" s="80"/>
      <c r="N38" s="81">
        <f>分析係数表!H41</f>
        <v>6.0640824377088114E-2</v>
      </c>
      <c r="O38" s="82">
        <f t="shared" si="4"/>
        <v>1.328873110155073</v>
      </c>
      <c r="P38" s="76">
        <f>分析係数表!C41</f>
        <v>0.8265321556052998</v>
      </c>
      <c r="Q38" s="82">
        <f t="shared" si="5"/>
        <v>1.0983563562623915</v>
      </c>
      <c r="R38" s="83">
        <v>1.1180577134577427</v>
      </c>
      <c r="S38" s="84">
        <f t="shared" si="6"/>
        <v>1.1307080027267205</v>
      </c>
      <c r="T38" s="85">
        <f>分析係数表!F41</f>
        <v>0.54945616468355352</v>
      </c>
      <c r="U38" s="86">
        <f t="shared" si="7"/>
        <v>0.62127448255522477</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投入係数表!AD39</f>
        <v>2.6004179243092639E-3</v>
      </c>
      <c r="E39" s="77">
        <f>$C$32*D39</f>
        <v>0.2600417924309264</v>
      </c>
      <c r="F39" s="76">
        <f>分析係数表!C42</f>
        <v>0.24572260647979616</v>
      </c>
      <c r="G39" s="77">
        <f>E39*F39</f>
        <v>6.3898147029805369E-2</v>
      </c>
      <c r="H39" s="77">
        <v>6.8900392508470978E-2</v>
      </c>
      <c r="I39" s="77">
        <f>C39+H39</f>
        <v>6.8900392508470978E-2</v>
      </c>
      <c r="J39" s="76">
        <f>分析係数表!G42</f>
        <v>0.48602941176470588</v>
      </c>
      <c r="K39" s="78">
        <f>I39*J39</f>
        <v>3.3487617241249497E-2</v>
      </c>
      <c r="L39" s="79"/>
      <c r="M39" s="80"/>
      <c r="N39" s="81">
        <f>分析係数表!H42</f>
        <v>1.240792174858109E-2</v>
      </c>
      <c r="O39" s="82">
        <f t="shared" si="4"/>
        <v>0.27190516840710344</v>
      </c>
      <c r="P39" s="76">
        <f>分析係数表!C42</f>
        <v>0.24572260647979616</v>
      </c>
      <c r="Q39" s="82">
        <f>O39*P39</f>
        <v>6.6813246696321382E-2</v>
      </c>
      <c r="R39" s="83">
        <v>7.0017279181100511E-2</v>
      </c>
      <c r="S39" s="84">
        <f>I39+R39</f>
        <v>0.13891767168957148</v>
      </c>
      <c r="T39" s="85">
        <f>分析係数表!F42</f>
        <v>0.55735294117647061</v>
      </c>
      <c r="U39" s="86">
        <f>S39*T39</f>
        <v>7.7426172897569992E-2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投入係数表!AD40</f>
        <v>0.11585790573485025</v>
      </c>
      <c r="E40" s="77">
        <f>$C$32*D40</f>
        <v>11.585790573485024</v>
      </c>
      <c r="F40" s="76">
        <f>分析係数表!C43</f>
        <v>0.32241039779440728</v>
      </c>
      <c r="G40" s="77">
        <f>E40*F40</f>
        <v>3.7353793475600008</v>
      </c>
      <c r="H40" s="77">
        <v>4.1004075603427141</v>
      </c>
      <c r="I40" s="77">
        <f>C40+H40</f>
        <v>4.1004075603427141</v>
      </c>
      <c r="J40" s="76">
        <f>分析係数表!G43</f>
        <v>0.32678591644967736</v>
      </c>
      <c r="K40" s="78">
        <f>I40*J40</f>
        <v>1.3399554424237796</v>
      </c>
      <c r="L40" s="79"/>
      <c r="M40" s="80"/>
      <c r="N40" s="81">
        <f>分析係数表!H43</f>
        <v>3.3935615666384894E-2</v>
      </c>
      <c r="O40" s="82">
        <f t="shared" si="4"/>
        <v>0.74365953297717302</v>
      </c>
      <c r="P40" s="76">
        <f>分析係数表!C43</f>
        <v>0.32241039779440728</v>
      </c>
      <c r="Q40" s="82">
        <f>O40*P40</f>
        <v>0.23976356585077349</v>
      </c>
      <c r="R40" s="83">
        <v>0.41160131370463043</v>
      </c>
      <c r="S40" s="84">
        <f>I40+R40</f>
        <v>4.5120088740473445</v>
      </c>
      <c r="T40" s="85">
        <f>分析係数表!F43</f>
        <v>0.56402128382203098</v>
      </c>
      <c r="U40" s="86">
        <f>S40*T40</f>
        <v>2.5448690377565799</v>
      </c>
      <c r="V40" s="87">
        <f>分析係数表!D43</f>
        <v>0.20027170836635344</v>
      </c>
      <c r="W40" s="88">
        <f>ROUND(S40*V40,0)</f>
        <v>1</v>
      </c>
      <c r="X40" s="76">
        <f>分析係数表!E43</f>
        <v>0.1484206951205706</v>
      </c>
      <c r="Y40" s="89">
        <f>ROUND(S40*X40,0)</f>
        <v>1</v>
      </c>
    </row>
    <row r="41" spans="1:25" x14ac:dyDescent="0.2">
      <c r="A41" s="6" t="s">
        <v>341</v>
      </c>
      <c r="B41" s="5" t="s">
        <v>42</v>
      </c>
      <c r="C41" s="90"/>
      <c r="D41" s="76">
        <f>投入係数表!AD41</f>
        <v>1.8574413745066172E-4</v>
      </c>
      <c r="E41" s="77">
        <f>$C$32*D41</f>
        <v>1.8574413745066173E-2</v>
      </c>
      <c r="F41" s="76">
        <f>分析係数表!C44</f>
        <v>0.3905721797921623</v>
      </c>
      <c r="G41" s="77">
        <f>E41*F41</f>
        <v>7.2546492647719962E-3</v>
      </c>
      <c r="H41" s="77">
        <v>1.3183542015107713E-2</v>
      </c>
      <c r="I41" s="77">
        <f>C41+H41</f>
        <v>1.3183542015107713E-2</v>
      </c>
      <c r="J41" s="76">
        <f>分析係数表!G44</f>
        <v>0.26539598666415049</v>
      </c>
      <c r="K41" s="78">
        <f>I41*J41</f>
        <v>3.4988591408277943E-3</v>
      </c>
      <c r="L41" s="79"/>
      <c r="M41" s="80"/>
      <c r="N41" s="81">
        <f>分析係数表!H44</f>
        <v>0.10659692871231333</v>
      </c>
      <c r="O41" s="82">
        <f t="shared" si="4"/>
        <v>2.3359476663782193</v>
      </c>
      <c r="P41" s="76">
        <f>分析係数表!C44</f>
        <v>0.3905721797921623</v>
      </c>
      <c r="Q41" s="82">
        <f>O41*P41</f>
        <v>0.91235617193775587</v>
      </c>
      <c r="R41" s="83">
        <v>0.92669149136150331</v>
      </c>
      <c r="S41" s="84">
        <f>I41+R41</f>
        <v>0.93987503337661105</v>
      </c>
      <c r="T41" s="85">
        <f>分析係数表!F44</f>
        <v>0.53714537334088197</v>
      </c>
      <c r="U41" s="86">
        <f>S41*T41</f>
        <v>0.5048495256968536</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投入係数表!AD42</f>
        <v>1.9038774088692826E-3</v>
      </c>
      <c r="E42" s="77">
        <f>$C$32*D42</f>
        <v>0.19038774088692825</v>
      </c>
      <c r="F42" s="76">
        <f>分析係数表!C45</f>
        <v>1</v>
      </c>
      <c r="G42" s="77">
        <f>E42*F42</f>
        <v>0.19038774088692825</v>
      </c>
      <c r="H42" s="77">
        <v>0.20294708612449766</v>
      </c>
      <c r="I42" s="77">
        <f>C42+H42</f>
        <v>0.20294708612449766</v>
      </c>
      <c r="J42" s="76">
        <f>分析係数表!G45</f>
        <v>0</v>
      </c>
      <c r="K42" s="78">
        <f>I42*J42</f>
        <v>0</v>
      </c>
      <c r="L42" s="79"/>
      <c r="M42" s="80"/>
      <c r="N42" s="81">
        <f>分析係数表!H45</f>
        <v>0</v>
      </c>
      <c r="O42" s="82">
        <f t="shared" si="4"/>
        <v>0</v>
      </c>
      <c r="P42" s="76">
        <f>分析係数表!C45</f>
        <v>1</v>
      </c>
      <c r="Q42" s="82">
        <f>O42*P42</f>
        <v>0</v>
      </c>
      <c r="R42" s="83">
        <v>8.0395632390919212E-3</v>
      </c>
      <c r="S42" s="84">
        <f>I42+R42</f>
        <v>0.21098664936358957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8.5906663570931036E-3</v>
      </c>
      <c r="E43" s="77">
        <f>$C$32*D43</f>
        <v>0.85906663570931041</v>
      </c>
      <c r="F43" s="76">
        <f>分析係数表!C46</f>
        <v>0.10446009389671362</v>
      </c>
      <c r="G43" s="77">
        <f>E43*F43</f>
        <v>8.9738181429728447E-2</v>
      </c>
      <c r="H43" s="77">
        <v>9.8700119511548223E-2</v>
      </c>
      <c r="I43" s="77">
        <f>C43+H43</f>
        <v>9.8700119511548223E-2</v>
      </c>
      <c r="J43" s="76">
        <f>分析係数表!G46</f>
        <v>9.482758620689655E-3</v>
      </c>
      <c r="K43" s="78">
        <f>I43*J43</f>
        <v>9.3594940916123315E-4</v>
      </c>
      <c r="L43" s="79"/>
      <c r="M43" s="80"/>
      <c r="N43" s="81">
        <f>分析係数表!H46</f>
        <v>2.1406935555287204E-2</v>
      </c>
      <c r="O43" s="82">
        <f t="shared" si="4"/>
        <v>0.46910808555880834</v>
      </c>
      <c r="P43" s="76">
        <f>分析係数表!C46</f>
        <v>0.10446009389671362</v>
      </c>
      <c r="Q43" s="82">
        <f>O43*P43</f>
        <v>4.9003074665180689E-2</v>
      </c>
      <c r="R43" s="83">
        <v>5.4534029371813154E-2</v>
      </c>
      <c r="S43" s="84">
        <f>I43+R43</f>
        <v>0.15323414888336137</v>
      </c>
      <c r="T43" s="85">
        <f>分析係数表!F46</f>
        <v>0.31293103448275861</v>
      </c>
      <c r="U43" s="86">
        <f>S43*T43</f>
        <v>4.7951720728155324E-2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投入係数表!AD44</f>
        <v>0.32333410726723938</v>
      </c>
      <c r="E44" s="91">
        <f>SUM(E5:E43)</f>
        <v>32.33341072672394</v>
      </c>
      <c r="F44" s="92">
        <f>分析係数表!C47</f>
        <v>0.44570757479943235</v>
      </c>
      <c r="G44" s="91">
        <f>SUM(G5:G43)</f>
        <v>11.000849366661615</v>
      </c>
      <c r="H44" s="91">
        <f>SUM(H5:H43)</f>
        <v>12.204337571646869</v>
      </c>
      <c r="I44" s="91">
        <f>SUM(I5:I43)</f>
        <v>112.20433757164687</v>
      </c>
      <c r="J44" s="92">
        <f>分析係数表!G47</f>
        <v>0.27097428005742652</v>
      </c>
      <c r="K44" s="93">
        <f>SUM(K5:K43)</f>
        <v>34.931726608270793</v>
      </c>
      <c r="L44" s="94">
        <f>最終需要_まとめ!$L$33</f>
        <v>0.62733333333333341</v>
      </c>
      <c r="M44" s="91">
        <f>K44*L44</f>
        <v>21.913836492255214</v>
      </c>
      <c r="N44" s="95">
        <f>分析係数表!H47</f>
        <v>1</v>
      </c>
      <c r="O44" s="96">
        <f>SUM(O5:O43)</f>
        <v>21.913836492255207</v>
      </c>
      <c r="P44" s="92">
        <f>分析係数表!C47</f>
        <v>0.44570757479943235</v>
      </c>
      <c r="Q44" s="96">
        <f>SUM(Q5:Q43)</f>
        <v>9.6012196038149966</v>
      </c>
      <c r="R44" s="91">
        <f>SUM(R5:R43)</f>
        <v>10.566521902907992</v>
      </c>
      <c r="S44" s="97">
        <f>SUM(S5:S43)</f>
        <v>122.77085947455485</v>
      </c>
      <c r="T44" s="98">
        <f>分析係数表!F47</f>
        <v>0.61157350498728547</v>
      </c>
      <c r="U44" s="99">
        <f>SUM(U5:U43)</f>
        <v>79.459679065141373</v>
      </c>
      <c r="V44" s="100">
        <f>分析係数表!D47</f>
        <v>9.9802009927653867E-2</v>
      </c>
      <c r="W44" s="101">
        <f>SUM(W5:W43)</f>
        <v>6</v>
      </c>
      <c r="X44" s="92">
        <f>分析係数表!E47</f>
        <v>7.9310975781403947E-2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4.3219724437998597E-2</v>
      </c>
      <c r="G5" s="77">
        <f t="shared" ref="G5:G38" si="1">E5*F5</f>
        <v>0</v>
      </c>
      <c r="H5" s="77">
        <f t="array" ref="H5:H43">MMULT(逆行列係数!C5:AO43,'29'!G5:G43)</f>
        <v>6.1503240055113466E-5</v>
      </c>
      <c r="I5" s="77">
        <f t="shared" ref="I5:I38" si="2">C5+H5</f>
        <v>6.1503240055113466E-5</v>
      </c>
      <c r="J5" s="76">
        <f>分析係数表!G8</f>
        <v>0.12096774193548387</v>
      </c>
      <c r="K5" s="78">
        <f t="shared" ref="K5:K38" si="3">I5*J5</f>
        <v>7.4399080711830809E-6</v>
      </c>
      <c r="L5" s="79" t="s">
        <v>186</v>
      </c>
      <c r="M5" s="80" t="s">
        <v>186</v>
      </c>
      <c r="N5" s="81">
        <f>分析係数表!H8</f>
        <v>1.0951274000724549E-2</v>
      </c>
      <c r="O5" s="82">
        <f t="shared" ref="O5:O43" si="4">$M$44*N5</f>
        <v>3.9861736713041579E-2</v>
      </c>
      <c r="P5" s="76">
        <f>分析係数表!C8</f>
        <v>4.3219724437998597E-2</v>
      </c>
      <c r="Q5" s="82">
        <f t="shared" ref="Q5:Q38" si="5">O5*P5</f>
        <v>1.722813276357709E-3</v>
      </c>
      <c r="R5" s="83">
        <f t="array" ref="R5:R43">MMULT(逆行列係数!C5:AO43,'29'!Q5:Q43)</f>
        <v>1.9422004470529407E-3</v>
      </c>
      <c r="S5" s="84">
        <f t="shared" ref="S5:S38" si="6">I5+R5</f>
        <v>2.0037036871080544E-3</v>
      </c>
      <c r="T5" s="85">
        <f>分析係数表!F8</f>
        <v>0.45483870967741935</v>
      </c>
      <c r="U5" s="86">
        <f t="shared" ref="U5:U38" si="7">S5*T5</f>
        <v>9.1136199962011505E-4</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投入係数表!AE6</f>
        <v>0</v>
      </c>
      <c r="E6" s="77">
        <f t="shared" si="0"/>
        <v>0</v>
      </c>
      <c r="F6" s="76">
        <f>分析係数表!C9</f>
        <v>0.23148148148148151</v>
      </c>
      <c r="G6" s="77">
        <f t="shared" si="1"/>
        <v>0</v>
      </c>
      <c r="H6" s="77">
        <v>1.7028513505466173E-5</v>
      </c>
      <c r="I6" s="77">
        <f t="shared" si="2"/>
        <v>1.7028513505466173E-5</v>
      </c>
      <c r="J6" s="76">
        <f>分析係数表!G9</f>
        <v>0.24691358024691357</v>
      </c>
      <c r="K6" s="78">
        <f t="shared" si="3"/>
        <v>4.2045712359175733E-6</v>
      </c>
      <c r="L6" s="79"/>
      <c r="M6" s="80"/>
      <c r="N6" s="81">
        <f>分析係数表!H9</f>
        <v>5.7611802117296619E-4</v>
      </c>
      <c r="O6" s="82">
        <f t="shared" si="4"/>
        <v>2.0970222162385761E-3</v>
      </c>
      <c r="P6" s="76">
        <f>分析係数表!C9</f>
        <v>0.23148148148148151</v>
      </c>
      <c r="Q6" s="82">
        <f t="shared" si="5"/>
        <v>4.8542180931448526E-4</v>
      </c>
      <c r="R6" s="83">
        <v>5.3964639449027255E-4</v>
      </c>
      <c r="S6" s="84">
        <f t="shared" si="6"/>
        <v>5.5667490799573877E-4</v>
      </c>
      <c r="T6" s="85">
        <f>分析係数表!F9</f>
        <v>0.67901234567901236</v>
      </c>
      <c r="U6" s="86">
        <f t="shared" si="7"/>
        <v>3.7798913505883495E-4</v>
      </c>
      <c r="V6" s="87">
        <f>分析係数表!D9</f>
        <v>0</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5.5493895671475668E-3</v>
      </c>
      <c r="G7" s="77">
        <f t="shared" si="1"/>
        <v>0</v>
      </c>
      <c r="H7" s="77">
        <v>5.159047317580278E-7</v>
      </c>
      <c r="I7" s="77">
        <f t="shared" si="2"/>
        <v>5.159047317580278E-7</v>
      </c>
      <c r="J7" s="76">
        <f>分析係数表!G10</f>
        <v>0.2857142857142857</v>
      </c>
      <c r="K7" s="78">
        <f t="shared" si="3"/>
        <v>1.4740135193086508E-7</v>
      </c>
      <c r="L7" s="79"/>
      <c r="M7" s="80"/>
      <c r="N7" s="81">
        <f>分析係数表!H10</f>
        <v>1.1094674556213018E-3</v>
      </c>
      <c r="O7" s="82">
        <f t="shared" si="4"/>
        <v>4.0383702941537642E-3</v>
      </c>
      <c r="P7" s="76">
        <f>分析係数表!C10</f>
        <v>5.5493895671475668E-3</v>
      </c>
      <c r="Q7" s="82">
        <f t="shared" si="5"/>
        <v>2.241048997865555E-5</v>
      </c>
      <c r="R7" s="83">
        <v>2.7535052717729799E-5</v>
      </c>
      <c r="S7" s="84">
        <f t="shared" si="6"/>
        <v>2.8050957449487827E-5</v>
      </c>
      <c r="T7" s="85">
        <f>分析係数表!F10</f>
        <v>0.5714285714285714</v>
      </c>
      <c r="U7" s="86">
        <f t="shared" si="7"/>
        <v>1.6029118542564472E-5</v>
      </c>
      <c r="V7" s="87">
        <f>分析係数表!D10</f>
        <v>0.14285714285714285</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8.2342177493137658E-3</v>
      </c>
      <c r="G8" s="77">
        <f t="shared" si="1"/>
        <v>0</v>
      </c>
      <c r="H8" s="77">
        <v>8.0675960245981426E-5</v>
      </c>
      <c r="I8" s="77">
        <f t="shared" si="2"/>
        <v>8.0675960245981426E-5</v>
      </c>
      <c r="J8" s="76">
        <f>分析係数表!G11</f>
        <v>0.47058823529411764</v>
      </c>
      <c r="K8" s="78">
        <f t="shared" si="3"/>
        <v>3.7965157762814788E-5</v>
      </c>
      <c r="L8" s="79"/>
      <c r="M8" s="80"/>
      <c r="N8" s="81">
        <f>分析係数表!H11</f>
        <v>-2.0126393752767377E-5</v>
      </c>
      <c r="O8" s="82">
        <f t="shared" si="4"/>
        <v>-7.3258418034535409E-5</v>
      </c>
      <c r="P8" s="76">
        <f>分析係数表!C11</f>
        <v>8.2342177493137658E-3</v>
      </c>
      <c r="Q8" s="82">
        <f t="shared" si="5"/>
        <v>-6.0322576606661912E-7</v>
      </c>
      <c r="R8" s="83">
        <v>7.403273210381734E-6</v>
      </c>
      <c r="S8" s="84">
        <f t="shared" si="6"/>
        <v>8.8079233456363163E-5</v>
      </c>
      <c r="T8" s="85">
        <f>分析係数表!F11</f>
        <v>0.76470588235294112</v>
      </c>
      <c r="U8" s="86">
        <f t="shared" si="7"/>
        <v>6.735470793721889E-5</v>
      </c>
      <c r="V8" s="87">
        <f>分析係数表!D11</f>
        <v>0</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2.3675231529837748E-2</v>
      </c>
      <c r="G9" s="77">
        <f t="shared" si="1"/>
        <v>0</v>
      </c>
      <c r="H9" s="77">
        <v>6.146268421829994E-5</v>
      </c>
      <c r="I9" s="77">
        <f t="shared" si="2"/>
        <v>6.146268421829994E-5</v>
      </c>
      <c r="J9" s="76">
        <f>分析係数表!G12</f>
        <v>0.14409566517189837</v>
      </c>
      <c r="K9" s="78">
        <f t="shared" si="3"/>
        <v>8.8565063656862703E-6</v>
      </c>
      <c r="L9" s="79"/>
      <c r="M9" s="80"/>
      <c r="N9" s="81">
        <f>分析係数表!H12</f>
        <v>8.7247916918246585E-2</v>
      </c>
      <c r="O9" s="82">
        <f t="shared" si="4"/>
        <v>0.317575242179711</v>
      </c>
      <c r="P9" s="76">
        <f>分析係数表!C12</f>
        <v>2.3675231529837748E-2</v>
      </c>
      <c r="Q9" s="82">
        <f t="shared" si="5"/>
        <v>7.5186673867489529E-3</v>
      </c>
      <c r="R9" s="83">
        <v>8.0608265745975727E-3</v>
      </c>
      <c r="S9" s="84">
        <f t="shared" si="6"/>
        <v>8.1222892588158728E-3</v>
      </c>
      <c r="T9" s="85">
        <f>分析係数表!F12</f>
        <v>0.28819133034379674</v>
      </c>
      <c r="U9" s="86">
        <f t="shared" si="7"/>
        <v>2.3407733469352769E-3</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投入係数表!AE10</f>
        <v>1.1299307352459294E-5</v>
      </c>
      <c r="E10" s="77">
        <f t="shared" si="0"/>
        <v>1.1299307352459294E-3</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4.8927465944815333E-2</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投入係数表!AE11</f>
        <v>3.2767991322131952E-4</v>
      </c>
      <c r="E11" s="77">
        <f t="shared" si="0"/>
        <v>3.2767991322131949E-2</v>
      </c>
      <c r="F11" s="76">
        <f>分析係数表!C14</f>
        <v>5.9722885809842308E-2</v>
      </c>
      <c r="G11" s="77">
        <f t="shared" si="1"/>
        <v>1.9569990039495903E-3</v>
      </c>
      <c r="H11" s="77">
        <v>7.2007874240347753E-3</v>
      </c>
      <c r="I11" s="77">
        <f t="shared" si="2"/>
        <v>7.2007874240347753E-3</v>
      </c>
      <c r="J11" s="76">
        <f>分析係数表!G14</f>
        <v>0.15850144092219021</v>
      </c>
      <c r="K11" s="78">
        <f t="shared" si="3"/>
        <v>1.1413351824838981E-3</v>
      </c>
      <c r="L11" s="79"/>
      <c r="M11" s="80"/>
      <c r="N11" s="81">
        <f>分析係数表!H14</f>
        <v>1.1119832548403977E-3</v>
      </c>
      <c r="O11" s="82">
        <f t="shared" si="4"/>
        <v>4.0475275964080813E-3</v>
      </c>
      <c r="P11" s="76">
        <f>分析係数表!C14</f>
        <v>5.9722885809842308E-2</v>
      </c>
      <c r="Q11" s="82">
        <f t="shared" si="5"/>
        <v>2.4173002845246535E-4</v>
      </c>
      <c r="R11" s="83">
        <v>7.0651257898933354E-4</v>
      </c>
      <c r="S11" s="84">
        <f t="shared" si="6"/>
        <v>7.9073000030241095E-3</v>
      </c>
      <c r="T11" s="85">
        <f>分析係数表!F14</f>
        <v>0.29178674351585016</v>
      </c>
      <c r="U11" s="86">
        <f t="shared" si="7"/>
        <v>2.307245317885277E-3</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投入係数表!AE12</f>
        <v>3.3897922057377883E-5</v>
      </c>
      <c r="E12" s="77">
        <f t="shared" si="0"/>
        <v>3.3897922057377883E-3</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2.9211794191270991E-2</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投入係数表!AE13</f>
        <v>2.3728545440164517E-4</v>
      </c>
      <c r="E13" s="77">
        <f t="shared" si="0"/>
        <v>2.3728545440164516E-2</v>
      </c>
      <c r="F13" s="76">
        <f>分析係数表!C16</f>
        <v>6.1289263434387564E-3</v>
      </c>
      <c r="G13" s="77">
        <f t="shared" si="1"/>
        <v>1.4543050723970789E-4</v>
      </c>
      <c r="H13" s="77">
        <v>2.8656317473752711E-4</v>
      </c>
      <c r="I13" s="77">
        <f t="shared" si="2"/>
        <v>2.8656317473752711E-4</v>
      </c>
      <c r="J13" s="76">
        <f>分析係数表!G16</f>
        <v>3.1746031746031744E-2</v>
      </c>
      <c r="K13" s="78">
        <f t="shared" si="3"/>
        <v>9.0972436424611777E-6</v>
      </c>
      <c r="L13" s="79"/>
      <c r="M13" s="80"/>
      <c r="N13" s="81">
        <f>分析係数表!H16</f>
        <v>1.5884756269371653E-2</v>
      </c>
      <c r="O13" s="82">
        <f t="shared" si="4"/>
        <v>5.781920643375707E-2</v>
      </c>
      <c r="P13" s="76">
        <f>分析係数表!C16</f>
        <v>6.1289263434387564E-3</v>
      </c>
      <c r="Q13" s="82">
        <f t="shared" si="5"/>
        <v>3.5436965746857735E-4</v>
      </c>
      <c r="R13" s="83">
        <v>3.9713499222374544E-4</v>
      </c>
      <c r="S13" s="84">
        <f t="shared" si="6"/>
        <v>6.8369816696127255E-4</v>
      </c>
      <c r="T13" s="85">
        <f>分析係数表!F16</f>
        <v>0.27777777777777779</v>
      </c>
      <c r="U13" s="86">
        <f t="shared" si="7"/>
        <v>1.8991615748924239E-4</v>
      </c>
      <c r="V13" s="87">
        <f>分析係数表!D16</f>
        <v>0</v>
      </c>
      <c r="W13" s="88">
        <f t="shared" si="8"/>
        <v>0</v>
      </c>
      <c r="X13" s="76">
        <f>分析係数表!E16</f>
        <v>0</v>
      </c>
      <c r="Y13" s="89">
        <f t="shared" si="9"/>
        <v>0</v>
      </c>
    </row>
    <row r="14" spans="1:25" x14ac:dyDescent="0.2">
      <c r="A14" s="6" t="s">
        <v>2</v>
      </c>
      <c r="B14" s="5" t="s">
        <v>365</v>
      </c>
      <c r="C14" s="90"/>
      <c r="D14" s="76">
        <f>投入係数表!AE14</f>
        <v>5.0846883086066823E-4</v>
      </c>
      <c r="E14" s="77">
        <f t="shared" si="0"/>
        <v>5.0846883086066823E-2</v>
      </c>
      <c r="F14" s="76">
        <f>分析係数表!C17</f>
        <v>8.7451698189953242E-2</v>
      </c>
      <c r="G14" s="77">
        <f t="shared" si="1"/>
        <v>4.4466462735425543E-3</v>
      </c>
      <c r="H14" s="77">
        <v>9.0307669141425663E-3</v>
      </c>
      <c r="I14" s="77">
        <f t="shared" si="2"/>
        <v>9.0307669141425663E-3</v>
      </c>
      <c r="J14" s="76">
        <f>分析係数表!G17</f>
        <v>0.21272443403590943</v>
      </c>
      <c r="K14" s="78">
        <f t="shared" si="3"/>
        <v>1.9210647807211937E-3</v>
      </c>
      <c r="L14" s="79"/>
      <c r="M14" s="80"/>
      <c r="N14" s="81">
        <f>分析係数表!H17</f>
        <v>2.8227267238256251E-3</v>
      </c>
      <c r="O14" s="82">
        <f t="shared" si="4"/>
        <v>1.0274493129343592E-2</v>
      </c>
      <c r="P14" s="76">
        <f>分析係数表!C17</f>
        <v>8.7451698189953242E-2</v>
      </c>
      <c r="Q14" s="82">
        <f t="shared" si="5"/>
        <v>8.9852187220210405E-4</v>
      </c>
      <c r="R14" s="83">
        <v>1.5701490964155572E-3</v>
      </c>
      <c r="S14" s="84">
        <f t="shared" si="6"/>
        <v>1.0600916010558124E-2</v>
      </c>
      <c r="T14" s="85">
        <f>分析係数表!F17</f>
        <v>0.32357533177205311</v>
      </c>
      <c r="U14" s="86">
        <f t="shared" si="7"/>
        <v>3.4301949152040147E-3</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投入係数表!AE15</f>
        <v>7.909515146721506E-5</v>
      </c>
      <c r="E15" s="77">
        <f t="shared" si="0"/>
        <v>7.9095151467215054E-3</v>
      </c>
      <c r="F15" s="76">
        <f>分析係数表!C18</f>
        <v>0.22643979057591623</v>
      </c>
      <c r="G15" s="77">
        <f t="shared" si="1"/>
        <v>1.7910289533806551E-3</v>
      </c>
      <c r="H15" s="77">
        <v>1.5072561771489506E-2</v>
      </c>
      <c r="I15" s="77">
        <f t="shared" si="2"/>
        <v>1.5072561771489506E-2</v>
      </c>
      <c r="J15" s="76">
        <f>分析係数表!G18</f>
        <v>0.21553645335880292</v>
      </c>
      <c r="K15" s="78">
        <f t="shared" si="3"/>
        <v>3.2486865072583236E-3</v>
      </c>
      <c r="L15" s="79"/>
      <c r="M15" s="80"/>
      <c r="N15" s="81">
        <f>分析係数表!H18</f>
        <v>4.2265426880811494E-4</v>
      </c>
      <c r="O15" s="82">
        <f t="shared" si="4"/>
        <v>1.5384267787252434E-3</v>
      </c>
      <c r="P15" s="76">
        <f>分析係数表!C18</f>
        <v>0.22643979057591623</v>
      </c>
      <c r="Q15" s="82">
        <f t="shared" si="5"/>
        <v>3.4836103759092554E-4</v>
      </c>
      <c r="R15" s="83">
        <v>7.5066486603261699E-4</v>
      </c>
      <c r="S15" s="84">
        <f t="shared" si="6"/>
        <v>1.5823226637522121E-2</v>
      </c>
      <c r="T15" s="85">
        <f>分析係数表!F18</f>
        <v>0.45877109200891436</v>
      </c>
      <c r="U15" s="86">
        <f t="shared" si="7"/>
        <v>7.259238963600566E-3</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投入係数表!AE16</f>
        <v>0</v>
      </c>
      <c r="E16" s="77">
        <f t="shared" si="0"/>
        <v>0</v>
      </c>
      <c r="F16" s="76">
        <f>分析係数表!C19</f>
        <v>0.10887949260042284</v>
      </c>
      <c r="G16" s="77">
        <f t="shared" si="1"/>
        <v>0</v>
      </c>
      <c r="H16" s="77">
        <v>3.5633023410674837E-3</v>
      </c>
      <c r="I16" s="77">
        <f t="shared" si="2"/>
        <v>3.5633023410674837E-3</v>
      </c>
      <c r="J16" s="76">
        <f>分析係数表!G19</f>
        <v>5.7692307692307696E-2</v>
      </c>
      <c r="K16" s="78">
        <f t="shared" si="3"/>
        <v>2.0557513506158561E-4</v>
      </c>
      <c r="L16" s="79"/>
      <c r="M16" s="80"/>
      <c r="N16" s="81">
        <f>分析係数表!H19</f>
        <v>-1.0817936642112467E-4</v>
      </c>
      <c r="O16" s="82">
        <f t="shared" si="4"/>
        <v>-3.9376399693562785E-4</v>
      </c>
      <c r="P16" s="76">
        <f>分析係数表!C19</f>
        <v>0.10887949260042284</v>
      </c>
      <c r="Q16" s="82">
        <f t="shared" si="5"/>
        <v>-4.2872824190665618E-5</v>
      </c>
      <c r="R16" s="83">
        <v>1.152273916681924E-4</v>
      </c>
      <c r="S16" s="84">
        <f t="shared" si="6"/>
        <v>3.6785297327356762E-3</v>
      </c>
      <c r="T16" s="85">
        <f>分析係数表!F19</f>
        <v>0.23994755244755245</v>
      </c>
      <c r="U16" s="86">
        <f t="shared" si="7"/>
        <v>8.8265420597547471E-4</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投入係数表!AE17</f>
        <v>0</v>
      </c>
      <c r="E17" s="77">
        <f t="shared" si="0"/>
        <v>0</v>
      </c>
      <c r="F17" s="76">
        <f>分析係数表!C20</f>
        <v>0.17711503347534996</v>
      </c>
      <c r="G17" s="77">
        <f t="shared" si="1"/>
        <v>0</v>
      </c>
      <c r="H17" s="77">
        <v>2.3882385960497052E-3</v>
      </c>
      <c r="I17" s="77">
        <f t="shared" si="2"/>
        <v>2.3882385960497052E-3</v>
      </c>
      <c r="J17" s="76">
        <f>分析係数表!G20</f>
        <v>9.9964551577454805E-2</v>
      </c>
      <c r="K17" s="78">
        <f t="shared" si="3"/>
        <v>2.3873920031407901E-4</v>
      </c>
      <c r="L17" s="79"/>
      <c r="M17" s="80"/>
      <c r="N17" s="81">
        <f>分析係数表!H20</f>
        <v>5.2831783601014375E-4</v>
      </c>
      <c r="O17" s="82">
        <f t="shared" si="4"/>
        <v>1.9230334734065546E-3</v>
      </c>
      <c r="P17" s="76">
        <f>分析係数表!C20</f>
        <v>0.17711503347534996</v>
      </c>
      <c r="Q17" s="82">
        <f t="shared" si="5"/>
        <v>3.4059813801662044E-4</v>
      </c>
      <c r="R17" s="83">
        <v>6.5028321500232972E-4</v>
      </c>
      <c r="S17" s="84">
        <f t="shared" si="6"/>
        <v>3.0385218110520352E-3</v>
      </c>
      <c r="T17" s="85">
        <f>分析係数表!F20</f>
        <v>0.22332506203473945</v>
      </c>
      <c r="U17" s="86">
        <f t="shared" si="7"/>
        <v>6.7857807194710463E-4</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投入係数表!AE18</f>
        <v>3.1638060586886024E-4</v>
      </c>
      <c r="E18" s="77">
        <f t="shared" si="0"/>
        <v>3.1638060586886022E-2</v>
      </c>
      <c r="F18" s="76">
        <f>分析係数表!C21</f>
        <v>0.17957505140507202</v>
      </c>
      <c r="G18" s="77">
        <f t="shared" si="1"/>
        <v>5.6814063562468401E-3</v>
      </c>
      <c r="H18" s="77">
        <v>2.4394794890238287E-2</v>
      </c>
      <c r="I18" s="77">
        <f t="shared" si="2"/>
        <v>2.4394794890238287E-2</v>
      </c>
      <c r="J18" s="76">
        <f>分析係数表!G21</f>
        <v>0.28499913688934919</v>
      </c>
      <c r="K18" s="78">
        <f t="shared" si="3"/>
        <v>6.952495488310618E-3</v>
      </c>
      <c r="L18" s="79"/>
      <c r="M18" s="80"/>
      <c r="N18" s="81">
        <f>分析係数表!H21</f>
        <v>8.7801392746447693E-4</v>
      </c>
      <c r="O18" s="82">
        <f t="shared" si="4"/>
        <v>3.1958984867566072E-3</v>
      </c>
      <c r="P18" s="76">
        <f>分析係数表!C21</f>
        <v>0.17957505140507202</v>
      </c>
      <c r="Q18" s="82">
        <f t="shared" si="5"/>
        <v>5.7390363504470959E-4</v>
      </c>
      <c r="R18" s="83">
        <v>1.1310572806271318E-3</v>
      </c>
      <c r="S18" s="84">
        <f t="shared" si="6"/>
        <v>2.5525852170865417E-2</v>
      </c>
      <c r="T18" s="85">
        <f>分析係数表!F21</f>
        <v>0.42551355083721731</v>
      </c>
      <c r="U18" s="86">
        <f t="shared" si="7"/>
        <v>1.0861595995370836E-2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投入係数表!AE19</f>
        <v>0</v>
      </c>
      <c r="E19" s="77">
        <f t="shared" si="0"/>
        <v>0</v>
      </c>
      <c r="F19" s="76">
        <f>分析係数表!C22</f>
        <v>4.9691833590138623E-2</v>
      </c>
      <c r="G19" s="77">
        <f t="shared" si="1"/>
        <v>0</v>
      </c>
      <c r="H19" s="77">
        <v>1.0356662339950644E-3</v>
      </c>
      <c r="I19" s="77">
        <f t="shared" si="2"/>
        <v>1.0356662339950644E-3</v>
      </c>
      <c r="J19" s="76">
        <f>分析係数表!G22</f>
        <v>0.19477362503798237</v>
      </c>
      <c r="K19" s="78">
        <f t="shared" si="3"/>
        <v>2.0172046672465397E-4</v>
      </c>
      <c r="L19" s="79"/>
      <c r="M19" s="80"/>
      <c r="N19" s="81">
        <f>分析係数表!H22</f>
        <v>4.276858672463068E-5</v>
      </c>
      <c r="O19" s="82">
        <f t="shared" si="4"/>
        <v>1.5567413832338775E-4</v>
      </c>
      <c r="P19" s="76">
        <f>分析係数表!C22</f>
        <v>4.9691833590138623E-2</v>
      </c>
      <c r="Q19" s="82">
        <f t="shared" si="5"/>
        <v>7.7357333758540057E-6</v>
      </c>
      <c r="R19" s="83">
        <v>9.2927457303210802E-5</v>
      </c>
      <c r="S19" s="84">
        <f t="shared" si="6"/>
        <v>1.1285936912982751E-3</v>
      </c>
      <c r="T19" s="85">
        <f>分析係数表!F22</f>
        <v>0.41355211182011548</v>
      </c>
      <c r="U19" s="86">
        <f t="shared" si="7"/>
        <v>4.6673230442326115E-4</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9.1573022543169262E-5</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投入係数表!AE21</f>
        <v>0</v>
      </c>
      <c r="E21" s="77">
        <f t="shared" si="0"/>
        <v>0</v>
      </c>
      <c r="F21" s="76">
        <f>分析係数表!C24</f>
        <v>0.10964526531808849</v>
      </c>
      <c r="G21" s="77">
        <f t="shared" si="1"/>
        <v>0</v>
      </c>
      <c r="H21" s="77">
        <v>8.3270052312108857E-4</v>
      </c>
      <c r="I21" s="77">
        <f t="shared" si="2"/>
        <v>8.3270052312108857E-4</v>
      </c>
      <c r="J21" s="76">
        <f>分析係数表!G24</f>
        <v>0.20900321543408359</v>
      </c>
      <c r="K21" s="78">
        <f t="shared" si="3"/>
        <v>1.7403708682595098E-4</v>
      </c>
      <c r="L21" s="79"/>
      <c r="M21" s="80"/>
      <c r="N21" s="81">
        <f>分析係数表!H24</f>
        <v>3.3711709535885358E-4</v>
      </c>
      <c r="O21" s="82">
        <f t="shared" si="4"/>
        <v>1.2270785020784679E-3</v>
      </c>
      <c r="P21" s="76">
        <f>分析係数表!C24</f>
        <v>0.10964526531808849</v>
      </c>
      <c r="Q21" s="82">
        <f t="shared" si="5"/>
        <v>1.3454334792651623E-4</v>
      </c>
      <c r="R21" s="83">
        <v>5.4029359139605036E-4</v>
      </c>
      <c r="S21" s="84">
        <f t="shared" si="6"/>
        <v>1.372994114517139E-3</v>
      </c>
      <c r="T21" s="85">
        <f>分析係数表!F24</f>
        <v>0.39389067524115756</v>
      </c>
      <c r="U21" s="86">
        <f t="shared" si="7"/>
        <v>5.408095788692911E-4</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投入係数表!AE22</f>
        <v>0</v>
      </c>
      <c r="E22" s="77">
        <f t="shared" si="0"/>
        <v>0</v>
      </c>
      <c r="F22" s="76">
        <f>分析係数表!C25</f>
        <v>4.6305418719211788E-2</v>
      </c>
      <c r="G22" s="77">
        <f t="shared" si="1"/>
        <v>0</v>
      </c>
      <c r="H22" s="77">
        <v>1.0603440312150665E-3</v>
      </c>
      <c r="I22" s="77">
        <f t="shared" si="2"/>
        <v>1.0603440312150665E-3</v>
      </c>
      <c r="J22" s="76">
        <f>分析係数表!G25</f>
        <v>0.19667590027700832</v>
      </c>
      <c r="K22" s="78">
        <f t="shared" si="3"/>
        <v>2.0854411694257543E-4</v>
      </c>
      <c r="L22" s="79"/>
      <c r="M22" s="80"/>
      <c r="N22" s="81">
        <f>分析係数表!H25</f>
        <v>4.9058084772370483E-4</v>
      </c>
      <c r="O22" s="82">
        <f t="shared" si="4"/>
        <v>1.7856739395918004E-3</v>
      </c>
      <c r="P22" s="76">
        <f>分析係数表!C25</f>
        <v>4.6305418719211788E-2</v>
      </c>
      <c r="Q22" s="82">
        <f t="shared" si="5"/>
        <v>8.2686379468782813E-5</v>
      </c>
      <c r="R22" s="83">
        <v>2.7830124086330793E-4</v>
      </c>
      <c r="S22" s="84">
        <f t="shared" si="6"/>
        <v>1.3386452720783744E-3</v>
      </c>
      <c r="T22" s="85">
        <f>分析係数表!F25</f>
        <v>0.35013850415512465</v>
      </c>
      <c r="U22" s="86">
        <f t="shared" si="7"/>
        <v>4.6871125315985188E-4</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投入係数表!AE23</f>
        <v>0</v>
      </c>
      <c r="E23" s="77">
        <f t="shared" si="0"/>
        <v>0</v>
      </c>
      <c r="F23" s="76">
        <f>分析係数表!C26</f>
        <v>0.16673079389508783</v>
      </c>
      <c r="G23" s="77">
        <f t="shared" si="1"/>
        <v>0</v>
      </c>
      <c r="H23" s="77">
        <v>3.3897698481765619E-3</v>
      </c>
      <c r="I23" s="77">
        <f t="shared" si="2"/>
        <v>3.3897698481765619E-3</v>
      </c>
      <c r="J23" s="76">
        <f>分析係数表!G26</f>
        <v>0.1962424574876577</v>
      </c>
      <c r="K23" s="78">
        <f t="shared" si="3"/>
        <v>6.6521676532373282E-4</v>
      </c>
      <c r="L23" s="79"/>
      <c r="M23" s="80"/>
      <c r="N23" s="81">
        <f>分析係数表!H26</f>
        <v>1.0251881817815884E-2</v>
      </c>
      <c r="O23" s="82">
        <f t="shared" si="4"/>
        <v>3.7316006686341475E-2</v>
      </c>
      <c r="P23" s="76">
        <f>分析係数表!C26</f>
        <v>0.16673079389508783</v>
      </c>
      <c r="Q23" s="82">
        <f t="shared" si="5"/>
        <v>6.2217274198081195E-3</v>
      </c>
      <c r="R23" s="83">
        <v>6.6145148189572277E-3</v>
      </c>
      <c r="S23" s="84">
        <f t="shared" si="6"/>
        <v>1.000428466713379E-2</v>
      </c>
      <c r="T23" s="85">
        <f>分析係数表!F26</f>
        <v>0.33461327482172243</v>
      </c>
      <c r="U23" s="86">
        <f t="shared" si="7"/>
        <v>3.3475664547183825E-3</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投入係数表!AE24</f>
        <v>4.5197229409837177E-5</v>
      </c>
      <c r="E24" s="77">
        <f t="shared" si="0"/>
        <v>4.5197229409837175E-3</v>
      </c>
      <c r="F24" s="76">
        <f>分析係数表!C27</f>
        <v>7.547169811320753E-2</v>
      </c>
      <c r="G24" s="77">
        <f t="shared" si="1"/>
        <v>3.4111116535726164E-4</v>
      </c>
      <c r="H24" s="77">
        <v>6.4596670551663577E-4</v>
      </c>
      <c r="I24" s="77">
        <f t="shared" si="2"/>
        <v>6.4596670551663577E-4</v>
      </c>
      <c r="J24" s="76">
        <f>分析係数表!G27</f>
        <v>0.16957431960921143</v>
      </c>
      <c r="K24" s="78">
        <f t="shared" si="3"/>
        <v>1.0953936457818735E-4</v>
      </c>
      <c r="L24" s="79"/>
      <c r="M24" s="80"/>
      <c r="N24" s="81">
        <f>分析係数表!H27</f>
        <v>1.0395282373304351E-2</v>
      </c>
      <c r="O24" s="82">
        <f t="shared" si="4"/>
        <v>3.7837972914837537E-2</v>
      </c>
      <c r="P24" s="76">
        <f>分析係数表!C27</f>
        <v>7.547169811320753E-2</v>
      </c>
      <c r="Q24" s="82">
        <f t="shared" si="5"/>
        <v>2.8556960690443419E-3</v>
      </c>
      <c r="R24" s="83">
        <v>2.8898237290279761E-3</v>
      </c>
      <c r="S24" s="84">
        <f t="shared" si="6"/>
        <v>3.5357904345446117E-3</v>
      </c>
      <c r="T24" s="85">
        <f>分析係数表!F27</f>
        <v>0.31960921144452198</v>
      </c>
      <c r="U24" s="86">
        <f t="shared" si="7"/>
        <v>1.130071192617887E-3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投入係数表!AE25</f>
        <v>0</v>
      </c>
      <c r="E25" s="77">
        <f t="shared" si="0"/>
        <v>0</v>
      </c>
      <c r="F25" s="76">
        <f>分析係数表!C28</f>
        <v>9.6472970692467741E-2</v>
      </c>
      <c r="G25" s="77">
        <f t="shared" si="1"/>
        <v>0</v>
      </c>
      <c r="H25" s="77">
        <v>5.191400820744211E-3</v>
      </c>
      <c r="I25" s="77">
        <f t="shared" si="2"/>
        <v>5.191400820744211E-3</v>
      </c>
      <c r="J25" s="76">
        <f>分析係数表!G28</f>
        <v>0.12489408574817827</v>
      </c>
      <c r="K25" s="78">
        <f t="shared" si="3"/>
        <v>6.4837525925919058E-4</v>
      </c>
      <c r="L25" s="79"/>
      <c r="M25" s="80"/>
      <c r="N25" s="81">
        <f>分析係数表!H28</f>
        <v>1.9077305478404378E-2</v>
      </c>
      <c r="O25" s="82">
        <f t="shared" si="4"/>
        <v>6.9439822994485242E-2</v>
      </c>
      <c r="P25" s="76">
        <f>分析係数表!C28</f>
        <v>9.6472970692467741E-2</v>
      </c>
      <c r="Q25" s="82">
        <f t="shared" si="5"/>
        <v>6.6990660086371223E-3</v>
      </c>
      <c r="R25" s="83">
        <v>7.6420704990201108E-3</v>
      </c>
      <c r="S25" s="84">
        <f t="shared" si="6"/>
        <v>1.2833471319764322E-2</v>
      </c>
      <c r="T25" s="85">
        <f>分析係数表!F28</f>
        <v>0.21360786307405524</v>
      </c>
      <c r="U25" s="86">
        <f t="shared" si="7"/>
        <v>2.7413303844370323E-3</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投入係数表!AE26</f>
        <v>3.3897922057377883E-5</v>
      </c>
      <c r="E26" s="77">
        <f t="shared" si="0"/>
        <v>3.3897922057377883E-3</v>
      </c>
      <c r="F26" s="76">
        <f>分析係数表!C29</f>
        <v>3.4111818825194651E-2</v>
      </c>
      <c r="G26" s="77">
        <f t="shared" si="1"/>
        <v>1.1563197757718438E-4</v>
      </c>
      <c r="H26" s="77">
        <v>3.2719357705850586E-3</v>
      </c>
      <c r="I26" s="77">
        <f t="shared" si="2"/>
        <v>3.2719357705850586E-3</v>
      </c>
      <c r="J26" s="76">
        <f>分析係数表!G29</f>
        <v>0.26295336787564766</v>
      </c>
      <c r="K26" s="78">
        <f t="shared" si="3"/>
        <v>8.6036653034814365E-4</v>
      </c>
      <c r="L26" s="79"/>
      <c r="M26" s="80"/>
      <c r="N26" s="81">
        <f>分析係数表!H29</f>
        <v>9.4946262528680103E-3</v>
      </c>
      <c r="O26" s="82">
        <f t="shared" si="4"/>
        <v>3.4559658707792075E-2</v>
      </c>
      <c r="P26" s="76">
        <f>分析係数表!C29</f>
        <v>3.4111818825194651E-2</v>
      </c>
      <c r="Q26" s="82">
        <f t="shared" si="5"/>
        <v>1.1788928165007639E-3</v>
      </c>
      <c r="R26" s="83">
        <v>1.5038227502762814E-3</v>
      </c>
      <c r="S26" s="84">
        <f t="shared" si="6"/>
        <v>4.7757585208613399E-3</v>
      </c>
      <c r="T26" s="85">
        <f>分析係数表!F29</f>
        <v>0.41450777202072536</v>
      </c>
      <c r="U26" s="86">
        <f t="shared" si="7"/>
        <v>1.9795890241912288E-3</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投入係数表!AE27</f>
        <v>9.3106292584264581E-3</v>
      </c>
      <c r="E27" s="77">
        <f t="shared" si="0"/>
        <v>0.93106292584264583</v>
      </c>
      <c r="F27" s="76">
        <f>分析係数表!C30</f>
        <v>1</v>
      </c>
      <c r="G27" s="77">
        <f t="shared" si="1"/>
        <v>0.93106292584264583</v>
      </c>
      <c r="H27" s="77">
        <v>0.96585065605587173</v>
      </c>
      <c r="I27" s="77">
        <f t="shared" si="2"/>
        <v>0.96585065605587173</v>
      </c>
      <c r="J27" s="76">
        <f>分析係数表!G30</f>
        <v>0.34440567162860553</v>
      </c>
      <c r="K27" s="78">
        <f t="shared" si="3"/>
        <v>0.33264444389185177</v>
      </c>
      <c r="L27" s="79"/>
      <c r="M27" s="80"/>
      <c r="N27" s="81">
        <f>分析係数表!H30</f>
        <v>0</v>
      </c>
      <c r="O27" s="82">
        <f t="shared" si="4"/>
        <v>0</v>
      </c>
      <c r="P27" s="76">
        <f>分析係数表!C30</f>
        <v>1</v>
      </c>
      <c r="Q27" s="82">
        <f t="shared" si="5"/>
        <v>0</v>
      </c>
      <c r="R27" s="83">
        <v>1.0824716861531036E-2</v>
      </c>
      <c r="S27" s="84">
        <f t="shared" si="6"/>
        <v>0.97667537291740281</v>
      </c>
      <c r="T27" s="85">
        <f>分析係数表!F30</f>
        <v>0.44043464817350592</v>
      </c>
      <c r="U27" s="86">
        <f t="shared" si="7"/>
        <v>0.43016167425060398</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投入係数表!AE28</f>
        <v>2.7005344572377712E-3</v>
      </c>
      <c r="E28" s="77">
        <f t="shared" si="0"/>
        <v>0.2700534457237771</v>
      </c>
      <c r="F28" s="76">
        <f>分析係数表!C31</f>
        <v>1.6826763829082436E-2</v>
      </c>
      <c r="G28" s="77">
        <f t="shared" si="1"/>
        <v>4.5441255524239291E-3</v>
      </c>
      <c r="H28" s="77">
        <v>5.3582028022709791E-3</v>
      </c>
      <c r="I28" s="77">
        <f t="shared" si="2"/>
        <v>5.3582028022709791E-3</v>
      </c>
      <c r="J28" s="76">
        <f>分析係数表!G31</f>
        <v>7.0588235294117646E-2</v>
      </c>
      <c r="K28" s="78">
        <f t="shared" si="3"/>
        <v>3.782260801603044E-4</v>
      </c>
      <c r="L28" s="79"/>
      <c r="M28" s="80"/>
      <c r="N28" s="81">
        <f>分析係数表!H31</f>
        <v>2.1628325886567646E-2</v>
      </c>
      <c r="O28" s="82">
        <f t="shared" si="4"/>
        <v>7.8725327480362622E-2</v>
      </c>
      <c r="P28" s="76">
        <f>分析係数表!C31</f>
        <v>1.6826763829082436E-2</v>
      </c>
      <c r="Q28" s="82">
        <f t="shared" si="5"/>
        <v>1.3246924928792354E-3</v>
      </c>
      <c r="R28" s="83">
        <v>1.6668653325010185E-3</v>
      </c>
      <c r="S28" s="84">
        <f t="shared" si="6"/>
        <v>7.025068134771998E-3</v>
      </c>
      <c r="T28" s="85">
        <f>分析係数表!F31</f>
        <v>0.34509803921568627</v>
      </c>
      <c r="U28" s="86">
        <f t="shared" si="7"/>
        <v>2.4243372386664151E-3</v>
      </c>
      <c r="V28" s="87">
        <f>分析係数表!D31</f>
        <v>0</v>
      </c>
      <c r="W28" s="88">
        <f t="shared" si="8"/>
        <v>0</v>
      </c>
      <c r="X28" s="76">
        <f>分析係数表!E31</f>
        <v>0</v>
      </c>
      <c r="Y28" s="89">
        <f t="shared" si="9"/>
        <v>0</v>
      </c>
    </row>
    <row r="29" spans="1:25" x14ac:dyDescent="0.2">
      <c r="A29" s="6" t="s">
        <v>17</v>
      </c>
      <c r="B29" s="5" t="s">
        <v>273</v>
      </c>
      <c r="C29" s="90"/>
      <c r="D29" s="76">
        <f>投入係数表!AE29</f>
        <v>2.7118337645902306E-4</v>
      </c>
      <c r="E29" s="77">
        <f t="shared" si="0"/>
        <v>2.7118337645902307E-2</v>
      </c>
      <c r="F29" s="76">
        <f>分析係数表!C32</f>
        <v>1</v>
      </c>
      <c r="G29" s="77">
        <f t="shared" si="1"/>
        <v>2.7118337645902307E-2</v>
      </c>
      <c r="H29" s="77">
        <v>3.9958903563741308E-2</v>
      </c>
      <c r="I29" s="77">
        <f t="shared" si="2"/>
        <v>3.9958903563741308E-2</v>
      </c>
      <c r="J29" s="76">
        <f>分析係数表!G32</f>
        <v>0.14034315882094148</v>
      </c>
      <c r="K29" s="78">
        <f t="shared" si="3"/>
        <v>5.6079587491568309E-3</v>
      </c>
      <c r="L29" s="79"/>
      <c r="M29" s="80"/>
      <c r="N29" s="81">
        <f>分析係数表!H32</f>
        <v>6.181318681318681E-3</v>
      </c>
      <c r="O29" s="82">
        <f t="shared" si="4"/>
        <v>2.2499491638856686E-2</v>
      </c>
      <c r="P29" s="76">
        <f>分析係数表!C32</f>
        <v>1</v>
      </c>
      <c r="Q29" s="82">
        <f t="shared" si="5"/>
        <v>2.2499491638856686E-2</v>
      </c>
      <c r="R29" s="83">
        <v>2.9282206389739981E-2</v>
      </c>
      <c r="S29" s="84">
        <f t="shared" si="6"/>
        <v>6.9241109953481289E-2</v>
      </c>
      <c r="T29" s="85">
        <f>分析係数表!F32</f>
        <v>0.48284205895292565</v>
      </c>
      <c r="U29" s="86">
        <f t="shared" si="7"/>
        <v>3.3432520094124819E-2</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投入係数表!AE30</f>
        <v>0</v>
      </c>
      <c r="E30" s="77">
        <f t="shared" si="0"/>
        <v>0</v>
      </c>
      <c r="F30" s="76">
        <f>分析係数表!C33</f>
        <v>0.61354309165526677</v>
      </c>
      <c r="G30" s="77">
        <f t="shared" si="1"/>
        <v>0</v>
      </c>
      <c r="H30" s="77">
        <v>1.2662731599494522E-2</v>
      </c>
      <c r="I30" s="77">
        <f t="shared" si="2"/>
        <v>1.2662731599494522E-2</v>
      </c>
      <c r="J30" s="76">
        <f>分析係数表!G33</f>
        <v>0.50806900389538123</v>
      </c>
      <c r="K30" s="78">
        <f t="shared" si="3"/>
        <v>6.433541430349749E-3</v>
      </c>
      <c r="L30" s="79"/>
      <c r="M30" s="80"/>
      <c r="N30" s="81">
        <f>分析係数表!H33</f>
        <v>9.1575091575091575E-4</v>
      </c>
      <c r="O30" s="82">
        <f t="shared" si="4"/>
        <v>3.333258020571361E-3</v>
      </c>
      <c r="P30" s="76">
        <f>分析係数表!C33</f>
        <v>0.61354309165526677</v>
      </c>
      <c r="Q30" s="82">
        <f t="shared" si="5"/>
        <v>2.0450974312260675E-3</v>
      </c>
      <c r="R30" s="83">
        <v>5.5945858341212729E-3</v>
      </c>
      <c r="S30" s="84">
        <f t="shared" si="6"/>
        <v>1.8257317433615795E-2</v>
      </c>
      <c r="T30" s="85">
        <f>分析係数表!F33</f>
        <v>0.64607679465776291</v>
      </c>
      <c r="U30" s="86">
        <f t="shared" si="7"/>
        <v>1.1795629126559787E-2</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投入係数表!AE31</f>
        <v>9.9433904701641779E-4</v>
      </c>
      <c r="E31" s="77">
        <f t="shared" si="0"/>
        <v>9.9433904701641776E-2</v>
      </c>
      <c r="F31" s="76">
        <f>分析係数表!C34</f>
        <v>0.22857033424405693</v>
      </c>
      <c r="G31" s="77">
        <f t="shared" si="1"/>
        <v>2.2727640832845963E-2</v>
      </c>
      <c r="H31" s="77">
        <v>5.224287165344875E-2</v>
      </c>
      <c r="I31" s="77">
        <f t="shared" si="2"/>
        <v>5.224287165344875E-2</v>
      </c>
      <c r="J31" s="76">
        <f>分析係数表!G34</f>
        <v>0.42483593457785029</v>
      </c>
      <c r="K31" s="78">
        <f t="shared" si="3"/>
        <v>2.2194649203923583E-2</v>
      </c>
      <c r="L31" s="79"/>
      <c r="M31" s="80"/>
      <c r="N31" s="81">
        <f>分析係数表!H34</f>
        <v>0.15290524493821198</v>
      </c>
      <c r="O31" s="82">
        <f t="shared" si="4"/>
        <v>0.55656251641287413</v>
      </c>
      <c r="P31" s="76">
        <f>分析係数表!C34</f>
        <v>0.22857033424405693</v>
      </c>
      <c r="Q31" s="82">
        <f t="shared" si="5"/>
        <v>0.12721368040420405</v>
      </c>
      <c r="R31" s="83">
        <v>0.13552293163827492</v>
      </c>
      <c r="S31" s="84">
        <f t="shared" si="6"/>
        <v>0.18776580329172365</v>
      </c>
      <c r="T31" s="85">
        <f>分析係数表!F34</f>
        <v>0.69964976707810533</v>
      </c>
      <c r="U31" s="86">
        <f t="shared" si="7"/>
        <v>0.1313703005382878</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投入係数表!AE32</f>
        <v>7.6970881684952711E-2</v>
      </c>
      <c r="E32" s="77">
        <f t="shared" si="0"/>
        <v>7.697088168495271</v>
      </c>
      <c r="F32" s="76">
        <f>分析係数表!C35</f>
        <v>0.59405620126526415</v>
      </c>
      <c r="G32" s="77">
        <f t="shared" si="1"/>
        <v>4.5725029581801104</v>
      </c>
      <c r="H32" s="77">
        <v>4.8132383187710488</v>
      </c>
      <c r="I32" s="77">
        <f t="shared" si="2"/>
        <v>4.8132383187710488</v>
      </c>
      <c r="J32" s="76">
        <f>分析係数表!G35</f>
        <v>0.31381472022289297</v>
      </c>
      <c r="K32" s="78">
        <f t="shared" si="3"/>
        <v>1.5104650363712444</v>
      </c>
      <c r="L32" s="79"/>
      <c r="M32" s="80"/>
      <c r="N32" s="81">
        <f>分析係数表!H35</f>
        <v>5.730990621100511E-2</v>
      </c>
      <c r="O32" s="82">
        <f t="shared" si="4"/>
        <v>0.20860334535333958</v>
      </c>
      <c r="P32" s="76">
        <f>分析係数表!C35</f>
        <v>0.59405620126526415</v>
      </c>
      <c r="Q32" s="82">
        <f t="shared" si="5"/>
        <v>0.1239221109118309</v>
      </c>
      <c r="R32" s="83">
        <v>0.16843809419712585</v>
      </c>
      <c r="S32" s="84">
        <f t="shared" si="6"/>
        <v>4.9816764129681745</v>
      </c>
      <c r="T32" s="85">
        <f>分析係数表!F35</f>
        <v>0.64397492454144412</v>
      </c>
      <c r="U32" s="86">
        <f t="shared" si="7"/>
        <v>3.2080746921310723</v>
      </c>
      <c r="V32" s="87">
        <f>分析係数表!D35</f>
        <v>5.2101230554910609E-2</v>
      </c>
      <c r="W32" s="88">
        <f t="shared" si="8"/>
        <v>0</v>
      </c>
      <c r="X32" s="76">
        <f>分析係数表!E35</f>
        <v>4.6482470397028096E-2</v>
      </c>
      <c r="Y32" s="89">
        <f t="shared" si="9"/>
        <v>0</v>
      </c>
    </row>
    <row r="33" spans="1:25" x14ac:dyDescent="0.2">
      <c r="A33" s="6" t="s">
        <v>21</v>
      </c>
      <c r="B33" s="5" t="s">
        <v>38</v>
      </c>
      <c r="C33" s="75">
        <f>最終需要_まとめ!C34</f>
        <v>100</v>
      </c>
      <c r="D33" s="76">
        <f>投入係数表!AE33</f>
        <v>1.9672094100631633E-2</v>
      </c>
      <c r="E33" s="77">
        <f t="shared" si="0"/>
        <v>1.9672094100631632</v>
      </c>
      <c r="F33" s="76">
        <f>分析係数表!C36</f>
        <v>0.92201141892342209</v>
      </c>
      <c r="G33" s="77">
        <f t="shared" si="1"/>
        <v>1.8137895394918453</v>
      </c>
      <c r="H33" s="77">
        <v>1.9227076425833289</v>
      </c>
      <c r="I33" s="77">
        <f t="shared" si="2"/>
        <v>101.92270764258333</v>
      </c>
      <c r="J33" s="76">
        <f>分析係数表!G36</f>
        <v>3.5073050022033647E-2</v>
      </c>
      <c r="K33" s="78">
        <f t="shared" si="3"/>
        <v>3.5747402235294365</v>
      </c>
      <c r="L33" s="79"/>
      <c r="M33" s="80"/>
      <c r="N33" s="81">
        <f>分析係数表!H36</f>
        <v>0.21210954796119633</v>
      </c>
      <c r="O33" s="82">
        <f t="shared" si="4"/>
        <v>0.77206131036371439</v>
      </c>
      <c r="P33" s="76">
        <f>分析係数表!C36</f>
        <v>0.92201141892342209</v>
      </c>
      <c r="Q33" s="82">
        <f t="shared" si="5"/>
        <v>0.71184934426432489</v>
      </c>
      <c r="R33" s="83">
        <v>0.73801666670846777</v>
      </c>
      <c r="S33" s="84">
        <f t="shared" si="6"/>
        <v>102.66072430929179</v>
      </c>
      <c r="T33" s="85">
        <f>分析係数表!F36</f>
        <v>0.86466819583959498</v>
      </c>
      <c r="U33" s="86">
        <f t="shared" si="7"/>
        <v>88.767463272101381</v>
      </c>
      <c r="V33" s="87">
        <f>分析係数表!D36</f>
        <v>1.3208890295024915E-2</v>
      </c>
      <c r="W33" s="88">
        <f t="shared" si="8"/>
        <v>1</v>
      </c>
      <c r="X33" s="76">
        <f>分析係数表!E36</f>
        <v>5.3106744556558685E-3</v>
      </c>
      <c r="Y33" s="89">
        <f t="shared" si="9"/>
        <v>1</v>
      </c>
    </row>
    <row r="34" spans="1:25" x14ac:dyDescent="0.2">
      <c r="A34" s="6" t="s">
        <v>22</v>
      </c>
      <c r="B34" s="5" t="s">
        <v>378</v>
      </c>
      <c r="C34" s="90"/>
      <c r="D34" s="76">
        <f>投入係数表!AE34</f>
        <v>3.8417644998361598E-4</v>
      </c>
      <c r="E34" s="77">
        <f t="shared" si="0"/>
        <v>3.8417644998361596E-2</v>
      </c>
      <c r="F34" s="76">
        <f>分析係数表!C37</f>
        <v>0.53071646341463419</v>
      </c>
      <c r="G34" s="77">
        <f t="shared" si="1"/>
        <v>2.0388876686249377E-2</v>
      </c>
      <c r="H34" s="77">
        <v>0.1209416749706345</v>
      </c>
      <c r="I34" s="77">
        <f t="shared" si="2"/>
        <v>0.1209416749706345</v>
      </c>
      <c r="J34" s="76">
        <f>分析係数表!G37</f>
        <v>0.41098529342667856</v>
      </c>
      <c r="K34" s="78">
        <f t="shared" si="3"/>
        <v>4.9705249775320204E-2</v>
      </c>
      <c r="L34" s="79"/>
      <c r="M34" s="80"/>
      <c r="N34" s="81">
        <f>分析係数表!H37</f>
        <v>4.5651692629714608E-2</v>
      </c>
      <c r="O34" s="82">
        <f t="shared" si="4"/>
        <v>0.16616840670683494</v>
      </c>
      <c r="P34" s="76">
        <f>分析係数表!C37</f>
        <v>0.53071646341463419</v>
      </c>
      <c r="Q34" s="82">
        <f t="shared" si="5"/>
        <v>8.8188309138696019E-2</v>
      </c>
      <c r="R34" s="83">
        <v>0.10121641654174371</v>
      </c>
      <c r="S34" s="84">
        <f t="shared" si="6"/>
        <v>0.2221580915123782</v>
      </c>
      <c r="T34" s="85">
        <f>分析係数表!F37</f>
        <v>0.70065310341587184</v>
      </c>
      <c r="U34" s="86">
        <f t="shared" si="7"/>
        <v>0.15565575626709505</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投入係数表!AE35</f>
        <v>1.6722974881639755E-3</v>
      </c>
      <c r="E35" s="77">
        <f t="shared" si="0"/>
        <v>0.16722974881639754</v>
      </c>
      <c r="F35" s="76">
        <f>分析係数表!C38</f>
        <v>6.0218331324874197E-2</v>
      </c>
      <c r="G35" s="77">
        <f t="shared" si="1"/>
        <v>1.0070296421601316E-2</v>
      </c>
      <c r="H35" s="77">
        <v>3.0141119041064146E-2</v>
      </c>
      <c r="I35" s="77">
        <f t="shared" si="2"/>
        <v>3.0141119041064146E-2</v>
      </c>
      <c r="J35" s="76">
        <f>分析係数表!G38</f>
        <v>0.21161417322834647</v>
      </c>
      <c r="K35" s="78">
        <f t="shared" si="3"/>
        <v>6.3782879860519604E-3</v>
      </c>
      <c r="L35" s="79"/>
      <c r="M35" s="80"/>
      <c r="N35" s="81">
        <f>分析係数表!H38</f>
        <v>4.0957211286881616E-2</v>
      </c>
      <c r="O35" s="82">
        <f t="shared" si="4"/>
        <v>0.14908088070027956</v>
      </c>
      <c r="P35" s="76">
        <f>分析係数表!C38</f>
        <v>6.0218331324874197E-2</v>
      </c>
      <c r="Q35" s="82">
        <f t="shared" si="5"/>
        <v>8.977401868213478E-3</v>
      </c>
      <c r="R35" s="83">
        <v>1.0995526219157635E-2</v>
      </c>
      <c r="S35" s="84">
        <f t="shared" si="6"/>
        <v>4.1136645260221781E-2</v>
      </c>
      <c r="T35" s="85">
        <f>分析係数表!F38</f>
        <v>0.48868110236220474</v>
      </c>
      <c r="U35" s="86">
        <f t="shared" si="7"/>
        <v>2.0102701153248144E-2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投入係数表!AE36</f>
        <v>0</v>
      </c>
      <c r="E36" s="77">
        <f t="shared" si="0"/>
        <v>0</v>
      </c>
      <c r="F36" s="76">
        <f>分析係数表!C39</f>
        <v>1</v>
      </c>
      <c r="G36" s="77">
        <f t="shared" si="1"/>
        <v>0</v>
      </c>
      <c r="H36" s="77">
        <v>4.1577939934979661E-3</v>
      </c>
      <c r="I36" s="77">
        <f t="shared" si="2"/>
        <v>4.1577939934979661E-3</v>
      </c>
      <c r="J36" s="76">
        <f>分析係数表!G39</f>
        <v>0.35446398937935614</v>
      </c>
      <c r="K36" s="78">
        <f t="shared" si="3"/>
        <v>1.4737882459528139E-3</v>
      </c>
      <c r="L36" s="79"/>
      <c r="M36" s="80"/>
      <c r="N36" s="81">
        <f>分析係数表!H39</f>
        <v>3.6479088676890873E-3</v>
      </c>
      <c r="O36" s="82">
        <f t="shared" si="4"/>
        <v>1.3278088268759543E-2</v>
      </c>
      <c r="P36" s="76">
        <f>分析係数表!C39</f>
        <v>1</v>
      </c>
      <c r="Q36" s="82">
        <f t="shared" si="5"/>
        <v>1.3278088268759543E-2</v>
      </c>
      <c r="R36" s="83">
        <v>1.4996018149329018E-2</v>
      </c>
      <c r="S36" s="84">
        <f t="shared" si="6"/>
        <v>1.9153812142826986E-2</v>
      </c>
      <c r="T36" s="85">
        <f>分析係数表!F39</f>
        <v>0.70522971883741881</v>
      </c>
      <c r="U36" s="86">
        <f t="shared" si="7"/>
        <v>1.3507837552150613E-2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投入係数表!AE37</f>
        <v>0</v>
      </c>
      <c r="E37" s="77">
        <f t="shared" si="0"/>
        <v>0</v>
      </c>
      <c r="F37" s="76">
        <f>分析係数表!C40</f>
        <v>0.65100470158416435</v>
      </c>
      <c r="G37" s="77">
        <f t="shared" si="1"/>
        <v>0</v>
      </c>
      <c r="H37" s="77">
        <v>1.0460441519950451E-3</v>
      </c>
      <c r="I37" s="77">
        <f t="shared" si="2"/>
        <v>1.0460441519950451E-3</v>
      </c>
      <c r="J37" s="76">
        <f>分析係数表!G40</f>
        <v>0.47733083654434799</v>
      </c>
      <c r="K37" s="78">
        <f t="shared" si="3"/>
        <v>4.9930913013411797E-4</v>
      </c>
      <c r="L37" s="79"/>
      <c r="M37" s="80"/>
      <c r="N37" s="81">
        <f>分析係数表!H40</f>
        <v>3.0717908465161214E-2</v>
      </c>
      <c r="O37" s="82">
        <f t="shared" si="4"/>
        <v>0.11181066052520967</v>
      </c>
      <c r="P37" s="76">
        <f>分析係数表!C40</f>
        <v>0.65100470158416435</v>
      </c>
      <c r="Q37" s="82">
        <f t="shared" si="5"/>
        <v>7.2789265689142429E-2</v>
      </c>
      <c r="R37" s="83">
        <v>7.3072445515778878E-2</v>
      </c>
      <c r="S37" s="84">
        <f t="shared" si="6"/>
        <v>7.4118489667773929E-2</v>
      </c>
      <c r="T37" s="85">
        <f>分析係数表!F40</f>
        <v>0.67377291224026792</v>
      </c>
      <c r="U37" s="86">
        <f t="shared" si="7"/>
        <v>4.9939030634306249E-2</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投入係数表!AE38</f>
        <v>0</v>
      </c>
      <c r="E38" s="77">
        <f t="shared" si="0"/>
        <v>0</v>
      </c>
      <c r="F38" s="76">
        <f>分析係数表!C41</f>
        <v>0.8265321556052998</v>
      </c>
      <c r="G38" s="77">
        <f t="shared" si="1"/>
        <v>0</v>
      </c>
      <c r="H38" s="77">
        <v>6.5889330181771429E-4</v>
      </c>
      <c r="I38" s="77">
        <f t="shared" si="2"/>
        <v>6.5889330181771429E-4</v>
      </c>
      <c r="J38" s="76">
        <f>分析係数表!G41</f>
        <v>0.44479524052850572</v>
      </c>
      <c r="K38" s="78">
        <f t="shared" si="3"/>
        <v>2.9307260466463153E-4</v>
      </c>
      <c r="L38" s="79"/>
      <c r="M38" s="80"/>
      <c r="N38" s="81">
        <f>分析係数表!H41</f>
        <v>6.0640824377088114E-2</v>
      </c>
      <c r="O38" s="82">
        <f t="shared" si="4"/>
        <v>0.2207276135380552</v>
      </c>
      <c r="P38" s="76">
        <f>分析係数表!C41</f>
        <v>0.8265321556052998</v>
      </c>
      <c r="Q38" s="82">
        <f t="shared" si="5"/>
        <v>0.18243847021922233</v>
      </c>
      <c r="R38" s="83">
        <v>0.18571089218634548</v>
      </c>
      <c r="S38" s="84">
        <f t="shared" si="6"/>
        <v>0.18636978548816319</v>
      </c>
      <c r="T38" s="85">
        <f>分析係数表!F41</f>
        <v>0.54945616468355352</v>
      </c>
      <c r="U38" s="86">
        <f t="shared" si="7"/>
        <v>0.10240202754722273</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投入係数表!AE39</f>
        <v>1.3559168822951153E-4</v>
      </c>
      <c r="E39" s="77">
        <f>$C$33*D39</f>
        <v>1.3559168822951153E-2</v>
      </c>
      <c r="F39" s="76">
        <f>分析係数表!C42</f>
        <v>0.24572260647979616</v>
      </c>
      <c r="G39" s="77">
        <f>E39*F39</f>
        <v>3.3317943048751472E-3</v>
      </c>
      <c r="H39" s="77">
        <v>7.1685886323046349E-3</v>
      </c>
      <c r="I39" s="77">
        <f>C39+H39</f>
        <v>7.1685886323046349E-3</v>
      </c>
      <c r="J39" s="76">
        <f>分析係数表!G42</f>
        <v>0.48602941176470588</v>
      </c>
      <c r="K39" s="78">
        <f>I39*J39</f>
        <v>3.4841449161421793E-3</v>
      </c>
      <c r="L39" s="79"/>
      <c r="M39" s="80"/>
      <c r="N39" s="81">
        <f>分析係数表!H42</f>
        <v>1.240792174858109E-2</v>
      </c>
      <c r="O39" s="82">
        <f t="shared" si="4"/>
        <v>4.5163814718291083E-2</v>
      </c>
      <c r="P39" s="76">
        <f>分析係数表!C42</f>
        <v>0.24572260647979616</v>
      </c>
      <c r="Q39" s="82">
        <f>O39*P39</f>
        <v>1.1097770271149065E-2</v>
      </c>
      <c r="R39" s="83">
        <v>1.1629964382580198E-2</v>
      </c>
      <c r="S39" s="84">
        <f>I39+R39</f>
        <v>1.8798553014884832E-2</v>
      </c>
      <c r="T39" s="85">
        <f>分析係数表!F42</f>
        <v>0.55735294117647061</v>
      </c>
      <c r="U39" s="86">
        <f>S39*T39</f>
        <v>1.047742881270787E-2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投入係数表!AE40</f>
        <v>1.7141049253680748E-2</v>
      </c>
      <c r="E40" s="77">
        <f>$C$33*D40</f>
        <v>1.7141049253680749</v>
      </c>
      <c r="F40" s="76">
        <f>分析係数表!C43</f>
        <v>0.32241039779440728</v>
      </c>
      <c r="G40" s="77">
        <f>E40*F40</f>
        <v>0.55264525084927385</v>
      </c>
      <c r="H40" s="77">
        <v>0.81387518554785387</v>
      </c>
      <c r="I40" s="77">
        <f>C40+H40</f>
        <v>0.81387518554785387</v>
      </c>
      <c r="J40" s="76">
        <f>分析係数表!G43</f>
        <v>0.32678591644967736</v>
      </c>
      <c r="K40" s="78">
        <f>I40*J40</f>
        <v>0.26596294838490664</v>
      </c>
      <c r="L40" s="79"/>
      <c r="M40" s="80"/>
      <c r="N40" s="81">
        <f>分析係数表!H43</f>
        <v>3.3935615666384894E-2</v>
      </c>
      <c r="O40" s="82">
        <f t="shared" si="4"/>
        <v>0.12352285010848101</v>
      </c>
      <c r="P40" s="76">
        <f>分析係数表!C43</f>
        <v>0.32241039779440728</v>
      </c>
      <c r="Q40" s="82">
        <f>O40*P40</f>
        <v>3.9825051240174304E-2</v>
      </c>
      <c r="R40" s="83">
        <v>6.8367532617579663E-2</v>
      </c>
      <c r="S40" s="84">
        <f>I40+R40</f>
        <v>0.88224271816543354</v>
      </c>
      <c r="T40" s="85">
        <f>分析係数表!F43</f>
        <v>0.56402128382203098</v>
      </c>
      <c r="U40" s="86">
        <f>S40*T40</f>
        <v>0.49760367054230609</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投入係数表!AE41</f>
        <v>4.5197229409837177E-4</v>
      </c>
      <c r="E41" s="77">
        <f>$C$33*D41</f>
        <v>4.5197229409837177E-2</v>
      </c>
      <c r="F41" s="76">
        <f>分析係数表!C44</f>
        <v>0.3905721797921623</v>
      </c>
      <c r="G41" s="77">
        <f>E41*F41</f>
        <v>1.7652780411166531E-2</v>
      </c>
      <c r="H41" s="77">
        <v>1.9196464600371669E-2</v>
      </c>
      <c r="I41" s="77">
        <f>C41+H41</f>
        <v>1.9196464600371669E-2</v>
      </c>
      <c r="J41" s="76">
        <f>分析係数表!G44</f>
        <v>0.26539598666415049</v>
      </c>
      <c r="K41" s="78">
        <f>I41*J41</f>
        <v>5.0946646630790765E-3</v>
      </c>
      <c r="L41" s="79"/>
      <c r="M41" s="80"/>
      <c r="N41" s="81">
        <f>分析係数表!H44</f>
        <v>0.10659692871231333</v>
      </c>
      <c r="O41" s="82">
        <f t="shared" si="4"/>
        <v>0.38800405381766251</v>
      </c>
      <c r="P41" s="76">
        <f>分析係数表!C44</f>
        <v>0.3905721797921623</v>
      </c>
      <c r="Q41" s="82">
        <f>O41*P41</f>
        <v>0.15154358906775989</v>
      </c>
      <c r="R41" s="83">
        <v>0.15392470493317179</v>
      </c>
      <c r="S41" s="84">
        <f>I41+R41</f>
        <v>0.17312116953354345</v>
      </c>
      <c r="T41" s="85">
        <f>分析係数表!F44</f>
        <v>0.53714537334088197</v>
      </c>
      <c r="U41" s="86">
        <f>S41*T41</f>
        <v>9.299123524230532E-2</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投入係数表!AE42</f>
        <v>1.1299307352459294E-4</v>
      </c>
      <c r="E42" s="77">
        <f>$C$33*D42</f>
        <v>1.1299307352459294E-2</v>
      </c>
      <c r="F42" s="76">
        <f>分析係数表!C45</f>
        <v>1</v>
      </c>
      <c r="G42" s="77">
        <f>E42*F42</f>
        <v>1.1299307352459294E-2</v>
      </c>
      <c r="H42" s="77">
        <v>2.209205783799666E-2</v>
      </c>
      <c r="I42" s="77">
        <f>C42+H42</f>
        <v>2.209205783799666E-2</v>
      </c>
      <c r="J42" s="76">
        <f>分析係数表!G45</f>
        <v>0</v>
      </c>
      <c r="K42" s="78">
        <f>I42*J42</f>
        <v>0</v>
      </c>
      <c r="L42" s="79"/>
      <c r="M42" s="80"/>
      <c r="N42" s="81">
        <f>分析係数表!H45</f>
        <v>0</v>
      </c>
      <c r="O42" s="82">
        <f t="shared" si="4"/>
        <v>0</v>
      </c>
      <c r="P42" s="76">
        <f>分析係数表!C45</f>
        <v>1</v>
      </c>
      <c r="Q42" s="82">
        <f>O42*P42</f>
        <v>0</v>
      </c>
      <c r="R42" s="83">
        <v>1.3353822829976257E-3</v>
      </c>
      <c r="S42" s="84">
        <f>I42+R42</f>
        <v>2.3427440120994285E-2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1.4350120337623304E-3</v>
      </c>
      <c r="E43" s="77">
        <f>$C$33*D43</f>
        <v>0.14350120337623304</v>
      </c>
      <c r="F43" s="76">
        <f>分析係数表!C46</f>
        <v>0.10446009389671362</v>
      </c>
      <c r="G43" s="77">
        <f>E43*F43</f>
        <v>1.4990149178972701E-2</v>
      </c>
      <c r="H43" s="77">
        <v>2.1922913783898365E-2</v>
      </c>
      <c r="I43" s="77">
        <f>C43+H43</f>
        <v>2.1922913783898365E-2</v>
      </c>
      <c r="J43" s="76">
        <f>分析係数表!G46</f>
        <v>9.482758620689655E-3</v>
      </c>
      <c r="K43" s="78">
        <f>I43*J43</f>
        <v>2.0788969967489829E-4</v>
      </c>
      <c r="L43" s="79"/>
      <c r="M43" s="80"/>
      <c r="N43" s="81">
        <f>分析係数表!H46</f>
        <v>2.1406935555287204E-2</v>
      </c>
      <c r="O43" s="82">
        <f t="shared" si="4"/>
        <v>7.791948488198272E-2</v>
      </c>
      <c r="P43" s="76">
        <f>分析係数表!C46</f>
        <v>0.10446009389671362</v>
      </c>
      <c r="Q43" s="82">
        <f>O43*P43</f>
        <v>8.1394767071554727E-3</v>
      </c>
      <c r="R43" s="83">
        <v>9.0581757339117542E-3</v>
      </c>
      <c r="S43" s="84">
        <f>I43+R43</f>
        <v>3.0981089517810118E-2</v>
      </c>
      <c r="T43" s="85">
        <f>分析係数表!F46</f>
        <v>0.31293103448275861</v>
      </c>
      <c r="U43" s="86">
        <f>S43*T43</f>
        <v>9.6949443922112691E-3</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投入係数表!AE44</f>
        <v>0.13284595654286394</v>
      </c>
      <c r="E44" s="91">
        <f>SUM(E5:E43)</f>
        <v>13.284595654286392</v>
      </c>
      <c r="F44" s="92">
        <f>分析係数表!C47</f>
        <v>0.44570757479943235</v>
      </c>
      <c r="G44" s="91">
        <f>SUM(G5:G43)</f>
        <v>8.0166022369876675</v>
      </c>
      <c r="H44" s="91">
        <f>SUM(H5:H43)</f>
        <v>8.930806048238507</v>
      </c>
      <c r="I44" s="91">
        <f>SUM(I5:I43)</f>
        <v>108.93080604823852</v>
      </c>
      <c r="J44" s="92">
        <f>分析係数表!G47</f>
        <v>0.27097428005742652</v>
      </c>
      <c r="K44" s="93">
        <f>SUM(K5:K43)</f>
        <v>5.8022068413346322</v>
      </c>
      <c r="L44" s="94">
        <f>最終需要_まとめ!$L$33</f>
        <v>0.62733333333333341</v>
      </c>
      <c r="M44" s="91">
        <f>K44*L44</f>
        <v>3.6399177584639264</v>
      </c>
      <c r="N44" s="95">
        <f>分析係数表!H47</f>
        <v>1</v>
      </c>
      <c r="O44" s="96">
        <f>SUM(O5:O43)</f>
        <v>3.639917758463926</v>
      </c>
      <c r="P44" s="92">
        <f>分析係数表!C47</f>
        <v>0.44570757479943235</v>
      </c>
      <c r="Q44" s="96">
        <f>SUM(Q5:Q43)</f>
        <v>1.5947755086695741</v>
      </c>
      <c r="R44" s="91">
        <f>SUM(R5:R43)</f>
        <v>1.7551135207742294</v>
      </c>
      <c r="S44" s="97">
        <f>SUM(S5:S43)</f>
        <v>110.68591956901275</v>
      </c>
      <c r="T44" s="98">
        <f>分析係数表!F47</f>
        <v>0.61157350498728547</v>
      </c>
      <c r="U44" s="99">
        <f>SUM(U5:U43)</f>
        <v>93.577094799752246</v>
      </c>
      <c r="V44" s="100">
        <f>分析係数表!D47</f>
        <v>9.9802009927653867E-2</v>
      </c>
      <c r="W44" s="101">
        <f>SUM(W5:W43)</f>
        <v>1</v>
      </c>
      <c r="X44" s="92">
        <f>分析係数表!E47</f>
        <v>7.9310975781403947E-2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4.3219724437998597E-2</v>
      </c>
      <c r="G5" s="77">
        <f t="shared" ref="G5:G38" si="1">E5*F5</f>
        <v>0</v>
      </c>
      <c r="H5" s="77">
        <f t="array" ref="H5:H43">MMULT(逆行列係数!C5:AO43,'30'!G5:G43)</f>
        <v>1.02792296065673E-4</v>
      </c>
      <c r="I5" s="77">
        <f t="shared" ref="I5:I38" si="2">C5+H5</f>
        <v>1.02792296065673E-4</v>
      </c>
      <c r="J5" s="76">
        <f>分析係数表!G8</f>
        <v>0.12096774193548387</v>
      </c>
      <c r="K5" s="78">
        <f t="shared" ref="K5:K38" si="3">I5*J5</f>
        <v>1.2434551943428186E-5</v>
      </c>
      <c r="L5" s="79" t="s">
        <v>187</v>
      </c>
      <c r="M5" s="80" t="s">
        <v>187</v>
      </c>
      <c r="N5" s="81">
        <f>分析係数表!H8</f>
        <v>1.0951274000724549E-2</v>
      </c>
      <c r="O5" s="82">
        <f t="shared" ref="O5:O43" si="4">$M$44*N5</f>
        <v>0.30526449272747408</v>
      </c>
      <c r="P5" s="76">
        <f>分析係数表!C8</f>
        <v>4.3219724437998597E-2</v>
      </c>
      <c r="Q5" s="82">
        <f t="shared" ref="Q5:Q38" si="5">O5*P5</f>
        <v>1.3193447256386857E-2</v>
      </c>
      <c r="R5" s="83">
        <f t="array" ref="R5:R43">MMULT(逆行列係数!C5:AO43,'30'!Q5:Q43)</f>
        <v>1.4873532443224306E-2</v>
      </c>
      <c r="S5" s="84">
        <f t="shared" ref="S5:S38" si="6">I5+R5</f>
        <v>1.4976324739289979E-2</v>
      </c>
      <c r="T5" s="85">
        <f>分析係数表!F8</f>
        <v>0.45483870967741935</v>
      </c>
      <c r="U5" s="86">
        <f t="shared" ref="U5:U38" si="7">S5*T5</f>
        <v>6.8118122201286675E-3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投入係数表!AF6</f>
        <v>0</v>
      </c>
      <c r="E6" s="77">
        <f t="shared" si="0"/>
        <v>0</v>
      </c>
      <c r="F6" s="76">
        <f>分析係数表!C9</f>
        <v>0.23148148148148151</v>
      </c>
      <c r="G6" s="77">
        <f t="shared" si="1"/>
        <v>0</v>
      </c>
      <c r="H6" s="77">
        <v>2.7906396503656219E-5</v>
      </c>
      <c r="I6" s="77">
        <f t="shared" si="2"/>
        <v>2.7906396503656219E-5</v>
      </c>
      <c r="J6" s="76">
        <f>分析係数表!G9</f>
        <v>0.24691358024691357</v>
      </c>
      <c r="K6" s="78">
        <f t="shared" si="3"/>
        <v>6.8904682725077078E-6</v>
      </c>
      <c r="L6" s="79"/>
      <c r="M6" s="80"/>
      <c r="N6" s="81">
        <f>分析係数表!H9</f>
        <v>5.7611802117296619E-4</v>
      </c>
      <c r="O6" s="82">
        <f t="shared" si="4"/>
        <v>1.6059170419157262E-2</v>
      </c>
      <c r="P6" s="76">
        <f>分析係数表!C9</f>
        <v>0.23148148148148151</v>
      </c>
      <c r="Q6" s="82">
        <f t="shared" si="5"/>
        <v>3.7174005599901073E-3</v>
      </c>
      <c r="R6" s="83">
        <v>4.1326569399668675E-3</v>
      </c>
      <c r="S6" s="84">
        <f t="shared" si="6"/>
        <v>4.1605633364705241E-3</v>
      </c>
      <c r="T6" s="85">
        <f>分析係数表!F9</f>
        <v>0.67901234567901236</v>
      </c>
      <c r="U6" s="86">
        <f t="shared" si="7"/>
        <v>2.8250738704429486E-3</v>
      </c>
      <c r="V6" s="87">
        <f>分析係数表!D9</f>
        <v>0</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5.5493895671475668E-3</v>
      </c>
      <c r="G7" s="77">
        <f t="shared" si="1"/>
        <v>0</v>
      </c>
      <c r="H7" s="77">
        <v>1.6837824704665216E-6</v>
      </c>
      <c r="I7" s="77">
        <f t="shared" si="2"/>
        <v>1.6837824704665216E-6</v>
      </c>
      <c r="J7" s="76">
        <f>分析係数表!G10</f>
        <v>0.2857142857142857</v>
      </c>
      <c r="K7" s="78">
        <f t="shared" si="3"/>
        <v>4.8108070584757762E-7</v>
      </c>
      <c r="L7" s="79"/>
      <c r="M7" s="80"/>
      <c r="N7" s="81">
        <f>分析係数表!H10</f>
        <v>1.1094674556213018E-3</v>
      </c>
      <c r="O7" s="82">
        <f t="shared" si="4"/>
        <v>3.0926175348682763E-2</v>
      </c>
      <c r="P7" s="76">
        <f>分析係数表!C10</f>
        <v>5.5493895671475668E-3</v>
      </c>
      <c r="Q7" s="82">
        <f t="shared" si="5"/>
        <v>1.716213948317564E-4</v>
      </c>
      <c r="R7" s="83">
        <v>2.108657221990035E-4</v>
      </c>
      <c r="S7" s="84">
        <f t="shared" si="6"/>
        <v>2.1254950466947003E-4</v>
      </c>
      <c r="T7" s="85">
        <f>分析係数表!F10</f>
        <v>0.5714285714285714</v>
      </c>
      <c r="U7" s="86">
        <f t="shared" si="7"/>
        <v>1.2145685981112572E-4</v>
      </c>
      <c r="V7" s="87">
        <f>分析係数表!D10</f>
        <v>0.14285714285714285</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8.2342177493137658E-3</v>
      </c>
      <c r="G8" s="77">
        <f t="shared" si="1"/>
        <v>0</v>
      </c>
      <c r="H8" s="77">
        <v>2.701482330562445E-4</v>
      </c>
      <c r="I8" s="77">
        <f t="shared" si="2"/>
        <v>2.701482330562445E-4</v>
      </c>
      <c r="J8" s="76">
        <f>分析係数表!G11</f>
        <v>0.47058823529411764</v>
      </c>
      <c r="K8" s="78">
        <f t="shared" si="3"/>
        <v>1.2712858026176212E-4</v>
      </c>
      <c r="L8" s="79"/>
      <c r="M8" s="80"/>
      <c r="N8" s="81">
        <f>分析係数表!H11</f>
        <v>-2.0126393752767377E-5</v>
      </c>
      <c r="O8" s="82">
        <f t="shared" si="4"/>
        <v>-5.6101905394435848E-4</v>
      </c>
      <c r="P8" s="76">
        <f>分析係数表!C11</f>
        <v>8.2342177493137658E-3</v>
      </c>
      <c r="Q8" s="82">
        <f t="shared" si="5"/>
        <v>-4.6195530516918538E-6</v>
      </c>
      <c r="R8" s="83">
        <v>5.6694881544152261E-5</v>
      </c>
      <c r="S8" s="84">
        <f t="shared" si="6"/>
        <v>3.2684311460039677E-4</v>
      </c>
      <c r="T8" s="85">
        <f>分析係数表!F11</f>
        <v>0.76470588235294112</v>
      </c>
      <c r="U8" s="86">
        <f t="shared" si="7"/>
        <v>2.4993885234147984E-4</v>
      </c>
      <c r="V8" s="87">
        <f>分析係数表!D11</f>
        <v>0</v>
      </c>
      <c r="W8" s="88">
        <f t="shared" si="8"/>
        <v>0</v>
      </c>
      <c r="X8" s="76">
        <f>分析係数表!E11</f>
        <v>0</v>
      </c>
      <c r="Y8" s="89">
        <f t="shared" si="9"/>
        <v>0</v>
      </c>
    </row>
    <row r="9" spans="1:25" x14ac:dyDescent="0.2">
      <c r="A9" s="6" t="s">
        <v>223</v>
      </c>
      <c r="B9" s="5" t="s">
        <v>191</v>
      </c>
      <c r="C9" s="90"/>
      <c r="D9" s="76">
        <f>投入係数表!AF9</f>
        <v>0</v>
      </c>
      <c r="E9" s="77">
        <f t="shared" si="0"/>
        <v>0</v>
      </c>
      <c r="F9" s="76">
        <f>分析係数表!C12</f>
        <v>2.3675231529837748E-2</v>
      </c>
      <c r="G9" s="77">
        <f t="shared" si="1"/>
        <v>0</v>
      </c>
      <c r="H9" s="77">
        <v>2.1650927690927297E-4</v>
      </c>
      <c r="I9" s="77">
        <f t="shared" si="2"/>
        <v>2.1650927690927297E-4</v>
      </c>
      <c r="J9" s="76">
        <f>分析係数表!G12</f>
        <v>0.14409566517189837</v>
      </c>
      <c r="K9" s="78">
        <f t="shared" si="3"/>
        <v>3.1198048272128423E-5</v>
      </c>
      <c r="L9" s="79"/>
      <c r="M9" s="80"/>
      <c r="N9" s="81">
        <f>分析係数表!H12</f>
        <v>8.7247916918246585E-2</v>
      </c>
      <c r="O9" s="82">
        <f t="shared" si="4"/>
        <v>2.4320175988487942</v>
      </c>
      <c r="P9" s="76">
        <f>分析係数表!C12</f>
        <v>2.3675231529837748E-2</v>
      </c>
      <c r="Q9" s="82">
        <f t="shared" si="5"/>
        <v>5.7578579737385262E-2</v>
      </c>
      <c r="R9" s="83">
        <v>6.1730479857733028E-2</v>
      </c>
      <c r="S9" s="84">
        <f t="shared" si="6"/>
        <v>6.1946989134642298E-2</v>
      </c>
      <c r="T9" s="85">
        <f>分析係数表!F12</f>
        <v>0.28819133034379674</v>
      </c>
      <c r="U9" s="86">
        <f t="shared" si="7"/>
        <v>1.7852585209505285E-2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投入係数表!AF10</f>
        <v>1.4095757177089697E-3</v>
      </c>
      <c r="E10" s="77">
        <f t="shared" si="0"/>
        <v>0.14095757177089696</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0.37469060065308846</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投入係数表!AF11</f>
        <v>1.4095757177089697E-3</v>
      </c>
      <c r="E11" s="77">
        <f t="shared" si="0"/>
        <v>0.14095757177089696</v>
      </c>
      <c r="F11" s="76">
        <f>分析係数表!C14</f>
        <v>5.9722885809842308E-2</v>
      </c>
      <c r="G11" s="77">
        <f t="shared" si="1"/>
        <v>8.4183929629059306E-3</v>
      </c>
      <c r="H11" s="77">
        <v>1.5622526974636486E-2</v>
      </c>
      <c r="I11" s="77">
        <f t="shared" si="2"/>
        <v>1.5622526974636486E-2</v>
      </c>
      <c r="J11" s="76">
        <f>分析係数表!G14</f>
        <v>0.15850144092219021</v>
      </c>
      <c r="K11" s="78">
        <f t="shared" si="3"/>
        <v>2.476193036325668E-3</v>
      </c>
      <c r="L11" s="79"/>
      <c r="M11" s="80"/>
      <c r="N11" s="81">
        <f>分析係数表!H14</f>
        <v>1.1119832548403977E-3</v>
      </c>
      <c r="O11" s="82">
        <f t="shared" si="4"/>
        <v>3.0996302730425807E-2</v>
      </c>
      <c r="P11" s="76">
        <f>分析係数表!C14</f>
        <v>5.9722885809842308E-2</v>
      </c>
      <c r="Q11" s="82">
        <f t="shared" si="5"/>
        <v>1.8511886484965238E-3</v>
      </c>
      <c r="R11" s="83">
        <v>5.4105320494025654E-3</v>
      </c>
      <c r="S11" s="84">
        <f t="shared" si="6"/>
        <v>2.1033059024039052E-2</v>
      </c>
      <c r="T11" s="85">
        <f>分析係数表!F14</f>
        <v>0.29178674351585016</v>
      </c>
      <c r="U11" s="86">
        <f t="shared" si="7"/>
        <v>6.1371677988010208E-3</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投入係数表!AF12</f>
        <v>3.7588685805572524E-4</v>
      </c>
      <c r="E12" s="77">
        <f t="shared" si="0"/>
        <v>3.7588685805572522E-2</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0.22370634776031295</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投入係数表!AF13</f>
        <v>3.4957477799182443E-2</v>
      </c>
      <c r="E13" s="77">
        <f t="shared" si="0"/>
        <v>3.4957477799182444</v>
      </c>
      <c r="F13" s="76">
        <f>分析係数表!C16</f>
        <v>6.1289263434387564E-3</v>
      </c>
      <c r="G13" s="77">
        <f t="shared" si="1"/>
        <v>2.1425180658358477E-2</v>
      </c>
      <c r="H13" s="77">
        <v>2.2297695356673908E-2</v>
      </c>
      <c r="I13" s="77">
        <f t="shared" si="2"/>
        <v>2.2297695356673908E-2</v>
      </c>
      <c r="J13" s="76">
        <f>分析係数表!G16</f>
        <v>3.1746031746031744E-2</v>
      </c>
      <c r="K13" s="78">
        <f t="shared" si="3"/>
        <v>7.0786334465631454E-4</v>
      </c>
      <c r="L13" s="79"/>
      <c r="M13" s="80"/>
      <c r="N13" s="81">
        <f>分析係数表!H16</f>
        <v>1.5884756269371653E-2</v>
      </c>
      <c r="O13" s="82">
        <f t="shared" si="4"/>
        <v>0.44278428832558497</v>
      </c>
      <c r="P13" s="76">
        <f>分析係数表!C16</f>
        <v>6.1289263434387564E-3</v>
      </c>
      <c r="Q13" s="82">
        <f t="shared" si="5"/>
        <v>2.7137922891794595E-3</v>
      </c>
      <c r="R13" s="83">
        <v>3.0412927770366738E-3</v>
      </c>
      <c r="S13" s="84">
        <f t="shared" si="6"/>
        <v>2.5338988133710584E-2</v>
      </c>
      <c r="T13" s="85">
        <f>分析係数表!F16</f>
        <v>0.27777777777777779</v>
      </c>
      <c r="U13" s="86">
        <f t="shared" si="7"/>
        <v>7.0386078149196072E-3</v>
      </c>
      <c r="V13" s="87">
        <f>分析係数表!D16</f>
        <v>0</v>
      </c>
      <c r="W13" s="88">
        <f t="shared" si="8"/>
        <v>0</v>
      </c>
      <c r="X13" s="76">
        <f>分析係数表!E16</f>
        <v>0</v>
      </c>
      <c r="Y13" s="89">
        <f t="shared" si="9"/>
        <v>0</v>
      </c>
    </row>
    <row r="14" spans="1:25" x14ac:dyDescent="0.2">
      <c r="A14" s="6" t="s">
        <v>2</v>
      </c>
      <c r="B14" s="5" t="s">
        <v>365</v>
      </c>
      <c r="C14" s="90"/>
      <c r="D14" s="76">
        <f>投入係数表!AF14</f>
        <v>1.3156040031950384E-3</v>
      </c>
      <c r="E14" s="77">
        <f t="shared" si="0"/>
        <v>0.13156040031950383</v>
      </c>
      <c r="F14" s="76">
        <f>分析係数表!C17</f>
        <v>8.7451698189953242E-2</v>
      </c>
      <c r="G14" s="77">
        <f t="shared" si="1"/>
        <v>1.1505180422490678E-2</v>
      </c>
      <c r="H14" s="77">
        <v>2.0657667100820391E-2</v>
      </c>
      <c r="I14" s="77">
        <f t="shared" si="2"/>
        <v>2.0657667100820391E-2</v>
      </c>
      <c r="J14" s="76">
        <f>分析係数表!G17</f>
        <v>0.21272443403590943</v>
      </c>
      <c r="K14" s="78">
        <f t="shared" si="3"/>
        <v>4.394390542524244E-3</v>
      </c>
      <c r="L14" s="79"/>
      <c r="M14" s="80"/>
      <c r="N14" s="81">
        <f>分析係数表!H17</f>
        <v>2.8227267238256251E-3</v>
      </c>
      <c r="O14" s="82">
        <f t="shared" si="4"/>
        <v>7.8682922315696291E-2</v>
      </c>
      <c r="P14" s="76">
        <f>分析係数表!C17</f>
        <v>8.7451698189953242E-2</v>
      </c>
      <c r="Q14" s="82">
        <f t="shared" si="5"/>
        <v>6.8809551750558086E-3</v>
      </c>
      <c r="R14" s="83">
        <v>1.2024332278201528E-2</v>
      </c>
      <c r="S14" s="84">
        <f t="shared" si="6"/>
        <v>3.2681999379021921E-2</v>
      </c>
      <c r="T14" s="85">
        <f>分析係数表!F17</f>
        <v>0.32357533177205311</v>
      </c>
      <c r="U14" s="86">
        <f t="shared" si="7"/>
        <v>1.0575088792041052E-2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投入係数表!AF15</f>
        <v>0</v>
      </c>
      <c r="E15" s="77">
        <f t="shared" si="0"/>
        <v>0</v>
      </c>
      <c r="F15" s="76">
        <f>分析係数表!C18</f>
        <v>0.22643979057591623</v>
      </c>
      <c r="G15" s="77">
        <f t="shared" si="1"/>
        <v>0</v>
      </c>
      <c r="H15" s="77">
        <v>1.1379276476062591E-2</v>
      </c>
      <c r="I15" s="77">
        <f t="shared" si="2"/>
        <v>1.1379276476062591E-2</v>
      </c>
      <c r="J15" s="76">
        <f>分析係数表!G18</f>
        <v>0.21553645335880292</v>
      </c>
      <c r="K15" s="78">
        <f t="shared" si="3"/>
        <v>2.4526488934397878E-3</v>
      </c>
      <c r="L15" s="79"/>
      <c r="M15" s="80"/>
      <c r="N15" s="81">
        <f>分析係数表!H18</f>
        <v>4.2265426880811494E-4</v>
      </c>
      <c r="O15" s="82">
        <f t="shared" si="4"/>
        <v>1.1781400132831528E-2</v>
      </c>
      <c r="P15" s="76">
        <f>分析係数表!C18</f>
        <v>0.22643979057591623</v>
      </c>
      <c r="Q15" s="82">
        <f t="shared" si="5"/>
        <v>2.6677777787694427E-3</v>
      </c>
      <c r="R15" s="83">
        <v>5.7486539331542122E-3</v>
      </c>
      <c r="S15" s="84">
        <f t="shared" si="6"/>
        <v>1.7127930409216802E-2</v>
      </c>
      <c r="T15" s="85">
        <f>分析係数表!F18</f>
        <v>0.45877109200891436</v>
      </c>
      <c r="U15" s="86">
        <f t="shared" si="7"/>
        <v>7.8577993376890837E-3</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投入係数表!AF16</f>
        <v>4.6985857256965655E-5</v>
      </c>
      <c r="E16" s="77">
        <f t="shared" si="0"/>
        <v>4.6985857256965653E-3</v>
      </c>
      <c r="F16" s="76">
        <f>分析係数表!C19</f>
        <v>0.10887949260042284</v>
      </c>
      <c r="G16" s="77">
        <f t="shared" si="1"/>
        <v>5.1157962975343155E-4</v>
      </c>
      <c r="H16" s="77">
        <v>5.0279112365086906E-3</v>
      </c>
      <c r="I16" s="77">
        <f t="shared" si="2"/>
        <v>5.0279112365086906E-3</v>
      </c>
      <c r="J16" s="76">
        <f>分析係数表!G19</f>
        <v>5.7692307692307696E-2</v>
      </c>
      <c r="K16" s="78">
        <f t="shared" si="3"/>
        <v>2.9007180210627065E-4</v>
      </c>
      <c r="L16" s="79"/>
      <c r="M16" s="80"/>
      <c r="N16" s="81">
        <f>分析係数表!H19</f>
        <v>-1.0817936642112467E-4</v>
      </c>
      <c r="O16" s="82">
        <f t="shared" si="4"/>
        <v>-3.0154774149509273E-3</v>
      </c>
      <c r="P16" s="76">
        <f>分析係数表!C19</f>
        <v>0.10887949260042284</v>
      </c>
      <c r="Q16" s="82">
        <f t="shared" si="5"/>
        <v>-3.283236508878917E-4</v>
      </c>
      <c r="R16" s="83">
        <v>8.8242094214606957E-4</v>
      </c>
      <c r="S16" s="84">
        <f t="shared" si="6"/>
        <v>5.9103321786547602E-3</v>
      </c>
      <c r="T16" s="85">
        <f>分析係数表!F19</f>
        <v>0.23994755244755245</v>
      </c>
      <c r="U16" s="86">
        <f t="shared" si="7"/>
        <v>1.4181697404202201E-3</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投入係数表!AF17</f>
        <v>0</v>
      </c>
      <c r="E17" s="77">
        <f t="shared" si="0"/>
        <v>0</v>
      </c>
      <c r="F17" s="76">
        <f>分析係数表!C20</f>
        <v>0.17711503347534996</v>
      </c>
      <c r="G17" s="77">
        <f t="shared" si="1"/>
        <v>0</v>
      </c>
      <c r="H17" s="77">
        <v>3.4423197861517814E-3</v>
      </c>
      <c r="I17" s="77">
        <f t="shared" si="2"/>
        <v>3.4423197861517814E-3</v>
      </c>
      <c r="J17" s="76">
        <f>分析係数表!G20</f>
        <v>9.9964551577454805E-2</v>
      </c>
      <c r="K17" s="78">
        <f t="shared" si="3"/>
        <v>3.4410995380886294E-4</v>
      </c>
      <c r="L17" s="79"/>
      <c r="M17" s="80"/>
      <c r="N17" s="81">
        <f>分析係数表!H20</f>
        <v>5.2831783601014375E-4</v>
      </c>
      <c r="O17" s="82">
        <f t="shared" si="4"/>
        <v>1.4726750166039413E-2</v>
      </c>
      <c r="P17" s="76">
        <f>分析係数表!C20</f>
        <v>0.17711503347534996</v>
      </c>
      <c r="Q17" s="82">
        <f t="shared" si="5"/>
        <v>2.6083288486411864E-3</v>
      </c>
      <c r="R17" s="83">
        <v>4.9799229066688176E-3</v>
      </c>
      <c r="S17" s="84">
        <f t="shared" si="6"/>
        <v>8.4222426928205994E-3</v>
      </c>
      <c r="T17" s="85">
        <f>分析係数表!F20</f>
        <v>0.22332506203473945</v>
      </c>
      <c r="U17" s="86">
        <f t="shared" si="7"/>
        <v>1.8808978718457914E-3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投入係数表!AF18</f>
        <v>8.4574543062538178E-4</v>
      </c>
      <c r="E18" s="77">
        <f t="shared" si="0"/>
        <v>8.4574543062538171E-2</v>
      </c>
      <c r="F18" s="76">
        <f>分析係数表!C21</f>
        <v>0.17957505140507202</v>
      </c>
      <c r="G18" s="77">
        <f t="shared" si="1"/>
        <v>1.5187477918015769E-2</v>
      </c>
      <c r="H18" s="77">
        <v>3.0630348827878112E-2</v>
      </c>
      <c r="I18" s="77">
        <f t="shared" si="2"/>
        <v>3.0630348827878112E-2</v>
      </c>
      <c r="J18" s="76">
        <f>分析係数表!G21</f>
        <v>0.28499913688934919</v>
      </c>
      <c r="K18" s="78">
        <f t="shared" si="3"/>
        <v>8.7296229785649507E-3</v>
      </c>
      <c r="L18" s="79"/>
      <c r="M18" s="80"/>
      <c r="N18" s="81">
        <f>分析係数表!H21</f>
        <v>8.7801392746447693E-4</v>
      </c>
      <c r="O18" s="82">
        <f t="shared" si="4"/>
        <v>2.4474456228322641E-2</v>
      </c>
      <c r="P18" s="76">
        <f>分析係数表!C21</f>
        <v>0.17957505140507202</v>
      </c>
      <c r="Q18" s="82">
        <f t="shared" si="5"/>
        <v>4.3950017353122234E-3</v>
      </c>
      <c r="R18" s="83">
        <v>8.6617306592011861E-3</v>
      </c>
      <c r="S18" s="84">
        <f t="shared" si="6"/>
        <v>3.9292079487079301E-2</v>
      </c>
      <c r="T18" s="85">
        <f>分析係数表!F21</f>
        <v>0.42551355083721731</v>
      </c>
      <c r="U18" s="86">
        <f t="shared" si="7"/>
        <v>1.67193122623253E-2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投入係数表!AF19</f>
        <v>9.397171451393131E-5</v>
      </c>
      <c r="E19" s="77">
        <f t="shared" si="0"/>
        <v>9.3971714513931305E-3</v>
      </c>
      <c r="F19" s="76">
        <f>分析係数表!C22</f>
        <v>4.9691833590138623E-2</v>
      </c>
      <c r="G19" s="77">
        <f t="shared" si="1"/>
        <v>4.669626799806289E-4</v>
      </c>
      <c r="H19" s="77">
        <v>2.5532061697447019E-3</v>
      </c>
      <c r="I19" s="77">
        <f t="shared" si="2"/>
        <v>2.5532061697447019E-3</v>
      </c>
      <c r="J19" s="76">
        <f>分析係数表!G22</f>
        <v>0.19477362503798237</v>
      </c>
      <c r="K19" s="78">
        <f t="shared" si="3"/>
        <v>4.9729722115051777E-4</v>
      </c>
      <c r="L19" s="79"/>
      <c r="M19" s="80"/>
      <c r="N19" s="81">
        <f>分析係数表!H22</f>
        <v>4.276858672463068E-5</v>
      </c>
      <c r="O19" s="82">
        <f t="shared" si="4"/>
        <v>1.1921654896317618E-3</v>
      </c>
      <c r="P19" s="76">
        <f>分析係数表!C22</f>
        <v>4.9691833590138623E-2</v>
      </c>
      <c r="Q19" s="82">
        <f t="shared" si="5"/>
        <v>5.9240889122687641E-5</v>
      </c>
      <c r="R19" s="83">
        <v>7.1164619139229982E-4</v>
      </c>
      <c r="S19" s="84">
        <f t="shared" si="6"/>
        <v>3.2648523611370018E-3</v>
      </c>
      <c r="T19" s="85">
        <f>分析係数表!F22</f>
        <v>0.41355211182011548</v>
      </c>
      <c r="U19" s="86">
        <f t="shared" si="7"/>
        <v>1.3501865887290973E-3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7.0127381743044818E-4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投入係数表!AF21</f>
        <v>0</v>
      </c>
      <c r="E21" s="77">
        <f t="shared" si="0"/>
        <v>0</v>
      </c>
      <c r="F21" s="76">
        <f>分析係数表!C24</f>
        <v>0.10964526531808849</v>
      </c>
      <c r="G21" s="77">
        <f t="shared" si="1"/>
        <v>0</v>
      </c>
      <c r="H21" s="77">
        <v>2.030022482440828E-3</v>
      </c>
      <c r="I21" s="77">
        <f t="shared" si="2"/>
        <v>2.030022482440828E-3</v>
      </c>
      <c r="J21" s="76">
        <f>分析係数表!G24</f>
        <v>0.20900321543408359</v>
      </c>
      <c r="K21" s="78">
        <f t="shared" si="3"/>
        <v>4.2428122623361353E-4</v>
      </c>
      <c r="L21" s="79"/>
      <c r="M21" s="80"/>
      <c r="N21" s="81">
        <f>分析係数表!H24</f>
        <v>3.3711709535885358E-4</v>
      </c>
      <c r="O21" s="82">
        <f t="shared" si="4"/>
        <v>9.3970691535680047E-3</v>
      </c>
      <c r="P21" s="76">
        <f>分析係数表!C24</f>
        <v>0.10964526531808849</v>
      </c>
      <c r="Q21" s="82">
        <f t="shared" si="5"/>
        <v>1.030344140555389E-3</v>
      </c>
      <c r="R21" s="83">
        <v>4.1376132276609873E-3</v>
      </c>
      <c r="S21" s="84">
        <f t="shared" si="6"/>
        <v>6.1676357101018153E-3</v>
      </c>
      <c r="T21" s="85">
        <f>分析係数表!F24</f>
        <v>0.39389067524115756</v>
      </c>
      <c r="U21" s="86">
        <f t="shared" si="7"/>
        <v>2.4293741944934806E-3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投入係数表!AF22</f>
        <v>0</v>
      </c>
      <c r="E22" s="77">
        <f t="shared" si="0"/>
        <v>0</v>
      </c>
      <c r="F22" s="76">
        <f>分析係数表!C25</f>
        <v>4.6305418719211788E-2</v>
      </c>
      <c r="G22" s="77">
        <f t="shared" si="1"/>
        <v>0</v>
      </c>
      <c r="H22" s="77">
        <v>2.6436795929450931E-3</v>
      </c>
      <c r="I22" s="77">
        <f t="shared" si="2"/>
        <v>2.6436795929450931E-3</v>
      </c>
      <c r="J22" s="76">
        <f>分析係数表!G25</f>
        <v>0.19667590027700832</v>
      </c>
      <c r="K22" s="78">
        <f t="shared" si="3"/>
        <v>5.1994806398643107E-4</v>
      </c>
      <c r="L22" s="79"/>
      <c r="M22" s="80"/>
      <c r="N22" s="81">
        <f>分析係数表!H25</f>
        <v>4.9058084772370483E-4</v>
      </c>
      <c r="O22" s="82">
        <f t="shared" si="4"/>
        <v>1.3674839439893737E-2</v>
      </c>
      <c r="P22" s="76">
        <f>分析係数表!C25</f>
        <v>4.6305418719211788E-2</v>
      </c>
      <c r="Q22" s="82">
        <f t="shared" si="5"/>
        <v>6.3321916618227115E-4</v>
      </c>
      <c r="R22" s="83">
        <v>2.1312540326364994E-3</v>
      </c>
      <c r="S22" s="84">
        <f t="shared" si="6"/>
        <v>4.774933625581592E-3</v>
      </c>
      <c r="T22" s="85">
        <f>分析係数表!F25</f>
        <v>0.35013850415512465</v>
      </c>
      <c r="U22" s="86">
        <f t="shared" si="7"/>
        <v>1.6718881171011446E-3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投入係数表!AF23</f>
        <v>2.3492928628482827E-4</v>
      </c>
      <c r="E23" s="77">
        <f t="shared" si="0"/>
        <v>2.3492928628482828E-2</v>
      </c>
      <c r="F23" s="76">
        <f>分析係数表!C26</f>
        <v>0.16673079389508783</v>
      </c>
      <c r="G23" s="77">
        <f t="shared" si="1"/>
        <v>3.9169946411475786E-3</v>
      </c>
      <c r="H23" s="77">
        <v>1.0849047157349889E-2</v>
      </c>
      <c r="I23" s="77">
        <f t="shared" si="2"/>
        <v>1.0849047157349889E-2</v>
      </c>
      <c r="J23" s="76">
        <f>分析係数表!G26</f>
        <v>0.1962424574876577</v>
      </c>
      <c r="K23" s="78">
        <f t="shared" si="3"/>
        <v>2.129043675557829E-3</v>
      </c>
      <c r="L23" s="79"/>
      <c r="M23" s="80"/>
      <c r="N23" s="81">
        <f>分析係数表!H26</f>
        <v>1.0251881817815884E-2</v>
      </c>
      <c r="O23" s="82">
        <f t="shared" si="4"/>
        <v>0.28576908060290762</v>
      </c>
      <c r="P23" s="76">
        <f>分析係数表!C26</f>
        <v>0.16673079389508783</v>
      </c>
      <c r="Q23" s="82">
        <f t="shared" si="5"/>
        <v>4.7646505679592131E-2</v>
      </c>
      <c r="R23" s="83">
        <v>5.0654504227527139E-2</v>
      </c>
      <c r="S23" s="84">
        <f t="shared" si="6"/>
        <v>6.150355138487703E-2</v>
      </c>
      <c r="T23" s="85">
        <f>分析係数表!F26</f>
        <v>0.33461327482172243</v>
      </c>
      <c r="U23" s="86">
        <f t="shared" si="7"/>
        <v>2.0579904742059785E-2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投入係数表!AF24</f>
        <v>1.8794342902786262E-4</v>
      </c>
      <c r="E24" s="77">
        <f t="shared" si="0"/>
        <v>1.8794342902786261E-2</v>
      </c>
      <c r="F24" s="76">
        <f>分析係数表!C27</f>
        <v>7.547169811320753E-2</v>
      </c>
      <c r="G24" s="77">
        <f t="shared" si="1"/>
        <v>1.4184409737951892E-3</v>
      </c>
      <c r="H24" s="77">
        <v>1.9500292390334608E-3</v>
      </c>
      <c r="I24" s="77">
        <f t="shared" si="2"/>
        <v>1.9500292390334608E-3</v>
      </c>
      <c r="J24" s="76">
        <f>分析係数表!G27</f>
        <v>0.16957431960921143</v>
      </c>
      <c r="K24" s="78">
        <f t="shared" si="3"/>
        <v>3.3067488142716746E-4</v>
      </c>
      <c r="L24" s="79"/>
      <c r="M24" s="80"/>
      <c r="N24" s="81">
        <f>分析係数表!H27</f>
        <v>1.0395282373304351E-2</v>
      </c>
      <c r="O24" s="82">
        <f t="shared" si="4"/>
        <v>0.2897663413622612</v>
      </c>
      <c r="P24" s="76">
        <f>分析係数表!C27</f>
        <v>7.547169811320753E-2</v>
      </c>
      <c r="Q24" s="82">
        <f t="shared" si="5"/>
        <v>2.1869157838661217E-2</v>
      </c>
      <c r="R24" s="83">
        <v>2.2130510295225697E-2</v>
      </c>
      <c r="S24" s="84">
        <f t="shared" si="6"/>
        <v>2.4080539534259159E-2</v>
      </c>
      <c r="T24" s="85">
        <f>分析係数表!F27</f>
        <v>0.31960921144452198</v>
      </c>
      <c r="U24" s="86">
        <f t="shared" si="7"/>
        <v>7.696362251703206E-3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投入係数表!AF25</f>
        <v>1.9781045905182541E-2</v>
      </c>
      <c r="E25" s="77">
        <f t="shared" si="0"/>
        <v>1.9781045905182542</v>
      </c>
      <c r="F25" s="76">
        <f>分析係数表!C28</f>
        <v>9.6472970692467741E-2</v>
      </c>
      <c r="G25" s="77">
        <f t="shared" si="1"/>
        <v>0.19083362618770344</v>
      </c>
      <c r="H25" s="77">
        <v>0.21711388024052411</v>
      </c>
      <c r="I25" s="77">
        <f t="shared" si="2"/>
        <v>0.21711388024052411</v>
      </c>
      <c r="J25" s="76">
        <f>分析係数表!G28</f>
        <v>0.12489408574817827</v>
      </c>
      <c r="K25" s="78">
        <f t="shared" si="3"/>
        <v>2.7116239575879726E-2</v>
      </c>
      <c r="L25" s="79"/>
      <c r="M25" s="80"/>
      <c r="N25" s="81">
        <f>分析係数表!H28</f>
        <v>1.9077305478404378E-2</v>
      </c>
      <c r="O25" s="82">
        <f t="shared" si="4"/>
        <v>0.53177593575750881</v>
      </c>
      <c r="P25" s="76">
        <f>分析係数表!C28</f>
        <v>9.6472970692467741E-2</v>
      </c>
      <c r="Q25" s="82">
        <f t="shared" si="5"/>
        <v>5.1302004265293757E-2</v>
      </c>
      <c r="R25" s="83">
        <v>5.8523611027407385E-2</v>
      </c>
      <c r="S25" s="84">
        <f t="shared" si="6"/>
        <v>0.27563749126793147</v>
      </c>
      <c r="T25" s="85">
        <f>分析係数表!F28</f>
        <v>0.21360786307405524</v>
      </c>
      <c r="U25" s="86">
        <f t="shared" si="7"/>
        <v>5.8878335492836401E-2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投入係数表!AF26</f>
        <v>2.4432645773622141E-3</v>
      </c>
      <c r="E26" s="77">
        <f t="shared" si="0"/>
        <v>0.24432645773622141</v>
      </c>
      <c r="F26" s="76">
        <f>分析係数表!C29</f>
        <v>3.4111818825194651E-2</v>
      </c>
      <c r="G26" s="77">
        <f t="shared" si="1"/>
        <v>8.3344198604995631E-3</v>
      </c>
      <c r="H26" s="77">
        <v>1.0726754342029693E-2</v>
      </c>
      <c r="I26" s="77">
        <f t="shared" si="2"/>
        <v>1.0726754342029693E-2</v>
      </c>
      <c r="J26" s="76">
        <f>分析係数表!G29</f>
        <v>0.26295336787564766</v>
      </c>
      <c r="K26" s="78">
        <f t="shared" si="3"/>
        <v>2.8206361806114347E-3</v>
      </c>
      <c r="L26" s="79"/>
      <c r="M26" s="80"/>
      <c r="N26" s="81">
        <f>分析係数表!H29</f>
        <v>9.4946262528680103E-3</v>
      </c>
      <c r="O26" s="82">
        <f t="shared" si="4"/>
        <v>0.26466073869825113</v>
      </c>
      <c r="P26" s="76">
        <f>分析係数表!C29</f>
        <v>3.4111818825194651E-2</v>
      </c>
      <c r="Q26" s="82">
        <f t="shared" si="5"/>
        <v>9.0280591686169257E-3</v>
      </c>
      <c r="R26" s="83">
        <v>1.1516399606967752E-2</v>
      </c>
      <c r="S26" s="84">
        <f t="shared" si="6"/>
        <v>2.2243153948997445E-2</v>
      </c>
      <c r="T26" s="85">
        <f>分析係数表!F29</f>
        <v>0.41450777202072536</v>
      </c>
      <c r="U26" s="86">
        <f t="shared" si="7"/>
        <v>9.2199601861129299E-3</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投入係数表!AF27</f>
        <v>6.4840483014612605E-3</v>
      </c>
      <c r="E27" s="77">
        <f t="shared" si="0"/>
        <v>0.64840483014612604</v>
      </c>
      <c r="F27" s="76">
        <f>分析係数表!C30</f>
        <v>1</v>
      </c>
      <c r="G27" s="77">
        <f t="shared" si="1"/>
        <v>0.64840483014612604</v>
      </c>
      <c r="H27" s="77">
        <v>0.70065947642767568</v>
      </c>
      <c r="I27" s="77">
        <f t="shared" si="2"/>
        <v>0.70065947642767568</v>
      </c>
      <c r="J27" s="76">
        <f>分析係数表!G30</f>
        <v>0.34440567162860553</v>
      </c>
      <c r="K27" s="78">
        <f t="shared" si="3"/>
        <v>0.24131109756202074</v>
      </c>
      <c r="L27" s="79"/>
      <c r="M27" s="80"/>
      <c r="N27" s="81">
        <f>分析係数表!H30</f>
        <v>0</v>
      </c>
      <c r="O27" s="82">
        <f t="shared" si="4"/>
        <v>0</v>
      </c>
      <c r="P27" s="76">
        <f>分析係数表!C30</f>
        <v>1</v>
      </c>
      <c r="Q27" s="82">
        <f t="shared" si="5"/>
        <v>0</v>
      </c>
      <c r="R27" s="83">
        <v>8.2896581386849216E-2</v>
      </c>
      <c r="S27" s="84">
        <f t="shared" si="6"/>
        <v>0.78355605781452486</v>
      </c>
      <c r="T27" s="85">
        <f>分析係数表!F30</f>
        <v>0.44043464817350592</v>
      </c>
      <c r="U27" s="86">
        <f t="shared" si="7"/>
        <v>0.34510523664775949</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投入係数表!AF28</f>
        <v>2.4432645773622141E-2</v>
      </c>
      <c r="E28" s="77">
        <f t="shared" si="0"/>
        <v>2.4432645773622141</v>
      </c>
      <c r="F28" s="76">
        <f>分析係数表!C31</f>
        <v>1.6826763829082436E-2</v>
      </c>
      <c r="G28" s="77">
        <f t="shared" si="1"/>
        <v>4.1112236015236892E-2</v>
      </c>
      <c r="H28" s="77">
        <v>4.4276250586826334E-2</v>
      </c>
      <c r="I28" s="77">
        <f t="shared" si="2"/>
        <v>4.4276250586826334E-2</v>
      </c>
      <c r="J28" s="76">
        <f>分析係数表!G31</f>
        <v>7.0588235294117646E-2</v>
      </c>
      <c r="K28" s="78">
        <f t="shared" si="3"/>
        <v>3.1253823943642118E-3</v>
      </c>
      <c r="L28" s="79"/>
      <c r="M28" s="80"/>
      <c r="N28" s="81">
        <f>分析係数表!H31</f>
        <v>2.1628325886567646E-2</v>
      </c>
      <c r="O28" s="82">
        <f t="shared" si="4"/>
        <v>0.60288510084495628</v>
      </c>
      <c r="P28" s="76">
        <f>分析係数表!C31</f>
        <v>1.6826763829082436E-2</v>
      </c>
      <c r="Q28" s="82">
        <f t="shared" si="5"/>
        <v>1.0144605207990627E-2</v>
      </c>
      <c r="R28" s="83">
        <v>1.2764993252400367E-2</v>
      </c>
      <c r="S28" s="84">
        <f t="shared" si="6"/>
        <v>5.70412438392267E-2</v>
      </c>
      <c r="T28" s="85">
        <f>分析係数表!F31</f>
        <v>0.34509803921568627</v>
      </c>
      <c r="U28" s="86">
        <f t="shared" si="7"/>
        <v>1.968482140334098E-2</v>
      </c>
      <c r="V28" s="87">
        <f>分析係数表!D31</f>
        <v>0</v>
      </c>
      <c r="W28" s="88">
        <f t="shared" si="8"/>
        <v>0</v>
      </c>
      <c r="X28" s="76">
        <f>分析係数表!E31</f>
        <v>0</v>
      </c>
      <c r="Y28" s="89">
        <f t="shared" si="9"/>
        <v>0</v>
      </c>
    </row>
    <row r="29" spans="1:25" x14ac:dyDescent="0.2">
      <c r="A29" s="6" t="s">
        <v>17</v>
      </c>
      <c r="B29" s="5" t="s">
        <v>273</v>
      </c>
      <c r="C29" s="90"/>
      <c r="D29" s="76">
        <f>投入係数表!AF29</f>
        <v>3.1950382934736645E-3</v>
      </c>
      <c r="E29" s="77">
        <f t="shared" si="0"/>
        <v>0.31950382934736643</v>
      </c>
      <c r="F29" s="76">
        <f>分析係数表!C32</f>
        <v>1</v>
      </c>
      <c r="G29" s="77">
        <f t="shared" si="1"/>
        <v>0.31950382934736643</v>
      </c>
      <c r="H29" s="77">
        <v>0.3783039865421059</v>
      </c>
      <c r="I29" s="77">
        <f t="shared" si="2"/>
        <v>0.3783039865421059</v>
      </c>
      <c r="J29" s="76">
        <f>分析係数表!G32</f>
        <v>0.14034315882094148</v>
      </c>
      <c r="K29" s="78">
        <f t="shared" si="3"/>
        <v>5.3092376465874072E-2</v>
      </c>
      <c r="L29" s="79"/>
      <c r="M29" s="80"/>
      <c r="N29" s="81">
        <f>分析係数表!H32</f>
        <v>6.181318681318681E-3</v>
      </c>
      <c r="O29" s="82">
        <f t="shared" si="4"/>
        <v>0.17230297694266111</v>
      </c>
      <c r="P29" s="76">
        <f>分析係数表!C32</f>
        <v>1</v>
      </c>
      <c r="Q29" s="82">
        <f t="shared" si="5"/>
        <v>0.17230297694266111</v>
      </c>
      <c r="R29" s="83">
        <v>0.22424557022827002</v>
      </c>
      <c r="S29" s="84">
        <f t="shared" si="6"/>
        <v>0.60254955677037592</v>
      </c>
      <c r="T29" s="85">
        <f>分析係数表!F32</f>
        <v>0.48284205895292565</v>
      </c>
      <c r="U29" s="86">
        <f t="shared" si="7"/>
        <v>0.29093626861218108</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投入係数表!AF30</f>
        <v>1.0289902739275478E-2</v>
      </c>
      <c r="E30" s="77">
        <f t="shared" si="0"/>
        <v>1.0289902739275478</v>
      </c>
      <c r="F30" s="76">
        <f>分析係数表!C33</f>
        <v>0.61354309165526677</v>
      </c>
      <c r="G30" s="77">
        <f t="shared" si="1"/>
        <v>0.63132987394870754</v>
      </c>
      <c r="H30" s="77">
        <v>0.65883126117735336</v>
      </c>
      <c r="I30" s="77">
        <f t="shared" si="2"/>
        <v>0.65883126117735336</v>
      </c>
      <c r="J30" s="76">
        <f>分析係数表!G33</f>
        <v>0.50806900389538123</v>
      </c>
      <c r="K30" s="78">
        <f t="shared" si="3"/>
        <v>0.33473174260151567</v>
      </c>
      <c r="L30" s="79"/>
      <c r="M30" s="80"/>
      <c r="N30" s="81">
        <f>分析係数表!H33</f>
        <v>9.1575091575091575E-4</v>
      </c>
      <c r="O30" s="82">
        <f t="shared" si="4"/>
        <v>2.5526366954468312E-2</v>
      </c>
      <c r="P30" s="76">
        <f>分析係数表!C33</f>
        <v>0.61354309165526677</v>
      </c>
      <c r="Q30" s="82">
        <f t="shared" si="5"/>
        <v>1.5661526099971325E-2</v>
      </c>
      <c r="R30" s="83">
        <v>4.284380329356275E-2</v>
      </c>
      <c r="S30" s="84">
        <f t="shared" si="6"/>
        <v>0.7016750644709161</v>
      </c>
      <c r="T30" s="85">
        <f>分析係数表!F33</f>
        <v>0.64607679465776291</v>
      </c>
      <c r="U30" s="86">
        <f t="shared" si="7"/>
        <v>0.45333597654464863</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投入係数表!AF31</f>
        <v>8.6923835925386463E-3</v>
      </c>
      <c r="E31" s="77">
        <f t="shared" si="0"/>
        <v>0.86923835925386461</v>
      </c>
      <c r="F31" s="76">
        <f>分析係数表!C34</f>
        <v>0.22857033424405693</v>
      </c>
      <c r="G31" s="77">
        <f t="shared" si="1"/>
        <v>0.19868210231241146</v>
      </c>
      <c r="H31" s="77">
        <v>0.25083702222826265</v>
      </c>
      <c r="I31" s="77">
        <f t="shared" si="2"/>
        <v>0.25083702222826265</v>
      </c>
      <c r="J31" s="76">
        <f>分析係数表!G34</f>
        <v>0.42483593457785029</v>
      </c>
      <c r="K31" s="78">
        <f t="shared" si="3"/>
        <v>0.10656458076506897</v>
      </c>
      <c r="L31" s="79"/>
      <c r="M31" s="80"/>
      <c r="N31" s="81">
        <f>分析係数表!H34</f>
        <v>0.15290524493821198</v>
      </c>
      <c r="O31" s="82">
        <f t="shared" si="4"/>
        <v>4.2622020075787779</v>
      </c>
      <c r="P31" s="76">
        <f>分析係数表!C34</f>
        <v>0.22857033424405693</v>
      </c>
      <c r="Q31" s="82">
        <f t="shared" si="5"/>
        <v>0.97421293748797166</v>
      </c>
      <c r="R31" s="83">
        <v>1.0378458740349614</v>
      </c>
      <c r="S31" s="84">
        <f t="shared" si="6"/>
        <v>1.2886828962632242</v>
      </c>
      <c r="T31" s="85">
        <f>分析係数表!F34</f>
        <v>0.69964976707810533</v>
      </c>
      <c r="U31" s="86">
        <f t="shared" si="7"/>
        <v>0.90162668820810299</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投入係数表!AF32</f>
        <v>2.4291688201851243E-2</v>
      </c>
      <c r="E32" s="77">
        <f t="shared" si="0"/>
        <v>2.4291688201851245</v>
      </c>
      <c r="F32" s="76">
        <f>分析係数表!C35</f>
        <v>0.59405620126526415</v>
      </c>
      <c r="G32" s="77">
        <f t="shared" si="1"/>
        <v>1.4430628015511986</v>
      </c>
      <c r="H32" s="77">
        <v>1.6138948043916268</v>
      </c>
      <c r="I32" s="77">
        <f t="shared" si="2"/>
        <v>1.6138948043916268</v>
      </c>
      <c r="J32" s="76">
        <f>分析係数表!G35</f>
        <v>0.31381472022289297</v>
      </c>
      <c r="K32" s="78">
        <f t="shared" si="3"/>
        <v>0.5064639465093389</v>
      </c>
      <c r="L32" s="79"/>
      <c r="M32" s="80"/>
      <c r="N32" s="81">
        <f>分析係数表!H35</f>
        <v>5.730990621100511E-2</v>
      </c>
      <c r="O32" s="82">
        <f t="shared" si="4"/>
        <v>1.5975017561065608</v>
      </c>
      <c r="P32" s="76">
        <f>分析係数表!C35</f>
        <v>0.59405620126526415</v>
      </c>
      <c r="Q32" s="82">
        <f t="shared" si="5"/>
        <v>0.94900582474725192</v>
      </c>
      <c r="R32" s="83">
        <v>1.2899129245476555</v>
      </c>
      <c r="S32" s="84">
        <f t="shared" si="6"/>
        <v>2.9038077289392823</v>
      </c>
      <c r="T32" s="85">
        <f>分析係数表!F35</f>
        <v>0.64397492454144412</v>
      </c>
      <c r="U32" s="86">
        <f t="shared" si="7"/>
        <v>1.8699793631265365</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投入係数表!AF33</f>
        <v>9.4441573086500967E-3</v>
      </c>
      <c r="E33" s="77">
        <f t="shared" si="0"/>
        <v>0.94441573086500963</v>
      </c>
      <c r="F33" s="76">
        <f>分析係数表!C36</f>
        <v>0.92201141892342209</v>
      </c>
      <c r="G33" s="77">
        <f t="shared" si="1"/>
        <v>0.87076208806844824</v>
      </c>
      <c r="H33" s="77">
        <v>0.96057059069292872</v>
      </c>
      <c r="I33" s="77">
        <f t="shared" si="2"/>
        <v>0.96057059069292872</v>
      </c>
      <c r="J33" s="76">
        <f>分析係数表!G36</f>
        <v>3.5073050022033647E-2</v>
      </c>
      <c r="K33" s="78">
        <f t="shared" si="3"/>
        <v>3.3690140377067496E-2</v>
      </c>
      <c r="L33" s="79"/>
      <c r="M33" s="80"/>
      <c r="N33" s="81">
        <f>分析係数表!H36</f>
        <v>0.21210954796119633</v>
      </c>
      <c r="O33" s="82">
        <f t="shared" si="4"/>
        <v>5.912509682137852</v>
      </c>
      <c r="P33" s="76">
        <f>分析係数表!C36</f>
        <v>0.92201141892342209</v>
      </c>
      <c r="Q33" s="82">
        <f t="shared" si="5"/>
        <v>5.451401441426392</v>
      </c>
      <c r="R33" s="83">
        <v>5.6517929715158015</v>
      </c>
      <c r="S33" s="84">
        <f t="shared" si="6"/>
        <v>6.6123635622087304</v>
      </c>
      <c r="T33" s="85">
        <f>分析係数表!F36</f>
        <v>0.86466819583959498</v>
      </c>
      <c r="U33" s="86">
        <f t="shared" si="7"/>
        <v>5.7175004715705002</v>
      </c>
      <c r="V33" s="87">
        <f>分析係数表!D36</f>
        <v>1.3208890295024915E-2</v>
      </c>
      <c r="W33" s="88">
        <f t="shared" si="8"/>
        <v>0</v>
      </c>
      <c r="X33" s="76">
        <f>分析係数表!E36</f>
        <v>5.3106744556558685E-3</v>
      </c>
      <c r="Y33" s="89">
        <f t="shared" si="9"/>
        <v>0</v>
      </c>
    </row>
    <row r="34" spans="1:25" x14ac:dyDescent="0.2">
      <c r="A34" s="6" t="s">
        <v>22</v>
      </c>
      <c r="B34" s="5" t="s">
        <v>378</v>
      </c>
      <c r="C34" s="75">
        <f>最終需要_まとめ!C35</f>
        <v>100</v>
      </c>
      <c r="D34" s="76">
        <f>投入係数表!AF34</f>
        <v>5.379880655922567E-2</v>
      </c>
      <c r="E34" s="77">
        <f t="shared" si="0"/>
        <v>5.3798806559225669</v>
      </c>
      <c r="F34" s="76">
        <f>分析係数表!C37</f>
        <v>0.53071646341463419</v>
      </c>
      <c r="G34" s="77">
        <f t="shared" si="1"/>
        <v>2.855191235304027</v>
      </c>
      <c r="H34" s="77">
        <v>3.0315109647054044</v>
      </c>
      <c r="I34" s="77">
        <f t="shared" si="2"/>
        <v>103.0315109647054</v>
      </c>
      <c r="J34" s="76">
        <f>分析係数表!G37</f>
        <v>0.41098529342667856</v>
      </c>
      <c r="K34" s="78">
        <f t="shared" si="3"/>
        <v>42.344435766023501</v>
      </c>
      <c r="L34" s="79"/>
      <c r="M34" s="80"/>
      <c r="N34" s="81">
        <f>分析係数表!H37</f>
        <v>4.5651692629714608E-2</v>
      </c>
      <c r="O34" s="82">
        <f t="shared" si="4"/>
        <v>1.2725314691092913</v>
      </c>
      <c r="P34" s="76">
        <f>分析係数表!C37</f>
        <v>0.53071646341463419</v>
      </c>
      <c r="Q34" s="82">
        <f t="shared" si="5"/>
        <v>0.6753534008695119</v>
      </c>
      <c r="R34" s="83">
        <v>0.77512373015095648</v>
      </c>
      <c r="S34" s="84">
        <f t="shared" si="6"/>
        <v>103.80663469485636</v>
      </c>
      <c r="T34" s="85">
        <f>分析係数表!F37</f>
        <v>0.70065310341587184</v>
      </c>
      <c r="U34" s="86">
        <f t="shared" si="7"/>
        <v>72.732440754108822</v>
      </c>
      <c r="V34" s="87">
        <f>分析係数表!D37</f>
        <v>8.5091387492364792E-2</v>
      </c>
      <c r="W34" s="88">
        <f t="shared" si="8"/>
        <v>9</v>
      </c>
      <c r="X34" s="76">
        <f>分析係数表!E37</f>
        <v>8.0815674481980918E-2</v>
      </c>
      <c r="Y34" s="89">
        <f t="shared" si="9"/>
        <v>8</v>
      </c>
    </row>
    <row r="35" spans="1:25" x14ac:dyDescent="0.2">
      <c r="A35" s="6" t="s">
        <v>23</v>
      </c>
      <c r="B35" s="5" t="s">
        <v>194</v>
      </c>
      <c r="C35" s="90"/>
      <c r="D35" s="76">
        <f>投入係数表!AF35</f>
        <v>9.162242165108303E-3</v>
      </c>
      <c r="E35" s="77">
        <f t="shared" si="0"/>
        <v>0.9162242165108303</v>
      </c>
      <c r="F35" s="76">
        <f>分析係数表!C38</f>
        <v>6.0218331324874197E-2</v>
      </c>
      <c r="G35" s="77">
        <f t="shared" si="1"/>
        <v>5.5173493437722453E-2</v>
      </c>
      <c r="H35" s="77">
        <v>7.0686495592598805E-2</v>
      </c>
      <c r="I35" s="77">
        <f t="shared" si="2"/>
        <v>7.0686495592598805E-2</v>
      </c>
      <c r="J35" s="76">
        <f>分析係数表!G38</f>
        <v>0.21161417322834647</v>
      </c>
      <c r="K35" s="78">
        <f t="shared" si="3"/>
        <v>1.4958264323236953E-2</v>
      </c>
      <c r="L35" s="79"/>
      <c r="M35" s="80"/>
      <c r="N35" s="81">
        <f>分析係数表!H38</f>
        <v>4.0957211286881616E-2</v>
      </c>
      <c r="O35" s="82">
        <f t="shared" si="4"/>
        <v>1.1416737747767696</v>
      </c>
      <c r="P35" s="76">
        <f>分析係数表!C38</f>
        <v>6.0218331324874197E-2</v>
      </c>
      <c r="Q35" s="82">
        <f t="shared" si="5"/>
        <v>6.8749689634427305E-2</v>
      </c>
      <c r="R35" s="83">
        <v>8.4204653643819655E-2</v>
      </c>
      <c r="S35" s="84">
        <f t="shared" si="6"/>
        <v>0.15489114923641845</v>
      </c>
      <c r="T35" s="85">
        <f>分析係数表!F38</f>
        <v>0.48868110236220474</v>
      </c>
      <c r="U35" s="86">
        <f t="shared" si="7"/>
        <v>7.569237755500173E-2</v>
      </c>
      <c r="V35" s="87">
        <f>分析係数表!D38</f>
        <v>0.11466535433070867</v>
      </c>
      <c r="W35" s="88">
        <f t="shared" si="8"/>
        <v>0</v>
      </c>
      <c r="X35" s="76">
        <f>分析係数表!E38</f>
        <v>7.874015748031496E-2</v>
      </c>
      <c r="Y35" s="89">
        <f t="shared" si="9"/>
        <v>0</v>
      </c>
    </row>
    <row r="36" spans="1:25" x14ac:dyDescent="0.2">
      <c r="A36" s="6" t="s">
        <v>24</v>
      </c>
      <c r="B36" s="5" t="s">
        <v>39</v>
      </c>
      <c r="C36" s="90"/>
      <c r="D36" s="76">
        <f>投入係数表!AF36</f>
        <v>0</v>
      </c>
      <c r="E36" s="77">
        <f t="shared" si="0"/>
        <v>0</v>
      </c>
      <c r="F36" s="76">
        <f>分析係数表!C39</f>
        <v>1</v>
      </c>
      <c r="G36" s="77">
        <f t="shared" si="1"/>
        <v>0</v>
      </c>
      <c r="H36" s="77">
        <v>2.5502270180265699E-2</v>
      </c>
      <c r="I36" s="77">
        <f t="shared" si="2"/>
        <v>2.5502270180265699E-2</v>
      </c>
      <c r="J36" s="76">
        <f>分析係数表!G39</f>
        <v>0.35446398937935614</v>
      </c>
      <c r="K36" s="78">
        <f t="shared" si="3"/>
        <v>9.0396364263271717E-3</v>
      </c>
      <c r="L36" s="79"/>
      <c r="M36" s="80"/>
      <c r="N36" s="81">
        <f>分析係数表!H39</f>
        <v>3.6479088676890873E-3</v>
      </c>
      <c r="O36" s="82">
        <f t="shared" si="4"/>
        <v>0.10168470352741497</v>
      </c>
      <c r="P36" s="76">
        <f>分析係数表!C39</f>
        <v>1</v>
      </c>
      <c r="Q36" s="82">
        <f t="shared" si="5"/>
        <v>0.10168470352741497</v>
      </c>
      <c r="R36" s="83">
        <v>0.1148407533329879</v>
      </c>
      <c r="S36" s="84">
        <f t="shared" si="6"/>
        <v>0.14034302351325362</v>
      </c>
      <c r="T36" s="85">
        <f>分析係数表!F39</f>
        <v>0.70522971883741881</v>
      </c>
      <c r="U36" s="86">
        <f t="shared" si="7"/>
        <v>9.8974071013045103E-2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投入係数表!AF37</f>
        <v>2.8191514354179393E-3</v>
      </c>
      <c r="E37" s="77">
        <f t="shared" si="0"/>
        <v>0.28191514354179392</v>
      </c>
      <c r="F37" s="76">
        <f>分析係数表!C40</f>
        <v>0.65100470158416435</v>
      </c>
      <c r="G37" s="77">
        <f t="shared" si="1"/>
        <v>0.18352808389348241</v>
      </c>
      <c r="H37" s="77">
        <v>0.18976459514789065</v>
      </c>
      <c r="I37" s="77">
        <f t="shared" si="2"/>
        <v>0.18976459514789065</v>
      </c>
      <c r="J37" s="76">
        <f>分析係数表!G40</f>
        <v>0.47733083654434799</v>
      </c>
      <c r="K37" s="78">
        <f t="shared" si="3"/>
        <v>9.0580492948442171E-2</v>
      </c>
      <c r="L37" s="79"/>
      <c r="M37" s="80"/>
      <c r="N37" s="81">
        <f>分析係数表!H40</f>
        <v>3.0717908465161214E-2</v>
      </c>
      <c r="O37" s="82">
        <f t="shared" si="4"/>
        <v>0.85625533108257723</v>
      </c>
      <c r="P37" s="76">
        <f>分析係数表!C40</f>
        <v>0.65100470158416435</v>
      </c>
      <c r="Q37" s="82">
        <f t="shared" si="5"/>
        <v>0.55742624629126303</v>
      </c>
      <c r="R37" s="83">
        <v>0.55959486093921795</v>
      </c>
      <c r="S37" s="84">
        <f t="shared" si="6"/>
        <v>0.74935945608710863</v>
      </c>
      <c r="T37" s="85">
        <f>分析係数表!F40</f>
        <v>0.67377291224026792</v>
      </c>
      <c r="U37" s="86">
        <f t="shared" si="7"/>
        <v>0.5048981030425943</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投入係数表!AF38</f>
        <v>1.4095757177089697E-4</v>
      </c>
      <c r="E38" s="77">
        <f t="shared" si="0"/>
        <v>1.4095757177089697E-2</v>
      </c>
      <c r="F38" s="76">
        <f>分析係数表!C41</f>
        <v>0.8265321556052998</v>
      </c>
      <c r="G38" s="77">
        <f t="shared" si="1"/>
        <v>1.1650596564468823E-2</v>
      </c>
      <c r="H38" s="77">
        <v>1.2767908799880889E-2</v>
      </c>
      <c r="I38" s="77">
        <f t="shared" si="2"/>
        <v>1.2767908799880889E-2</v>
      </c>
      <c r="J38" s="76">
        <f>分析係数表!G41</f>
        <v>0.44479524052850572</v>
      </c>
      <c r="K38" s="78">
        <f t="shared" si="3"/>
        <v>5.6791050656890447E-3</v>
      </c>
      <c r="L38" s="79"/>
      <c r="M38" s="80"/>
      <c r="N38" s="81">
        <f>分析係数表!H41</f>
        <v>6.0640824377088114E-2</v>
      </c>
      <c r="O38" s="82">
        <f t="shared" si="4"/>
        <v>1.6903504095343522</v>
      </c>
      <c r="P38" s="76">
        <f>分析係数表!C41</f>
        <v>0.8265321556052998</v>
      </c>
      <c r="Q38" s="82">
        <f t="shared" si="5"/>
        <v>1.3971289677207295</v>
      </c>
      <c r="R38" s="83">
        <v>1.4221894471217003</v>
      </c>
      <c r="S38" s="84">
        <f t="shared" si="6"/>
        <v>1.4349573559215811</v>
      </c>
      <c r="T38" s="85">
        <f>分析係数表!F41</f>
        <v>0.54945616468355352</v>
      </c>
      <c r="U38" s="86">
        <f t="shared" si="7"/>
        <v>0.78844616526912481</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投入係数表!AF39</f>
        <v>1.2686181459380726E-3</v>
      </c>
      <c r="E39" s="77">
        <f>$C$34*D39</f>
        <v>0.12686181459380727</v>
      </c>
      <c r="F39" s="76">
        <f>分析係数表!C42</f>
        <v>0.24572260647979616</v>
      </c>
      <c r="G39" s="77">
        <f>E39*F39</f>
        <v>3.1172815744746965E-2</v>
      </c>
      <c r="H39" s="77">
        <v>3.5573461082155075E-2</v>
      </c>
      <c r="I39" s="77">
        <f>C39+H39</f>
        <v>3.5573461082155075E-2</v>
      </c>
      <c r="J39" s="76">
        <f>分析係数表!G42</f>
        <v>0.48602941176470588</v>
      </c>
      <c r="K39" s="78">
        <f>I39*J39</f>
        <v>1.7289748364194488E-2</v>
      </c>
      <c r="L39" s="79"/>
      <c r="M39" s="80"/>
      <c r="N39" s="81">
        <f>分析係数表!H42</f>
        <v>1.240792174858109E-2</v>
      </c>
      <c r="O39" s="82">
        <f t="shared" si="4"/>
        <v>0.34586824675669703</v>
      </c>
      <c r="P39" s="76">
        <f>分析係数表!C42</f>
        <v>0.24572260647979616</v>
      </c>
      <c r="Q39" s="82">
        <f>O39*P39</f>
        <v>8.4987647091652893E-2</v>
      </c>
      <c r="R39" s="83">
        <v>8.9063233828580529E-2</v>
      </c>
      <c r="S39" s="84">
        <f>I39+R39</f>
        <v>0.1246366949107356</v>
      </c>
      <c r="T39" s="85">
        <f>分析係数表!F42</f>
        <v>0.55735294117647061</v>
      </c>
      <c r="U39" s="86">
        <f>S39*T39</f>
        <v>6.9466628487012932E-2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投入係数表!AF40</f>
        <v>4.9053234976272141E-2</v>
      </c>
      <c r="E40" s="77">
        <f>$C$34*D40</f>
        <v>4.9053234976272142</v>
      </c>
      <c r="F40" s="76">
        <f>分析係数表!C43</f>
        <v>0.32241039779440728</v>
      </c>
      <c r="G40" s="77">
        <f>E40*F40</f>
        <v>1.5815273001802435</v>
      </c>
      <c r="H40" s="77">
        <v>1.8434620496983547</v>
      </c>
      <c r="I40" s="77">
        <f>C40+H40</f>
        <v>1.8434620496983547</v>
      </c>
      <c r="J40" s="76">
        <f>分析係数表!G43</f>
        <v>0.32678591644967736</v>
      </c>
      <c r="K40" s="78">
        <f>I40*J40</f>
        <v>0.60241743535087755</v>
      </c>
      <c r="L40" s="79"/>
      <c r="M40" s="80"/>
      <c r="N40" s="81">
        <f>分析係数表!H43</f>
        <v>3.3935615666384894E-2</v>
      </c>
      <c r="O40" s="82">
        <f t="shared" si="4"/>
        <v>0.94594825233193147</v>
      </c>
      <c r="P40" s="76">
        <f>分析係数表!C43</f>
        <v>0.32241039779440728</v>
      </c>
      <c r="Q40" s="82">
        <f>O40*P40</f>
        <v>0.30498355232726237</v>
      </c>
      <c r="R40" s="83">
        <v>0.52356424693122783</v>
      </c>
      <c r="S40" s="84">
        <f>I40+R40</f>
        <v>2.3670262966295823</v>
      </c>
      <c r="T40" s="85">
        <f>分析係数表!F43</f>
        <v>0.56402128382203098</v>
      </c>
      <c r="U40" s="86">
        <f>S40*T40</f>
        <v>1.3350532106655246</v>
      </c>
      <c r="V40" s="87">
        <f>分析係数表!D43</f>
        <v>0.20027170836635344</v>
      </c>
      <c r="W40" s="88">
        <f>ROUND(S40*V40,0)</f>
        <v>0</v>
      </c>
      <c r="X40" s="76">
        <f>分析係数表!E43</f>
        <v>0.1484206951205706</v>
      </c>
      <c r="Y40" s="89">
        <f>ROUND(S40*X40,0)</f>
        <v>0</v>
      </c>
    </row>
    <row r="41" spans="1:25" x14ac:dyDescent="0.2">
      <c r="A41" s="6" t="s">
        <v>341</v>
      </c>
      <c r="B41" s="5" t="s">
        <v>42</v>
      </c>
      <c r="C41" s="90"/>
      <c r="D41" s="76">
        <f>投入係数表!AF41</f>
        <v>1.4095757177089697E-3</v>
      </c>
      <c r="E41" s="77">
        <f>$C$34*D41</f>
        <v>0.14095757177089696</v>
      </c>
      <c r="F41" s="76">
        <f>分析係数表!C44</f>
        <v>0.3905721797921623</v>
      </c>
      <c r="G41" s="77">
        <f>E41*F41</f>
        <v>5.505410606476939E-2</v>
      </c>
      <c r="H41" s="77">
        <v>5.921807618418614E-2</v>
      </c>
      <c r="I41" s="77">
        <f>C41+H41</f>
        <v>5.921807618418614E-2</v>
      </c>
      <c r="J41" s="76">
        <f>分析係数表!G44</f>
        <v>0.26539598666415049</v>
      </c>
      <c r="K41" s="78">
        <f>I41*J41</f>
        <v>1.5716239757254911E-2</v>
      </c>
      <c r="L41" s="79"/>
      <c r="M41" s="80"/>
      <c r="N41" s="81">
        <f>分析係数表!H44</f>
        <v>0.10659692871231333</v>
      </c>
      <c r="O41" s="82">
        <f t="shared" si="4"/>
        <v>2.9713672918345519</v>
      </c>
      <c r="P41" s="76">
        <f>分析係数表!C44</f>
        <v>0.3905721797921623</v>
      </c>
      <c r="Q41" s="82">
        <f>O41*P41</f>
        <v>1.160533400134955</v>
      </c>
      <c r="R41" s="83">
        <v>1.178768183331004</v>
      </c>
      <c r="S41" s="84">
        <f>I41+R41</f>
        <v>1.23798625951519</v>
      </c>
      <c r="T41" s="85">
        <f>分析係数表!F44</f>
        <v>0.53714537334088197</v>
      </c>
      <c r="U41" s="86">
        <f>S41*T41</f>
        <v>0.66497859155816874</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投入係数表!AF42</f>
        <v>9.8670300239627872E-4</v>
      </c>
      <c r="E42" s="77">
        <f>$C$34*D42</f>
        <v>9.8670300239627876E-2</v>
      </c>
      <c r="F42" s="76">
        <f>分析係数表!C45</f>
        <v>1</v>
      </c>
      <c r="G42" s="77">
        <f>E42*F42</f>
        <v>9.8670300239627876E-2</v>
      </c>
      <c r="H42" s="77">
        <v>0.10916101708098801</v>
      </c>
      <c r="I42" s="77">
        <f>C42+H42</f>
        <v>0.10916101708098801</v>
      </c>
      <c r="J42" s="76">
        <f>分析係数表!G45</f>
        <v>0</v>
      </c>
      <c r="K42" s="78">
        <f>I42*J42</f>
        <v>0</v>
      </c>
      <c r="L42" s="79"/>
      <c r="M42" s="80"/>
      <c r="N42" s="81">
        <f>分析係数表!H45</f>
        <v>0</v>
      </c>
      <c r="O42" s="82">
        <f t="shared" si="4"/>
        <v>0</v>
      </c>
      <c r="P42" s="76">
        <f>分析係数表!C45</f>
        <v>1</v>
      </c>
      <c r="Q42" s="82">
        <f>O42*P42</f>
        <v>0</v>
      </c>
      <c r="R42" s="83">
        <v>1.0226468509164506E-2</v>
      </c>
      <c r="S42" s="84">
        <f>I42+R42</f>
        <v>0.11938748559015251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1.1887421886012311E-2</v>
      </c>
      <c r="E43" s="77">
        <f>$C$34*D43</f>
        <v>1.188742188601231</v>
      </c>
      <c r="F43" s="76">
        <f>分析係数表!C46</f>
        <v>0.10446009389671362</v>
      </c>
      <c r="G43" s="77">
        <f>E43*F43</f>
        <v>0.12417612064026945</v>
      </c>
      <c r="H43" s="77">
        <v>0.13446651549594643</v>
      </c>
      <c r="I43" s="77">
        <f>C43+H43</f>
        <v>0.13446651549594643</v>
      </c>
      <c r="J43" s="76">
        <f>分析係数表!G46</f>
        <v>9.482758620689655E-3</v>
      </c>
      <c r="K43" s="78">
        <f>I43*J43</f>
        <v>1.2751135090132851E-3</v>
      </c>
      <c r="L43" s="79"/>
      <c r="M43" s="80"/>
      <c r="N43" s="81">
        <f>分析係数表!H46</f>
        <v>2.1406935555287204E-2</v>
      </c>
      <c r="O43" s="82">
        <f t="shared" si="4"/>
        <v>0.59671389125156837</v>
      </c>
      <c r="P43" s="76">
        <f>分析係数表!C46</f>
        <v>0.10446009389671362</v>
      </c>
      <c r="Q43" s="82">
        <f>O43*P43</f>
        <v>6.2332789109612194E-2</v>
      </c>
      <c r="R43" s="83">
        <v>6.9368262611202672E-2</v>
      </c>
      <c r="S43" s="84">
        <f>I43+R43</f>
        <v>0.20383477810714912</v>
      </c>
      <c r="T43" s="85">
        <f>分析係数表!F46</f>
        <v>0.31293103448275861</v>
      </c>
      <c r="U43" s="86">
        <f>S43*T43</f>
        <v>6.3786227976633733E-2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投入係数表!AF44</f>
        <v>0.28045858196682799</v>
      </c>
      <c r="E44" s="91">
        <f>SUM(E5:E43)</f>
        <v>28.045858196682797</v>
      </c>
      <c r="F44" s="92">
        <f>分析係数表!C47</f>
        <v>0.44570757479943235</v>
      </c>
      <c r="G44" s="91">
        <f>SUM(G5:G43)</f>
        <v>9.4110200693935031</v>
      </c>
      <c r="H44" s="91">
        <f>SUM(H5:H43)</f>
        <v>10.477030150982253</v>
      </c>
      <c r="I44" s="91">
        <f>SUM(I5:I43)</f>
        <v>110.47703015098226</v>
      </c>
      <c r="J44" s="92">
        <f>分析係数表!G47</f>
        <v>0.27097428005742652</v>
      </c>
      <c r="K44" s="93">
        <f>SUM(K5:K43)</f>
        <v>44.43378222254951</v>
      </c>
      <c r="L44" s="94">
        <f>最終需要_まとめ!$L$33</f>
        <v>0.62733333333333341</v>
      </c>
      <c r="M44" s="91">
        <f>K44*L44</f>
        <v>27.874792714279398</v>
      </c>
      <c r="N44" s="95">
        <f>分析係数表!H47</f>
        <v>1</v>
      </c>
      <c r="O44" s="96">
        <f>SUM(O5:O43)</f>
        <v>27.874792714279401</v>
      </c>
      <c r="P44" s="92">
        <f>分析係数表!C47</f>
        <v>0.44570757479943235</v>
      </c>
      <c r="Q44" s="96">
        <f>SUM(Q5:Q43)</f>
        <v>12.212923389987202</v>
      </c>
      <c r="R44" s="91">
        <f>SUM(R5:R43)</f>
        <v>13.44080521265866</v>
      </c>
      <c r="S44" s="97">
        <f>SUM(S5:S43)</f>
        <v>123.91783536364092</v>
      </c>
      <c r="T44" s="98">
        <f>分析係数表!F47</f>
        <v>0.61157350498728547</v>
      </c>
      <c r="U44" s="99">
        <f>SUM(U5:U43)</f>
        <v>86.113218877992296</v>
      </c>
      <c r="V44" s="100">
        <f>分析係数表!D47</f>
        <v>9.9802009927653867E-2</v>
      </c>
      <c r="W44" s="101">
        <f>SUM(W5:W43)</f>
        <v>9</v>
      </c>
      <c r="X44" s="92">
        <f>分析係数表!E47</f>
        <v>7.9310975781403947E-2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4.3219724437998597E-2</v>
      </c>
      <c r="G5" s="77">
        <f t="shared" ref="G5:G38" si="1">E5*F5</f>
        <v>0</v>
      </c>
      <c r="H5" s="77">
        <f t="array" ref="H5:H43">MMULT(逆行列係数!C5:AO43,'31'!G5:G43)</f>
        <v>5.827135511655829E-4</v>
      </c>
      <c r="I5" s="77">
        <f t="shared" ref="I5:I38" si="2">C5+H5</f>
        <v>5.827135511655829E-4</v>
      </c>
      <c r="J5" s="76">
        <f>分析係数表!G8</f>
        <v>0.12096774193548387</v>
      </c>
      <c r="K5" s="78">
        <f t="shared" ref="K5:K38" si="3">I5*J5</f>
        <v>7.0489542479707607E-5</v>
      </c>
      <c r="L5" s="79" t="s">
        <v>188</v>
      </c>
      <c r="M5" s="80" t="s">
        <v>188</v>
      </c>
      <c r="N5" s="81">
        <f>分析係数表!H8</f>
        <v>1.0951274000724549E-2</v>
      </c>
      <c r="O5" s="82">
        <f t="shared" ref="O5:O43" si="4">$M$44*N5</f>
        <v>0.17010122615763523</v>
      </c>
      <c r="P5" s="76">
        <f>分析係数表!C8</f>
        <v>4.3219724437998597E-2</v>
      </c>
      <c r="Q5" s="82">
        <f t="shared" ref="Q5:Q38" si="5">O5*P5</f>
        <v>7.3517281210986737E-3</v>
      </c>
      <c r="R5" s="83">
        <f t="array" ref="R5:R43">MMULT(逆行列係数!C5:AO43,'31'!Q5:Q43)</f>
        <v>8.2879147957325427E-3</v>
      </c>
      <c r="S5" s="84">
        <f t="shared" ref="S5:S38" si="6">I5+R5</f>
        <v>8.870628346898125E-3</v>
      </c>
      <c r="T5" s="85">
        <f>分析係数表!F8</f>
        <v>0.45483870967741935</v>
      </c>
      <c r="U5" s="86">
        <f t="shared" ref="U5:U38" si="7">S5*T5</f>
        <v>4.0347051513310826E-3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投入係数表!AG6</f>
        <v>0</v>
      </c>
      <c r="E6" s="77">
        <f t="shared" si="0"/>
        <v>0</v>
      </c>
      <c r="F6" s="76">
        <f>分析係数表!C9</f>
        <v>0.23148148148148151</v>
      </c>
      <c r="G6" s="77">
        <f t="shared" si="1"/>
        <v>0</v>
      </c>
      <c r="H6" s="77">
        <v>1.847517315934667E-4</v>
      </c>
      <c r="I6" s="77">
        <f t="shared" si="2"/>
        <v>1.847517315934667E-4</v>
      </c>
      <c r="J6" s="76">
        <f>分析係数表!G9</f>
        <v>0.24691358024691357</v>
      </c>
      <c r="K6" s="78">
        <f t="shared" si="3"/>
        <v>4.5617711504559677E-5</v>
      </c>
      <c r="L6" s="79"/>
      <c r="M6" s="80"/>
      <c r="N6" s="81">
        <f>分析係数表!H9</f>
        <v>5.7611802117296619E-4</v>
      </c>
      <c r="O6" s="82">
        <f t="shared" si="4"/>
        <v>8.9485827682284549E-3</v>
      </c>
      <c r="P6" s="76">
        <f>分析係数表!C9</f>
        <v>0.23148148148148151</v>
      </c>
      <c r="Q6" s="82">
        <f t="shared" si="5"/>
        <v>2.0714311963491794E-3</v>
      </c>
      <c r="R6" s="83">
        <v>2.3028227308598383E-3</v>
      </c>
      <c r="S6" s="84">
        <f t="shared" si="6"/>
        <v>2.487574462453305E-3</v>
      </c>
      <c r="T6" s="85">
        <f>分析係数表!F9</f>
        <v>0.67901234567901236</v>
      </c>
      <c r="U6" s="86">
        <f t="shared" si="7"/>
        <v>1.689093770801627E-3</v>
      </c>
      <c r="V6" s="87">
        <f>分析係数表!D9</f>
        <v>0</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5.5493895671475668E-3</v>
      </c>
      <c r="G7" s="77">
        <f t="shared" si="1"/>
        <v>0</v>
      </c>
      <c r="H7" s="77">
        <v>1.5736612257774403E-5</v>
      </c>
      <c r="I7" s="77">
        <f t="shared" si="2"/>
        <v>1.5736612257774403E-5</v>
      </c>
      <c r="J7" s="76">
        <f>分析係数表!G10</f>
        <v>0.2857142857142857</v>
      </c>
      <c r="K7" s="78">
        <f t="shared" si="3"/>
        <v>4.4961749307926862E-6</v>
      </c>
      <c r="L7" s="79"/>
      <c r="M7" s="80"/>
      <c r="N7" s="81">
        <f>分析係数表!H10</f>
        <v>1.1094674556213018E-3</v>
      </c>
      <c r="O7" s="82">
        <f t="shared" si="4"/>
        <v>1.7232860265453055E-2</v>
      </c>
      <c r="P7" s="76">
        <f>分析係数表!C10</f>
        <v>5.5493895671475668E-3</v>
      </c>
      <c r="Q7" s="82">
        <f t="shared" si="5"/>
        <v>9.5631854969217026E-5</v>
      </c>
      <c r="R7" s="83">
        <v>1.17499803466129E-4</v>
      </c>
      <c r="S7" s="84">
        <f t="shared" si="6"/>
        <v>1.3323641572390342E-4</v>
      </c>
      <c r="T7" s="85">
        <f>分析係数表!F10</f>
        <v>0.5714285714285714</v>
      </c>
      <c r="U7" s="86">
        <f t="shared" si="7"/>
        <v>7.6135094699373372E-5</v>
      </c>
      <c r="V7" s="87">
        <f>分析係数表!D10</f>
        <v>0.14285714285714285</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8.2342177493137658E-3</v>
      </c>
      <c r="G8" s="77">
        <f t="shared" si="1"/>
        <v>0</v>
      </c>
      <c r="H8" s="77">
        <v>7.0058888516818984E-5</v>
      </c>
      <c r="I8" s="77">
        <f t="shared" si="2"/>
        <v>7.0058888516818984E-5</v>
      </c>
      <c r="J8" s="76">
        <f>分析係数表!G11</f>
        <v>0.47058823529411764</v>
      </c>
      <c r="K8" s="78">
        <f t="shared" si="3"/>
        <v>3.2968888713797168E-5</v>
      </c>
      <c r="L8" s="79"/>
      <c r="M8" s="80"/>
      <c r="N8" s="81">
        <f>分析係数表!H11</f>
        <v>-2.0126393752767377E-5</v>
      </c>
      <c r="O8" s="82">
        <f t="shared" si="4"/>
        <v>-3.1261424517828665E-4</v>
      </c>
      <c r="P8" s="76">
        <f>分析係数表!C11</f>
        <v>8.2342177493137658E-3</v>
      </c>
      <c r="Q8" s="82">
        <f t="shared" si="5"/>
        <v>-2.5741337663353733E-6</v>
      </c>
      <c r="R8" s="83">
        <v>3.159184607864559E-5</v>
      </c>
      <c r="S8" s="84">
        <f t="shared" si="6"/>
        <v>1.0165073459546457E-4</v>
      </c>
      <c r="T8" s="85">
        <f>分析係数表!F11</f>
        <v>0.76470588235294112</v>
      </c>
      <c r="U8" s="86">
        <f t="shared" si="7"/>
        <v>7.7732914690649375E-5</v>
      </c>
      <c r="V8" s="87">
        <f>分析係数表!D11</f>
        <v>0</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2.3675231529837748E-2</v>
      </c>
      <c r="G9" s="77">
        <f t="shared" si="1"/>
        <v>0</v>
      </c>
      <c r="H9" s="77">
        <v>2.1070690073697338E-3</v>
      </c>
      <c r="I9" s="77">
        <f t="shared" si="2"/>
        <v>2.1070690073697338E-3</v>
      </c>
      <c r="J9" s="76">
        <f>分析係数表!G12</f>
        <v>0.14409566517189837</v>
      </c>
      <c r="K9" s="78">
        <f t="shared" si="3"/>
        <v>3.036195101800334E-4</v>
      </c>
      <c r="L9" s="79"/>
      <c r="M9" s="80"/>
      <c r="N9" s="81">
        <f>分析係数表!H12</f>
        <v>8.7247916918246585E-2</v>
      </c>
      <c r="O9" s="82">
        <f t="shared" si="4"/>
        <v>1.3551827528478728</v>
      </c>
      <c r="P9" s="76">
        <f>分析係数表!C12</f>
        <v>2.3675231529837748E-2</v>
      </c>
      <c r="Q9" s="82">
        <f t="shared" si="5"/>
        <v>3.2084265438916272E-2</v>
      </c>
      <c r="R9" s="83">
        <v>3.4397810964781582E-2</v>
      </c>
      <c r="S9" s="84">
        <f t="shared" si="6"/>
        <v>3.6504879972151315E-2</v>
      </c>
      <c r="T9" s="85">
        <f>分析係数表!F12</f>
        <v>0.28819133034379674</v>
      </c>
      <c r="U9" s="86">
        <f t="shared" si="7"/>
        <v>1.0520389923214909E-2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投入係数表!AG10</f>
        <v>9.8425196850393699E-4</v>
      </c>
      <c r="E10" s="77">
        <f t="shared" si="0"/>
        <v>9.8425196850393692E-2</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0.2087872389984482</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投入係数表!AG11</f>
        <v>9.3503937007874023E-3</v>
      </c>
      <c r="E11" s="77">
        <f t="shared" si="0"/>
        <v>0.93503937007874027</v>
      </c>
      <c r="F11" s="76">
        <f>分析係数表!C14</f>
        <v>5.9722885809842308E-2</v>
      </c>
      <c r="G11" s="77">
        <f t="shared" si="1"/>
        <v>5.5843249526919485E-2</v>
      </c>
      <c r="H11" s="77">
        <v>6.4189941336426928E-2</v>
      </c>
      <c r="I11" s="77">
        <f t="shared" si="2"/>
        <v>6.4189941336426928E-2</v>
      </c>
      <c r="J11" s="76">
        <f>分析係数表!G14</f>
        <v>0.15850144092219021</v>
      </c>
      <c r="K11" s="78">
        <f t="shared" si="3"/>
        <v>1.0174198194534528E-2</v>
      </c>
      <c r="L11" s="79"/>
      <c r="M11" s="80"/>
      <c r="N11" s="81">
        <f>分析係数表!H14</f>
        <v>1.1119832548403977E-3</v>
      </c>
      <c r="O11" s="82">
        <f t="shared" si="4"/>
        <v>1.727193704610034E-2</v>
      </c>
      <c r="P11" s="76">
        <f>分析係数表!C14</f>
        <v>5.9722885809842308E-2</v>
      </c>
      <c r="Q11" s="82">
        <f t="shared" si="5"/>
        <v>1.0315299239190357E-3</v>
      </c>
      <c r="R11" s="83">
        <v>3.0148876063034119E-3</v>
      </c>
      <c r="S11" s="84">
        <f t="shared" si="6"/>
        <v>6.7204828942730346E-2</v>
      </c>
      <c r="T11" s="85">
        <f>分析係数表!F14</f>
        <v>0.29178674351585016</v>
      </c>
      <c r="U11" s="86">
        <f t="shared" si="7"/>
        <v>1.9609478185739042E-2</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投入係数表!AG12</f>
        <v>1.4763779527559055E-3</v>
      </c>
      <c r="E12" s="77">
        <f t="shared" si="0"/>
        <v>0.14763779527559054</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0.1246549302648418</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投入係数表!AG13</f>
        <v>4.921259842519685E-4</v>
      </c>
      <c r="E13" s="77">
        <f t="shared" si="0"/>
        <v>4.9212598425196846E-2</v>
      </c>
      <c r="F13" s="76">
        <f>分析係数表!C16</f>
        <v>6.1289263434387564E-3</v>
      </c>
      <c r="G13" s="77">
        <f t="shared" si="1"/>
        <v>3.0162039091726162E-4</v>
      </c>
      <c r="H13" s="77">
        <v>7.5692946445930309E-4</v>
      </c>
      <c r="I13" s="77">
        <f t="shared" si="2"/>
        <v>7.5692946445930309E-4</v>
      </c>
      <c r="J13" s="76">
        <f>分析係数表!G16</f>
        <v>3.1746031746031744E-2</v>
      </c>
      <c r="K13" s="78">
        <f t="shared" si="3"/>
        <v>2.4029506808231842E-5</v>
      </c>
      <c r="L13" s="79"/>
      <c r="M13" s="80"/>
      <c r="N13" s="81">
        <f>分析係数表!H16</f>
        <v>1.5884756269371653E-2</v>
      </c>
      <c r="O13" s="82">
        <f t="shared" si="4"/>
        <v>0.24673079300696277</v>
      </c>
      <c r="P13" s="76">
        <f>分析係数表!C16</f>
        <v>6.1289263434387564E-3</v>
      </c>
      <c r="Q13" s="82">
        <f t="shared" si="5"/>
        <v>1.512194856997909E-3</v>
      </c>
      <c r="R13" s="83">
        <v>1.6946865515084454E-3</v>
      </c>
      <c r="S13" s="84">
        <f t="shared" si="6"/>
        <v>2.4516160159677486E-3</v>
      </c>
      <c r="T13" s="85">
        <f>分析係数表!F16</f>
        <v>0.27777777777777779</v>
      </c>
      <c r="U13" s="86">
        <f t="shared" si="7"/>
        <v>6.8100444887993022E-4</v>
      </c>
      <c r="V13" s="87">
        <f>分析係数表!D16</f>
        <v>0</v>
      </c>
      <c r="W13" s="88">
        <f t="shared" si="8"/>
        <v>0</v>
      </c>
      <c r="X13" s="76">
        <f>分析係数表!E16</f>
        <v>0</v>
      </c>
      <c r="Y13" s="89">
        <f t="shared" si="9"/>
        <v>0</v>
      </c>
    </row>
    <row r="14" spans="1:25" x14ac:dyDescent="0.2">
      <c r="A14" s="6" t="s">
        <v>2</v>
      </c>
      <c r="B14" s="5" t="s">
        <v>365</v>
      </c>
      <c r="C14" s="90"/>
      <c r="D14" s="76">
        <f>投入係数表!AG14</f>
        <v>4.921259842519685E-3</v>
      </c>
      <c r="E14" s="77">
        <f t="shared" si="0"/>
        <v>0.49212598425196852</v>
      </c>
      <c r="F14" s="76">
        <f>分析係数表!C17</f>
        <v>8.7451698189953242E-2</v>
      </c>
      <c r="G14" s="77">
        <f t="shared" si="1"/>
        <v>4.3037253046236831E-2</v>
      </c>
      <c r="H14" s="77">
        <v>5.8461727721092441E-2</v>
      </c>
      <c r="I14" s="77">
        <f t="shared" si="2"/>
        <v>5.8461727721092441E-2</v>
      </c>
      <c r="J14" s="76">
        <f>分析係数表!G17</f>
        <v>0.21272443403590943</v>
      </c>
      <c r="K14" s="78">
        <f t="shared" si="3"/>
        <v>1.2436237942230827E-2</v>
      </c>
      <c r="L14" s="79"/>
      <c r="M14" s="80"/>
      <c r="N14" s="81">
        <f>分析係数表!H17</f>
        <v>2.8227267238256251E-3</v>
      </c>
      <c r="O14" s="82">
        <f t="shared" si="4"/>
        <v>4.3844147886254708E-2</v>
      </c>
      <c r="P14" s="76">
        <f>分析係数表!C17</f>
        <v>8.7451698189953242E-2</v>
      </c>
      <c r="Q14" s="82">
        <f t="shared" si="5"/>
        <v>3.834245188344423E-3</v>
      </c>
      <c r="R14" s="83">
        <v>6.7002671878871557E-3</v>
      </c>
      <c r="S14" s="84">
        <f t="shared" si="6"/>
        <v>6.5161994908979601E-2</v>
      </c>
      <c r="T14" s="85">
        <f>分析係数表!F17</f>
        <v>0.32357533177205311</v>
      </c>
      <c r="U14" s="86">
        <f t="shared" si="7"/>
        <v>2.1084814121601909E-2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投入係数表!AG15</f>
        <v>0</v>
      </c>
      <c r="E15" s="77">
        <f t="shared" si="0"/>
        <v>0</v>
      </c>
      <c r="F15" s="76">
        <f>分析係数表!C18</f>
        <v>0.22643979057591623</v>
      </c>
      <c r="G15" s="77">
        <f t="shared" si="1"/>
        <v>0</v>
      </c>
      <c r="H15" s="77">
        <v>9.3972162664020514E-3</v>
      </c>
      <c r="I15" s="77">
        <f t="shared" si="2"/>
        <v>9.3972162664020514E-3</v>
      </c>
      <c r="J15" s="76">
        <f>分析係数表!G18</f>
        <v>0.21553645335880292</v>
      </c>
      <c r="K15" s="78">
        <f t="shared" si="3"/>
        <v>2.02544266550595E-3</v>
      </c>
      <c r="L15" s="79"/>
      <c r="M15" s="80"/>
      <c r="N15" s="81">
        <f>分析係数表!H18</f>
        <v>4.2265426880811494E-4</v>
      </c>
      <c r="O15" s="82">
        <f t="shared" si="4"/>
        <v>6.5648991487440196E-3</v>
      </c>
      <c r="P15" s="76">
        <f>分析係数表!C18</f>
        <v>0.22643979057591623</v>
      </c>
      <c r="Q15" s="82">
        <f t="shared" si="5"/>
        <v>1.4865543883936065E-3</v>
      </c>
      <c r="R15" s="83">
        <v>3.2032978157679995E-3</v>
      </c>
      <c r="S15" s="84">
        <f t="shared" si="6"/>
        <v>1.260051408217005E-2</v>
      </c>
      <c r="T15" s="85">
        <f>分析係数表!F18</f>
        <v>0.45877109200891436</v>
      </c>
      <c r="U15" s="86">
        <f t="shared" si="7"/>
        <v>5.7807516053508569E-3</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投入係数表!AG16</f>
        <v>0</v>
      </c>
      <c r="E16" s="77">
        <f t="shared" si="0"/>
        <v>0</v>
      </c>
      <c r="F16" s="76">
        <f>分析係数表!C19</f>
        <v>0.10887949260042284</v>
      </c>
      <c r="G16" s="77">
        <f t="shared" si="1"/>
        <v>0</v>
      </c>
      <c r="H16" s="77">
        <v>2.2833779656147089E-3</v>
      </c>
      <c r="I16" s="77">
        <f t="shared" si="2"/>
        <v>2.2833779656147089E-3</v>
      </c>
      <c r="J16" s="76">
        <f>分析係数表!G19</f>
        <v>5.7692307692307696E-2</v>
      </c>
      <c r="K16" s="78">
        <f t="shared" si="3"/>
        <v>1.3173334417007938E-4</v>
      </c>
      <c r="L16" s="79"/>
      <c r="M16" s="80"/>
      <c r="N16" s="81">
        <f>分析係数表!H19</f>
        <v>-1.0817936642112467E-4</v>
      </c>
      <c r="O16" s="82">
        <f t="shared" si="4"/>
        <v>-1.680301567833291E-3</v>
      </c>
      <c r="P16" s="76">
        <f>分析係数表!C19</f>
        <v>0.10887949260042284</v>
      </c>
      <c r="Q16" s="82">
        <f t="shared" si="5"/>
        <v>-1.8295038212138372E-4</v>
      </c>
      <c r="R16" s="83">
        <v>4.917076431166375E-4</v>
      </c>
      <c r="S16" s="84">
        <f t="shared" si="6"/>
        <v>2.7750856087313466E-3</v>
      </c>
      <c r="T16" s="85">
        <f>分析係数表!F19</f>
        <v>0.23994755244755245</v>
      </c>
      <c r="U16" s="86">
        <f t="shared" si="7"/>
        <v>6.6587499964751277E-4</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投入係数表!AG17</f>
        <v>0</v>
      </c>
      <c r="E17" s="77">
        <f t="shared" si="0"/>
        <v>0</v>
      </c>
      <c r="F17" s="76">
        <f>分析係数表!C20</f>
        <v>0.17711503347534996</v>
      </c>
      <c r="G17" s="77">
        <f t="shared" si="1"/>
        <v>0</v>
      </c>
      <c r="H17" s="77">
        <v>2.8137211050710191E-3</v>
      </c>
      <c r="I17" s="77">
        <f t="shared" si="2"/>
        <v>2.8137211050710191E-3</v>
      </c>
      <c r="J17" s="76">
        <f>分析係数表!G20</f>
        <v>9.9964551577454805E-2</v>
      </c>
      <c r="K17" s="78">
        <f t="shared" si="3"/>
        <v>2.8127236853244501E-4</v>
      </c>
      <c r="L17" s="79"/>
      <c r="M17" s="80"/>
      <c r="N17" s="81">
        <f>分析係数表!H20</f>
        <v>5.2831783601014375E-4</v>
      </c>
      <c r="O17" s="82">
        <f t="shared" si="4"/>
        <v>8.2061239359300254E-3</v>
      </c>
      <c r="P17" s="76">
        <f>分析係数表!C20</f>
        <v>0.17711503347534996</v>
      </c>
      <c r="Q17" s="82">
        <f t="shared" si="5"/>
        <v>1.4534279156151169E-3</v>
      </c>
      <c r="R17" s="83">
        <v>2.7749411175413186E-3</v>
      </c>
      <c r="S17" s="84">
        <f t="shared" si="6"/>
        <v>5.5886622226123377E-3</v>
      </c>
      <c r="T17" s="85">
        <f>分析係数表!F20</f>
        <v>0.22332506203473945</v>
      </c>
      <c r="U17" s="86">
        <f t="shared" si="7"/>
        <v>1.2480883375561051E-3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投入係数表!AG18</f>
        <v>0</v>
      </c>
      <c r="E18" s="77">
        <f t="shared" si="0"/>
        <v>0</v>
      </c>
      <c r="F18" s="76">
        <f>分析係数表!C21</f>
        <v>0.17957505140507202</v>
      </c>
      <c r="G18" s="77">
        <f t="shared" si="1"/>
        <v>0</v>
      </c>
      <c r="H18" s="77">
        <v>1.1777009836805758E-2</v>
      </c>
      <c r="I18" s="77">
        <f t="shared" si="2"/>
        <v>1.1777009836805758E-2</v>
      </c>
      <c r="J18" s="76">
        <f>分析係数表!G21</f>
        <v>0.28499913688934919</v>
      </c>
      <c r="K18" s="78">
        <f t="shared" si="3"/>
        <v>3.3564376386270162E-3</v>
      </c>
      <c r="L18" s="79"/>
      <c r="M18" s="80"/>
      <c r="N18" s="81">
        <f>分析係数表!H21</f>
        <v>8.7801392746447693E-4</v>
      </c>
      <c r="O18" s="82">
        <f t="shared" si="4"/>
        <v>1.3637796445902756E-2</v>
      </c>
      <c r="P18" s="76">
        <f>分析係数表!C21</f>
        <v>0.17957505140507202</v>
      </c>
      <c r="Q18" s="82">
        <f t="shared" si="5"/>
        <v>2.4490079978248961E-3</v>
      </c>
      <c r="R18" s="83">
        <v>4.8265390861971661E-3</v>
      </c>
      <c r="S18" s="84">
        <f t="shared" si="6"/>
        <v>1.6603548923002923E-2</v>
      </c>
      <c r="T18" s="85">
        <f>分析係数表!F21</f>
        <v>0.42551355083721731</v>
      </c>
      <c r="U18" s="86">
        <f t="shared" si="7"/>
        <v>7.065035058726429E-3</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投入係数表!AG19</f>
        <v>0</v>
      </c>
      <c r="E19" s="77">
        <f t="shared" si="0"/>
        <v>0</v>
      </c>
      <c r="F19" s="76">
        <f>分析係数表!C22</f>
        <v>4.9691833590138623E-2</v>
      </c>
      <c r="G19" s="77">
        <f t="shared" si="1"/>
        <v>0</v>
      </c>
      <c r="H19" s="77">
        <v>4.9850612683572338E-3</v>
      </c>
      <c r="I19" s="77">
        <f t="shared" si="2"/>
        <v>4.9850612683572338E-3</v>
      </c>
      <c r="J19" s="76">
        <f>分析係数表!G22</f>
        <v>0.19477362503798237</v>
      </c>
      <c r="K19" s="78">
        <f t="shared" si="3"/>
        <v>9.7095845427438065E-4</v>
      </c>
      <c r="L19" s="79"/>
      <c r="M19" s="80"/>
      <c r="N19" s="81">
        <f>分析係数表!H22</f>
        <v>4.276858672463068E-5</v>
      </c>
      <c r="O19" s="82">
        <f t="shared" si="4"/>
        <v>6.6430527100385924E-4</v>
      </c>
      <c r="P19" s="76">
        <f>分析係数表!C22</f>
        <v>4.9691833590138623E-2</v>
      </c>
      <c r="Q19" s="82">
        <f t="shared" si="5"/>
        <v>3.3010546979775713E-5</v>
      </c>
      <c r="R19" s="83">
        <v>3.9654756000171581E-4</v>
      </c>
      <c r="S19" s="84">
        <f t="shared" si="6"/>
        <v>5.3816088283589495E-3</v>
      </c>
      <c r="T19" s="85">
        <f>分析係数表!F22</f>
        <v>0.41355211182011548</v>
      </c>
      <c r="U19" s="86">
        <f t="shared" si="7"/>
        <v>2.225575695957621E-3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3.9076780647285836E-4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投入係数表!AG21</f>
        <v>0</v>
      </c>
      <c r="E21" s="77">
        <f t="shared" si="0"/>
        <v>0</v>
      </c>
      <c r="F21" s="76">
        <f>分析係数表!C24</f>
        <v>0.10964526531808849</v>
      </c>
      <c r="G21" s="77">
        <f t="shared" si="1"/>
        <v>0</v>
      </c>
      <c r="H21" s="77">
        <v>5.5419970515109768E-3</v>
      </c>
      <c r="I21" s="77">
        <f t="shared" si="2"/>
        <v>5.5419970515109768E-3</v>
      </c>
      <c r="J21" s="76">
        <f>分析係数表!G24</f>
        <v>0.20900321543408359</v>
      </c>
      <c r="K21" s="78">
        <f t="shared" si="3"/>
        <v>1.1582952036920048E-3</v>
      </c>
      <c r="L21" s="79"/>
      <c r="M21" s="80"/>
      <c r="N21" s="81">
        <f>分析係数表!H24</f>
        <v>3.3711709535885358E-4</v>
      </c>
      <c r="O21" s="82">
        <f t="shared" si="4"/>
        <v>5.2362886067363014E-3</v>
      </c>
      <c r="P21" s="76">
        <f>分析係数表!C24</f>
        <v>0.10964526531808849</v>
      </c>
      <c r="Q21" s="82">
        <f t="shared" si="5"/>
        <v>5.7413425356768574E-4</v>
      </c>
      <c r="R21" s="83">
        <v>2.3055845018290951E-3</v>
      </c>
      <c r="S21" s="84">
        <f t="shared" si="6"/>
        <v>7.847581553340071E-3</v>
      </c>
      <c r="T21" s="85">
        <f>分析係数表!F24</f>
        <v>0.39389067524115756</v>
      </c>
      <c r="U21" s="86">
        <f t="shared" si="7"/>
        <v>3.0910891970551725E-3</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投入係数表!AG22</f>
        <v>1.968503937007874E-3</v>
      </c>
      <c r="E22" s="77">
        <f t="shared" si="0"/>
        <v>0.19685039370078738</v>
      </c>
      <c r="F22" s="76">
        <f>分析係数表!C25</f>
        <v>4.6305418719211788E-2</v>
      </c>
      <c r="G22" s="77">
        <f t="shared" si="1"/>
        <v>9.1152399053566497E-3</v>
      </c>
      <c r="H22" s="77">
        <v>1.6276487977533272E-2</v>
      </c>
      <c r="I22" s="77">
        <f t="shared" si="2"/>
        <v>1.6276487977533272E-2</v>
      </c>
      <c r="J22" s="76">
        <f>分析係数表!G25</f>
        <v>0.19667590027700832</v>
      </c>
      <c r="K22" s="78">
        <f t="shared" si="3"/>
        <v>3.2011929263292588E-3</v>
      </c>
      <c r="L22" s="79"/>
      <c r="M22" s="80"/>
      <c r="N22" s="81">
        <f>分析係数表!H25</f>
        <v>4.9058084772370483E-4</v>
      </c>
      <c r="O22" s="82">
        <f t="shared" si="4"/>
        <v>7.6199722262207375E-3</v>
      </c>
      <c r="P22" s="76">
        <f>分析係数表!C25</f>
        <v>4.6305418719211788E-2</v>
      </c>
      <c r="Q22" s="82">
        <f t="shared" si="5"/>
        <v>3.5284600456391568E-4</v>
      </c>
      <c r="R22" s="83">
        <v>1.1875895586995842E-3</v>
      </c>
      <c r="S22" s="84">
        <f t="shared" si="6"/>
        <v>1.7464077536232858E-2</v>
      </c>
      <c r="T22" s="85">
        <f>分析係数表!F25</f>
        <v>0.35013850415512465</v>
      </c>
      <c r="U22" s="86">
        <f t="shared" si="7"/>
        <v>6.1148459849856875E-3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投入係数表!AG23</f>
        <v>0</v>
      </c>
      <c r="E23" s="77">
        <f t="shared" si="0"/>
        <v>0</v>
      </c>
      <c r="F23" s="76">
        <f>分析係数表!C26</f>
        <v>0.16673079389508783</v>
      </c>
      <c r="G23" s="77">
        <f t="shared" si="1"/>
        <v>0</v>
      </c>
      <c r="H23" s="77">
        <v>1.4457623677932192E-2</v>
      </c>
      <c r="I23" s="77">
        <f t="shared" si="2"/>
        <v>1.4457623677932192E-2</v>
      </c>
      <c r="J23" s="76">
        <f>分析係数表!G26</f>
        <v>0.1962424574876577</v>
      </c>
      <c r="K23" s="78">
        <f t="shared" si="3"/>
        <v>2.8371995999891615E-3</v>
      </c>
      <c r="L23" s="79"/>
      <c r="M23" s="80"/>
      <c r="N23" s="81">
        <f>分析係数表!H26</f>
        <v>1.0251881817815884E-2</v>
      </c>
      <c r="O23" s="82">
        <f t="shared" si="4"/>
        <v>0.15923788113768977</v>
      </c>
      <c r="P23" s="76">
        <f>分析係数表!C26</f>
        <v>0.16673079389508783</v>
      </c>
      <c r="Q23" s="82">
        <f t="shared" si="5"/>
        <v>2.6549858340258647E-2</v>
      </c>
      <c r="R23" s="83">
        <v>2.8225992491048731E-2</v>
      </c>
      <c r="S23" s="84">
        <f t="shared" si="6"/>
        <v>4.268361616898092E-2</v>
      </c>
      <c r="T23" s="85">
        <f>分析係数表!F26</f>
        <v>0.33461327482172243</v>
      </c>
      <c r="U23" s="86">
        <f t="shared" si="7"/>
        <v>1.4282504587536127E-2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投入係数表!AG24</f>
        <v>0</v>
      </c>
      <c r="E24" s="77">
        <f t="shared" si="0"/>
        <v>0</v>
      </c>
      <c r="F24" s="76">
        <f>分析係数表!C27</f>
        <v>7.547169811320753E-2</v>
      </c>
      <c r="G24" s="77">
        <f t="shared" si="1"/>
        <v>0</v>
      </c>
      <c r="H24" s="77">
        <v>8.9168860910475965E-4</v>
      </c>
      <c r="I24" s="77">
        <f t="shared" si="2"/>
        <v>8.9168860910475965E-4</v>
      </c>
      <c r="J24" s="76">
        <f>分析係数表!G27</f>
        <v>0.16957431960921143</v>
      </c>
      <c r="K24" s="78">
        <f t="shared" si="3"/>
        <v>1.5120748919222372E-4</v>
      </c>
      <c r="L24" s="79"/>
      <c r="M24" s="80"/>
      <c r="N24" s="81">
        <f>分析係数表!H27</f>
        <v>1.0395282373304351E-2</v>
      </c>
      <c r="O24" s="82">
        <f t="shared" si="4"/>
        <v>0.16146525763458508</v>
      </c>
      <c r="P24" s="76">
        <f>分析係数表!C27</f>
        <v>7.547169811320753E-2</v>
      </c>
      <c r="Q24" s="82">
        <f t="shared" si="5"/>
        <v>1.2186057179968682E-2</v>
      </c>
      <c r="R24" s="83">
        <v>1.2331689490244008E-2</v>
      </c>
      <c r="S24" s="84">
        <f t="shared" si="6"/>
        <v>1.3223378099348768E-2</v>
      </c>
      <c r="T24" s="85">
        <f>分析係数表!F27</f>
        <v>0.31960921144452198</v>
      </c>
      <c r="U24" s="86">
        <f t="shared" si="7"/>
        <v>4.2263134469656214E-3</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投入係数表!AG25</f>
        <v>0</v>
      </c>
      <c r="E25" s="77">
        <f t="shared" si="0"/>
        <v>0</v>
      </c>
      <c r="F25" s="76">
        <f>分析係数表!C28</f>
        <v>9.6472970692467741E-2</v>
      </c>
      <c r="G25" s="77">
        <f t="shared" si="1"/>
        <v>0</v>
      </c>
      <c r="H25" s="77">
        <v>3.6121553545190303E-2</v>
      </c>
      <c r="I25" s="77">
        <f t="shared" si="2"/>
        <v>3.6121553545190303E-2</v>
      </c>
      <c r="J25" s="76">
        <f>分析係数表!G28</f>
        <v>0.12489408574817827</v>
      </c>
      <c r="K25" s="78">
        <f t="shared" si="3"/>
        <v>4.5113684058304109E-3</v>
      </c>
      <c r="L25" s="79"/>
      <c r="M25" s="80"/>
      <c r="N25" s="81">
        <f>分析係数表!H28</f>
        <v>1.9077305478404378E-2</v>
      </c>
      <c r="O25" s="82">
        <f t="shared" si="4"/>
        <v>0.29631922764836849</v>
      </c>
      <c r="P25" s="76">
        <f>分析係数表!C28</f>
        <v>9.6472970692467741E-2</v>
      </c>
      <c r="Q25" s="82">
        <f t="shared" si="5"/>
        <v>2.858679616453573E-2</v>
      </c>
      <c r="R25" s="83">
        <v>3.2610861178085995E-2</v>
      </c>
      <c r="S25" s="84">
        <f t="shared" si="6"/>
        <v>6.8732414723276292E-2</v>
      </c>
      <c r="T25" s="85">
        <f>分析係数表!F28</f>
        <v>0.21360786307405524</v>
      </c>
      <c r="U25" s="86">
        <f t="shared" si="7"/>
        <v>1.4681784232958781E-2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投入係数表!AG26</f>
        <v>1.4763779527559055E-2</v>
      </c>
      <c r="E26" s="77">
        <f t="shared" si="0"/>
        <v>1.4763779527559056</v>
      </c>
      <c r="F26" s="76">
        <f>分析係数表!C29</f>
        <v>3.4111818825194651E-2</v>
      </c>
      <c r="G26" s="77">
        <f t="shared" si="1"/>
        <v>5.0361937241921235E-2</v>
      </c>
      <c r="H26" s="77">
        <v>5.3497888129134363E-2</v>
      </c>
      <c r="I26" s="77">
        <f t="shared" si="2"/>
        <v>5.3497888129134363E-2</v>
      </c>
      <c r="J26" s="76">
        <f>分析係数表!G29</f>
        <v>0.26295336787564766</v>
      </c>
      <c r="K26" s="78">
        <f t="shared" si="3"/>
        <v>1.4067449857790511E-2</v>
      </c>
      <c r="L26" s="79"/>
      <c r="M26" s="80"/>
      <c r="N26" s="81">
        <f>分析係数表!H29</f>
        <v>9.4946262528680103E-3</v>
      </c>
      <c r="O26" s="82">
        <f t="shared" si="4"/>
        <v>0.14747577016285673</v>
      </c>
      <c r="P26" s="76">
        <f>分析係数表!C29</f>
        <v>3.4111818825194651E-2</v>
      </c>
      <c r="Q26" s="82">
        <f t="shared" si="5"/>
        <v>5.0306667529014162E-3</v>
      </c>
      <c r="R26" s="83">
        <v>6.4172340404338645E-3</v>
      </c>
      <c r="S26" s="84">
        <f t="shared" si="6"/>
        <v>5.9915122169568229E-2</v>
      </c>
      <c r="T26" s="85">
        <f>分析係数表!F29</f>
        <v>0.41450777202072536</v>
      </c>
      <c r="U26" s="86">
        <f t="shared" si="7"/>
        <v>2.4835283800857297E-2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投入係数表!AG27</f>
        <v>3.937007874015748E-3</v>
      </c>
      <c r="E27" s="77">
        <f t="shared" si="0"/>
        <v>0.39370078740157477</v>
      </c>
      <c r="F27" s="76">
        <f>分析係数表!C30</f>
        <v>1</v>
      </c>
      <c r="G27" s="77">
        <f t="shared" si="1"/>
        <v>0.39370078740157477</v>
      </c>
      <c r="H27" s="77">
        <v>0.44490446633606212</v>
      </c>
      <c r="I27" s="77">
        <f t="shared" si="2"/>
        <v>0.44490446633606212</v>
      </c>
      <c r="J27" s="76">
        <f>分析係数表!G30</f>
        <v>0.34440567162860553</v>
      </c>
      <c r="K27" s="78">
        <f t="shared" si="3"/>
        <v>0.15322762153903779</v>
      </c>
      <c r="L27" s="79"/>
      <c r="M27" s="80"/>
      <c r="N27" s="81">
        <f>分析係数表!H30</f>
        <v>0</v>
      </c>
      <c r="O27" s="82">
        <f t="shared" si="4"/>
        <v>0</v>
      </c>
      <c r="P27" s="76">
        <f>分析係数表!C30</f>
        <v>1</v>
      </c>
      <c r="Q27" s="82">
        <f t="shared" si="5"/>
        <v>0</v>
      </c>
      <c r="R27" s="83">
        <v>4.6192107087828907E-2</v>
      </c>
      <c r="S27" s="84">
        <f t="shared" si="6"/>
        <v>0.49109657342389101</v>
      </c>
      <c r="T27" s="85">
        <f>分析係数表!F30</f>
        <v>0.44043464817350592</v>
      </c>
      <c r="U27" s="86">
        <f t="shared" si="7"/>
        <v>0.21629594653516576</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投入係数表!AG28</f>
        <v>5.4133858267716535E-3</v>
      </c>
      <c r="E28" s="77">
        <f t="shared" si="0"/>
        <v>0.54133858267716539</v>
      </c>
      <c r="F28" s="76">
        <f>分析係数表!C31</f>
        <v>1.6826763829082436E-2</v>
      </c>
      <c r="G28" s="77">
        <f t="shared" si="1"/>
        <v>9.1089764822788778E-3</v>
      </c>
      <c r="H28" s="77">
        <v>1.1693559081322443E-2</v>
      </c>
      <c r="I28" s="77">
        <f t="shared" si="2"/>
        <v>1.1693559081322443E-2</v>
      </c>
      <c r="J28" s="76">
        <f>分析係数表!G31</f>
        <v>7.0588235294117646E-2</v>
      </c>
      <c r="K28" s="78">
        <f t="shared" si="3"/>
        <v>8.2542769985805475E-4</v>
      </c>
      <c r="L28" s="79"/>
      <c r="M28" s="80"/>
      <c r="N28" s="81">
        <f>分析係数表!H31</f>
        <v>2.1628325886567646E-2</v>
      </c>
      <c r="O28" s="82">
        <f t="shared" si="4"/>
        <v>0.33594308322471633</v>
      </c>
      <c r="P28" s="76">
        <f>分析係数表!C31</f>
        <v>1.6826763829082436E-2</v>
      </c>
      <c r="Q28" s="82">
        <f t="shared" si="5"/>
        <v>5.652834921436087E-3</v>
      </c>
      <c r="R28" s="83">
        <v>7.1129825310725352E-3</v>
      </c>
      <c r="S28" s="84">
        <f t="shared" si="6"/>
        <v>1.8806541612394978E-2</v>
      </c>
      <c r="T28" s="85">
        <f>分析係数表!F31</f>
        <v>0.34509803921568627</v>
      </c>
      <c r="U28" s="86">
        <f t="shared" si="7"/>
        <v>6.4901006348657177E-3</v>
      </c>
      <c r="V28" s="87">
        <f>分析係数表!D31</f>
        <v>0</v>
      </c>
      <c r="W28" s="88">
        <f t="shared" si="8"/>
        <v>0</v>
      </c>
      <c r="X28" s="76">
        <f>分析係数表!E31</f>
        <v>0</v>
      </c>
      <c r="Y28" s="89">
        <f t="shared" si="9"/>
        <v>0</v>
      </c>
    </row>
    <row r="29" spans="1:25" x14ac:dyDescent="0.2">
      <c r="A29" s="6" t="s">
        <v>17</v>
      </c>
      <c r="B29" s="5" t="s">
        <v>273</v>
      </c>
      <c r="C29" s="90"/>
      <c r="D29" s="76">
        <f>投入係数表!AG29</f>
        <v>2.4606299212598425E-3</v>
      </c>
      <c r="E29" s="77">
        <f t="shared" si="0"/>
        <v>0.24606299212598426</v>
      </c>
      <c r="F29" s="76">
        <f>分析係数表!C32</f>
        <v>1</v>
      </c>
      <c r="G29" s="77">
        <f t="shared" si="1"/>
        <v>0.24606299212598426</v>
      </c>
      <c r="H29" s="77">
        <v>0.29785287560331675</v>
      </c>
      <c r="I29" s="77">
        <f t="shared" si="2"/>
        <v>0.29785287560331675</v>
      </c>
      <c r="J29" s="76">
        <f>分析係数表!G32</f>
        <v>0.14034315882094148</v>
      </c>
      <c r="K29" s="78">
        <f t="shared" si="3"/>
        <v>4.1801613426070409E-2</v>
      </c>
      <c r="L29" s="79"/>
      <c r="M29" s="80"/>
      <c r="N29" s="81">
        <f>分析係数表!H32</f>
        <v>6.181318681318681E-3</v>
      </c>
      <c r="O29" s="82">
        <f t="shared" si="4"/>
        <v>9.60116500503813E-2</v>
      </c>
      <c r="P29" s="76">
        <f>分析係数表!C32</f>
        <v>1</v>
      </c>
      <c r="Q29" s="82">
        <f t="shared" si="5"/>
        <v>9.60116500503813E-2</v>
      </c>
      <c r="R29" s="83">
        <v>0.12495539889174211</v>
      </c>
      <c r="S29" s="84">
        <f t="shared" si="6"/>
        <v>0.42280827449505887</v>
      </c>
      <c r="T29" s="85">
        <f>分析係数表!F32</f>
        <v>0.48284205895292565</v>
      </c>
      <c r="U29" s="86">
        <f t="shared" si="7"/>
        <v>0.20414961779952798</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投入係数表!AG30</f>
        <v>4.4291338582677165E-3</v>
      </c>
      <c r="E30" s="77">
        <f t="shared" si="0"/>
        <v>0.44291338582677164</v>
      </c>
      <c r="F30" s="76">
        <f>分析係数表!C33</f>
        <v>0.61354309165526677</v>
      </c>
      <c r="G30" s="77">
        <f t="shared" si="1"/>
        <v>0.27174644807565951</v>
      </c>
      <c r="H30" s="77">
        <v>0.29325260054199503</v>
      </c>
      <c r="I30" s="77">
        <f t="shared" si="2"/>
        <v>0.29325260054199503</v>
      </c>
      <c r="J30" s="76">
        <f>分析係数表!G33</f>
        <v>0.50806900389538123</v>
      </c>
      <c r="K30" s="78">
        <f t="shared" si="3"/>
        <v>0.14899255664710156</v>
      </c>
      <c r="L30" s="79"/>
      <c r="M30" s="80"/>
      <c r="N30" s="81">
        <f>分析係数表!H33</f>
        <v>9.1575091575091575E-4</v>
      </c>
      <c r="O30" s="82">
        <f t="shared" si="4"/>
        <v>1.4223948155612044E-2</v>
      </c>
      <c r="P30" s="76">
        <f>分析係数表!C33</f>
        <v>0.61354309165526677</v>
      </c>
      <c r="Q30" s="82">
        <f t="shared" si="5"/>
        <v>8.7270051269384436E-3</v>
      </c>
      <c r="R30" s="83">
        <v>2.3873669054585236E-2</v>
      </c>
      <c r="S30" s="84">
        <f t="shared" si="6"/>
        <v>0.31712626959658025</v>
      </c>
      <c r="T30" s="85">
        <f>分析係数表!F33</f>
        <v>0.64607679465776291</v>
      </c>
      <c r="U30" s="86">
        <f t="shared" si="7"/>
        <v>0.20488792376273213</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投入係数表!AG31</f>
        <v>1.0334645669291339E-2</v>
      </c>
      <c r="E31" s="77">
        <f t="shared" si="0"/>
        <v>1.033464566929134</v>
      </c>
      <c r="F31" s="76">
        <f>分析係数表!C34</f>
        <v>0.22857033424405693</v>
      </c>
      <c r="G31" s="77">
        <f t="shared" si="1"/>
        <v>0.23621934149238172</v>
      </c>
      <c r="H31" s="77">
        <v>0.31877055773865753</v>
      </c>
      <c r="I31" s="77">
        <f t="shared" si="2"/>
        <v>0.31877055773865753</v>
      </c>
      <c r="J31" s="76">
        <f>分析係数表!G34</f>
        <v>0.42483593457785029</v>
      </c>
      <c r="K31" s="78">
        <f t="shared" si="3"/>
        <v>0.13542518781280516</v>
      </c>
      <c r="L31" s="79"/>
      <c r="M31" s="80"/>
      <c r="N31" s="81">
        <f>分析係数表!H34</f>
        <v>0.15290524493821198</v>
      </c>
      <c r="O31" s="82">
        <f t="shared" si="4"/>
        <v>2.3750085741807387</v>
      </c>
      <c r="P31" s="76">
        <f>分析係数表!C34</f>
        <v>0.22857033424405693</v>
      </c>
      <c r="Q31" s="82">
        <f t="shared" si="5"/>
        <v>0.54285650363299254</v>
      </c>
      <c r="R31" s="83">
        <v>0.57831441239251924</v>
      </c>
      <c r="S31" s="84">
        <f t="shared" si="6"/>
        <v>0.89708497013117672</v>
      </c>
      <c r="T31" s="85">
        <f>分析係数表!F34</f>
        <v>0.69964976707810533</v>
      </c>
      <c r="U31" s="86">
        <f t="shared" si="7"/>
        <v>0.62764529040154682</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投入係数表!AG32</f>
        <v>5.905511811023622E-3</v>
      </c>
      <c r="E32" s="77">
        <f t="shared" si="0"/>
        <v>0.59055118110236215</v>
      </c>
      <c r="F32" s="76">
        <f>分析係数表!C35</f>
        <v>0.59405620126526415</v>
      </c>
      <c r="G32" s="77">
        <f t="shared" si="1"/>
        <v>0.35082059129838433</v>
      </c>
      <c r="H32" s="77">
        <v>0.51490239016771278</v>
      </c>
      <c r="I32" s="77">
        <f t="shared" si="2"/>
        <v>0.51490239016771278</v>
      </c>
      <c r="J32" s="76">
        <f>分析係数表!G35</f>
        <v>0.31381472022289297</v>
      </c>
      <c r="K32" s="78">
        <f t="shared" si="3"/>
        <v>0.16158394951257965</v>
      </c>
      <c r="L32" s="79"/>
      <c r="M32" s="80"/>
      <c r="N32" s="81">
        <f>分析係数表!H35</f>
        <v>5.730990621100511E-2</v>
      </c>
      <c r="O32" s="82">
        <f t="shared" si="4"/>
        <v>0.8901690631451713</v>
      </c>
      <c r="P32" s="76">
        <f>分析係数表!C35</f>
        <v>0.59405620126526415</v>
      </c>
      <c r="Q32" s="82">
        <f t="shared" si="5"/>
        <v>0.52881045213587952</v>
      </c>
      <c r="R32" s="83">
        <v>0.71877265561318215</v>
      </c>
      <c r="S32" s="84">
        <f t="shared" si="6"/>
        <v>1.2336750457808949</v>
      </c>
      <c r="T32" s="85">
        <f>分析係数表!F35</f>
        <v>0.64397492454144412</v>
      </c>
      <c r="U32" s="86">
        <f t="shared" si="7"/>
        <v>0.79445579451541448</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投入係数表!AG33</f>
        <v>1.7716535433070866E-2</v>
      </c>
      <c r="E33" s="77">
        <f t="shared" si="0"/>
        <v>1.7716535433070866</v>
      </c>
      <c r="F33" s="76">
        <f>分析係数表!C36</f>
        <v>0.92201141892342209</v>
      </c>
      <c r="G33" s="77">
        <f t="shared" si="1"/>
        <v>1.6334847973052753</v>
      </c>
      <c r="H33" s="77">
        <v>1.7454345725197189</v>
      </c>
      <c r="I33" s="77">
        <f t="shared" si="2"/>
        <v>1.7454345725197189</v>
      </c>
      <c r="J33" s="76">
        <f>分析係数表!G36</f>
        <v>3.5073050022033647E-2</v>
      </c>
      <c r="K33" s="78">
        <f t="shared" si="3"/>
        <v>6.1217714072171019E-2</v>
      </c>
      <c r="L33" s="79"/>
      <c r="M33" s="80"/>
      <c r="N33" s="81">
        <f>分析係数表!H36</f>
        <v>0.21210954796119633</v>
      </c>
      <c r="O33" s="82">
        <f t="shared" si="4"/>
        <v>3.2946024531533165</v>
      </c>
      <c r="P33" s="76">
        <f>分析係数表!C36</f>
        <v>0.92201141892342209</v>
      </c>
      <c r="Q33" s="82">
        <f t="shared" si="5"/>
        <v>3.0376610826204766</v>
      </c>
      <c r="R33" s="83">
        <v>3.1493243968672604</v>
      </c>
      <c r="S33" s="84">
        <f t="shared" si="6"/>
        <v>4.8947589693869791</v>
      </c>
      <c r="T33" s="85">
        <f>分析係数表!F36</f>
        <v>0.86466819583959498</v>
      </c>
      <c r="U33" s="86">
        <f t="shared" si="7"/>
        <v>4.2323424071295142</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投入係数表!AG34</f>
        <v>1.7224409448818898E-2</v>
      </c>
      <c r="E34" s="77">
        <f t="shared" si="0"/>
        <v>1.7224409448818898</v>
      </c>
      <c r="F34" s="76">
        <f>分析係数表!C37</f>
        <v>0.53071646341463419</v>
      </c>
      <c r="G34" s="77">
        <f t="shared" si="1"/>
        <v>0.91412776670827744</v>
      </c>
      <c r="H34" s="77">
        <v>1.0412750026976847</v>
      </c>
      <c r="I34" s="77">
        <f t="shared" si="2"/>
        <v>1.0412750026976847</v>
      </c>
      <c r="J34" s="76">
        <f>分析係数表!G37</f>
        <v>0.41098529342667856</v>
      </c>
      <c r="K34" s="78">
        <f t="shared" si="3"/>
        <v>0.42794871252157346</v>
      </c>
      <c r="L34" s="79"/>
      <c r="M34" s="80"/>
      <c r="N34" s="81">
        <f>分析係数表!H37</f>
        <v>4.5651692629714608E-2</v>
      </c>
      <c r="O34" s="82">
        <f t="shared" si="4"/>
        <v>0.70908726162564872</v>
      </c>
      <c r="P34" s="76">
        <f>分析係数表!C37</f>
        <v>0.53071646341463419</v>
      </c>
      <c r="Q34" s="82">
        <f t="shared" si="5"/>
        <v>0.37632428374233173</v>
      </c>
      <c r="R34" s="83">
        <v>0.4319188771170539</v>
      </c>
      <c r="S34" s="84">
        <f t="shared" si="6"/>
        <v>1.4731938798147386</v>
      </c>
      <c r="T34" s="85">
        <f>分析係数表!F37</f>
        <v>0.70065310341587184</v>
      </c>
      <c r="U34" s="86">
        <f t="shared" si="7"/>
        <v>1.0321978638254654</v>
      </c>
      <c r="V34" s="87">
        <f>分析係数表!D37</f>
        <v>8.5091387492364792E-2</v>
      </c>
      <c r="W34" s="88">
        <f t="shared" si="8"/>
        <v>0</v>
      </c>
      <c r="X34" s="76">
        <f>分析係数表!E37</f>
        <v>8.0815674481980918E-2</v>
      </c>
      <c r="Y34" s="89">
        <f t="shared" si="9"/>
        <v>0</v>
      </c>
    </row>
    <row r="35" spans="1:25" x14ac:dyDescent="0.2">
      <c r="A35" s="6" t="s">
        <v>23</v>
      </c>
      <c r="B35" s="5" t="s">
        <v>194</v>
      </c>
      <c r="C35" s="75">
        <f>最終需要_まとめ!C36</f>
        <v>100</v>
      </c>
      <c r="D35" s="76">
        <f>投入係数表!AG35</f>
        <v>0.19783464566929135</v>
      </c>
      <c r="E35" s="77">
        <f t="shared" si="0"/>
        <v>19.783464566929133</v>
      </c>
      <c r="F35" s="76">
        <f>分析係数表!C38</f>
        <v>6.0218331324874197E-2</v>
      </c>
      <c r="G35" s="77">
        <f t="shared" si="1"/>
        <v>1.1913272240452473</v>
      </c>
      <c r="H35" s="77">
        <v>1.2236190819555706</v>
      </c>
      <c r="I35" s="77">
        <f t="shared" si="2"/>
        <v>101.22361908195558</v>
      </c>
      <c r="J35" s="76">
        <f>分析係数表!G38</f>
        <v>0.21161417322834647</v>
      </c>
      <c r="K35" s="78">
        <f t="shared" si="3"/>
        <v>21.420352463209106</v>
      </c>
      <c r="L35" s="79"/>
      <c r="M35" s="80"/>
      <c r="N35" s="81">
        <f>分析係数表!H38</f>
        <v>4.0957211286881616E-2</v>
      </c>
      <c r="O35" s="82">
        <f t="shared" si="4"/>
        <v>0.6361699889378134</v>
      </c>
      <c r="P35" s="76">
        <f>分析係数表!C38</f>
        <v>6.0218331324874197E-2</v>
      </c>
      <c r="Q35" s="82">
        <f t="shared" si="5"/>
        <v>3.8309095172798797E-2</v>
      </c>
      <c r="R35" s="83">
        <v>4.6920998590490842E-2</v>
      </c>
      <c r="S35" s="84">
        <f t="shared" si="6"/>
        <v>101.27054008054607</v>
      </c>
      <c r="T35" s="85">
        <f>分析係数表!F38</f>
        <v>0.48868110236220474</v>
      </c>
      <c r="U35" s="86">
        <f t="shared" si="7"/>
        <v>49.488999163377095</v>
      </c>
      <c r="V35" s="87">
        <f>分析係数表!D38</f>
        <v>0.11466535433070867</v>
      </c>
      <c r="W35" s="88">
        <f t="shared" si="8"/>
        <v>12</v>
      </c>
      <c r="X35" s="76">
        <f>分析係数表!E38</f>
        <v>7.874015748031496E-2</v>
      </c>
      <c r="Y35" s="89">
        <f t="shared" si="9"/>
        <v>8</v>
      </c>
    </row>
    <row r="36" spans="1:25" x14ac:dyDescent="0.2">
      <c r="A36" s="6" t="s">
        <v>24</v>
      </c>
      <c r="B36" s="5" t="s">
        <v>39</v>
      </c>
      <c r="C36" s="90"/>
      <c r="D36" s="76">
        <f>投入係数表!AG36</f>
        <v>0</v>
      </c>
      <c r="E36" s="77">
        <f t="shared" si="0"/>
        <v>0</v>
      </c>
      <c r="F36" s="76">
        <f>分析係数表!C39</f>
        <v>1</v>
      </c>
      <c r="G36" s="77">
        <f t="shared" si="1"/>
        <v>0</v>
      </c>
      <c r="H36" s="77">
        <v>1.6255689631089094E-2</v>
      </c>
      <c r="I36" s="77">
        <f t="shared" si="2"/>
        <v>1.6255689631089094E-2</v>
      </c>
      <c r="J36" s="76">
        <f>分析係数表!G39</f>
        <v>0.35446398937935614</v>
      </c>
      <c r="K36" s="78">
        <f t="shared" si="3"/>
        <v>5.7620565967484742E-3</v>
      </c>
      <c r="L36" s="79"/>
      <c r="M36" s="80"/>
      <c r="N36" s="81">
        <f>分析係数表!H39</f>
        <v>3.6479088676890873E-3</v>
      </c>
      <c r="O36" s="82">
        <f t="shared" si="4"/>
        <v>5.6661331938564458E-2</v>
      </c>
      <c r="P36" s="76">
        <f>分析係数表!C39</f>
        <v>1</v>
      </c>
      <c r="Q36" s="82">
        <f t="shared" si="5"/>
        <v>5.6661331938564458E-2</v>
      </c>
      <c r="R36" s="83">
        <v>6.3992221238279801E-2</v>
      </c>
      <c r="S36" s="84">
        <f t="shared" si="6"/>
        <v>8.0247910869368888E-2</v>
      </c>
      <c r="T36" s="85">
        <f>分析係数表!F39</f>
        <v>0.70522971883741881</v>
      </c>
      <c r="U36" s="86">
        <f t="shared" si="7"/>
        <v>5.6593211619695265E-2</v>
      </c>
      <c r="V36" s="87">
        <f>分析係数表!D39</f>
        <v>5.7038547247641173E-2</v>
      </c>
      <c r="W36" s="88">
        <f t="shared" si="8"/>
        <v>0</v>
      </c>
      <c r="X36" s="76">
        <f>分析係数表!E39</f>
        <v>7.2068654876487601E-2</v>
      </c>
      <c r="Y36" s="89">
        <f t="shared" si="9"/>
        <v>0</v>
      </c>
    </row>
    <row r="37" spans="1:25" x14ac:dyDescent="0.2">
      <c r="A37" s="6" t="s">
        <v>25</v>
      </c>
      <c r="B37" s="5" t="s">
        <v>40</v>
      </c>
      <c r="C37" s="90"/>
      <c r="D37" s="76">
        <f>投入係数表!AG37</f>
        <v>3.937007874015748E-3</v>
      </c>
      <c r="E37" s="77">
        <f t="shared" si="0"/>
        <v>0.39370078740157477</v>
      </c>
      <c r="F37" s="76">
        <f>分析係数表!C40</f>
        <v>0.65100470158416435</v>
      </c>
      <c r="G37" s="77">
        <f t="shared" si="1"/>
        <v>0.25630106361581273</v>
      </c>
      <c r="H37" s="77">
        <v>0.26200693554432475</v>
      </c>
      <c r="I37" s="77">
        <f t="shared" si="2"/>
        <v>0.26200693554432475</v>
      </c>
      <c r="J37" s="76">
        <f>分析係数表!G40</f>
        <v>0.47733083654434799</v>
      </c>
      <c r="K37" s="78">
        <f t="shared" si="3"/>
        <v>0.12506398972379359</v>
      </c>
      <c r="L37" s="79"/>
      <c r="M37" s="80"/>
      <c r="N37" s="81">
        <f>分析係数表!H40</f>
        <v>3.0717908465161214E-2</v>
      </c>
      <c r="O37" s="82">
        <f t="shared" si="4"/>
        <v>0.47712749170336005</v>
      </c>
      <c r="P37" s="76">
        <f>分析係数表!C40</f>
        <v>0.65100470158416435</v>
      </c>
      <c r="Q37" s="82">
        <f t="shared" si="5"/>
        <v>0.31061224035394674</v>
      </c>
      <c r="R37" s="83">
        <v>0.31182064820834432</v>
      </c>
      <c r="S37" s="84">
        <f t="shared" si="6"/>
        <v>0.57382758375266907</v>
      </c>
      <c r="T37" s="85">
        <f>分析係数表!F40</f>
        <v>0.67377291224026792</v>
      </c>
      <c r="U37" s="86">
        <f t="shared" si="7"/>
        <v>0.38662948222883209</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投入係数表!AG38</f>
        <v>0</v>
      </c>
      <c r="E38" s="77">
        <f t="shared" si="0"/>
        <v>0</v>
      </c>
      <c r="F38" s="76">
        <f>分析係数表!C41</f>
        <v>0.8265321556052998</v>
      </c>
      <c r="G38" s="77">
        <f t="shared" si="1"/>
        <v>0</v>
      </c>
      <c r="H38" s="77">
        <v>6.7590231957831892E-4</v>
      </c>
      <c r="I38" s="77">
        <f t="shared" si="2"/>
        <v>6.7590231957831892E-4</v>
      </c>
      <c r="J38" s="76">
        <f>分析係数表!G41</f>
        <v>0.44479524052850572</v>
      </c>
      <c r="K38" s="78">
        <f t="shared" si="3"/>
        <v>3.0063813481061329E-4</v>
      </c>
      <c r="L38" s="79"/>
      <c r="M38" s="80"/>
      <c r="N38" s="81">
        <f>分析係数表!H41</f>
        <v>6.0640824377088114E-2</v>
      </c>
      <c r="O38" s="82">
        <f t="shared" si="4"/>
        <v>0.94190672072217774</v>
      </c>
      <c r="P38" s="76">
        <f>分析係数表!C41</f>
        <v>0.8265321556052998</v>
      </c>
      <c r="Q38" s="82">
        <f t="shared" si="5"/>
        <v>0.7785161922576207</v>
      </c>
      <c r="R38" s="83">
        <v>0.79248053588670075</v>
      </c>
      <c r="S38" s="84">
        <f t="shared" si="6"/>
        <v>0.79315643820627912</v>
      </c>
      <c r="T38" s="85">
        <f>分析係数表!F41</f>
        <v>0.54945616468355352</v>
      </c>
      <c r="U38" s="86">
        <f t="shared" si="7"/>
        <v>0.43580469453089005</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投入係数表!AG39</f>
        <v>4.921259842519685E-4</v>
      </c>
      <c r="E39" s="77">
        <f>$C$35*D39</f>
        <v>4.9212598425196846E-2</v>
      </c>
      <c r="F39" s="76">
        <f>分析係数表!C42</f>
        <v>0.24572260647979616</v>
      </c>
      <c r="G39" s="77">
        <f>E39*F39</f>
        <v>1.209264795668288E-2</v>
      </c>
      <c r="H39" s="77">
        <v>1.7202561704651422E-2</v>
      </c>
      <c r="I39" s="77">
        <f>C39+H39</f>
        <v>1.7202561704651422E-2</v>
      </c>
      <c r="J39" s="76">
        <f>分析係数表!G42</f>
        <v>0.48602941176470588</v>
      </c>
      <c r="K39" s="78">
        <f>I39*J39</f>
        <v>8.3609509461577865E-3</v>
      </c>
      <c r="L39" s="79"/>
      <c r="M39" s="80"/>
      <c r="N39" s="81">
        <f>分析係数表!H42</f>
        <v>1.240792174858109E-2</v>
      </c>
      <c r="O39" s="82">
        <f t="shared" si="4"/>
        <v>0.19272668215241376</v>
      </c>
      <c r="P39" s="76">
        <f>分析係数表!C42</f>
        <v>0.24572260647979616</v>
      </c>
      <c r="Q39" s="82">
        <f>O39*P39</f>
        <v>4.7357302676694323E-2</v>
      </c>
      <c r="R39" s="83">
        <v>4.9628324422685909E-2</v>
      </c>
      <c r="S39" s="84">
        <f>I39+R39</f>
        <v>6.6830886127337327E-2</v>
      </c>
      <c r="T39" s="85">
        <f>分析係数表!F42</f>
        <v>0.55735294117647061</v>
      </c>
      <c r="U39" s="86">
        <f>S39*T39</f>
        <v>3.7248390944501247E-2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投入係数表!AG40</f>
        <v>0.16141732283464566</v>
      </c>
      <c r="E40" s="77">
        <f>$C$35*D40</f>
        <v>16.141732283464567</v>
      </c>
      <c r="F40" s="76">
        <f>分析係数表!C43</f>
        <v>0.32241039779440728</v>
      </c>
      <c r="G40" s="77">
        <f>E40*F40</f>
        <v>5.2042623266026373</v>
      </c>
      <c r="H40" s="77">
        <v>5.5978981678421889</v>
      </c>
      <c r="I40" s="77">
        <f>C40+H40</f>
        <v>5.5978981678421889</v>
      </c>
      <c r="J40" s="76">
        <f>分析係数表!G43</f>
        <v>0.32678591644967736</v>
      </c>
      <c r="K40" s="78">
        <f>I40*J40</f>
        <v>1.8293142829702795</v>
      </c>
      <c r="L40" s="79"/>
      <c r="M40" s="80"/>
      <c r="N40" s="81">
        <f>分析係数表!H43</f>
        <v>3.3935615666384894E-2</v>
      </c>
      <c r="O40" s="82">
        <f t="shared" si="4"/>
        <v>0.52710669415123856</v>
      </c>
      <c r="P40" s="76">
        <f>分析係数表!C43</f>
        <v>0.32241039779440728</v>
      </c>
      <c r="Q40" s="82">
        <f>O40*P40</f>
        <v>0.16994467894139581</v>
      </c>
      <c r="R40" s="83">
        <v>0.29174346344567642</v>
      </c>
      <c r="S40" s="84">
        <f>I40+R40</f>
        <v>5.8896416312878657</v>
      </c>
      <c r="T40" s="85">
        <f>分析係数表!F43</f>
        <v>0.56402128382203098</v>
      </c>
      <c r="U40" s="86">
        <f>S40*T40</f>
        <v>3.321883234130663</v>
      </c>
      <c r="V40" s="87">
        <f>分析係数表!D43</f>
        <v>0.20027170836635344</v>
      </c>
      <c r="W40" s="88">
        <f>ROUND(S40*V40,0)</f>
        <v>1</v>
      </c>
      <c r="X40" s="76">
        <f>分析係数表!E43</f>
        <v>0.1484206951205706</v>
      </c>
      <c r="Y40" s="89">
        <f>ROUND(S40*X40,0)</f>
        <v>1</v>
      </c>
    </row>
    <row r="41" spans="1:25" x14ac:dyDescent="0.2">
      <c r="A41" s="6" t="s">
        <v>341</v>
      </c>
      <c r="B41" s="5" t="s">
        <v>42</v>
      </c>
      <c r="C41" s="90"/>
      <c r="D41" s="76">
        <f>投入係数表!AG41</f>
        <v>1.7224409448818898E-2</v>
      </c>
      <c r="E41" s="77">
        <f>$C$35*D41</f>
        <v>1.7224409448818898</v>
      </c>
      <c r="F41" s="76">
        <f>分析係数表!C44</f>
        <v>0.3905721797921623</v>
      </c>
      <c r="G41" s="77">
        <f>E41*F41</f>
        <v>0.67273751440579144</v>
      </c>
      <c r="H41" s="77">
        <v>0.68905352551241328</v>
      </c>
      <c r="I41" s="77">
        <f>C41+H41</f>
        <v>0.68905352551241328</v>
      </c>
      <c r="J41" s="76">
        <f>分析係数表!G44</f>
        <v>0.26539598666415049</v>
      </c>
      <c r="K41" s="78">
        <f>I41*J41</f>
        <v>0.18287204026777831</v>
      </c>
      <c r="L41" s="79"/>
      <c r="M41" s="80"/>
      <c r="N41" s="81">
        <f>分析係数表!H44</f>
        <v>0.10659692871231333</v>
      </c>
      <c r="O41" s="82">
        <f t="shared" si="4"/>
        <v>1.655722272806148</v>
      </c>
      <c r="P41" s="76">
        <f>分析係数表!C44</f>
        <v>0.3905721797921623</v>
      </c>
      <c r="Q41" s="82">
        <f>O41*P41</f>
        <v>0.64667905722033048</v>
      </c>
      <c r="R41" s="83">
        <v>0.65683994738037832</v>
      </c>
      <c r="S41" s="84">
        <f>I41+R41</f>
        <v>1.3458934728927916</v>
      </c>
      <c r="T41" s="85">
        <f>分析係数表!F44</f>
        <v>0.53714537334088197</v>
      </c>
      <c r="U41" s="86">
        <f>S41*T41</f>
        <v>0.72294045197405477</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投入係数表!AG42</f>
        <v>9.8425196850393699E-4</v>
      </c>
      <c r="E42" s="77">
        <f>$C$35*D42</f>
        <v>9.8425196850393692E-2</v>
      </c>
      <c r="F42" s="76">
        <f>分析係数表!C45</f>
        <v>1</v>
      </c>
      <c r="G42" s="77">
        <f>E42*F42</f>
        <v>9.8425196850393692E-2</v>
      </c>
      <c r="H42" s="77">
        <v>0.10912136557593652</v>
      </c>
      <c r="I42" s="77">
        <f>C42+H42</f>
        <v>0.10912136557593652</v>
      </c>
      <c r="J42" s="76">
        <f>分析係数表!G45</f>
        <v>0</v>
      </c>
      <c r="K42" s="78">
        <f>I42*J42</f>
        <v>0</v>
      </c>
      <c r="L42" s="79"/>
      <c r="M42" s="80"/>
      <c r="N42" s="81">
        <f>分析係数表!H45</f>
        <v>0</v>
      </c>
      <c r="O42" s="82">
        <f t="shared" si="4"/>
        <v>0</v>
      </c>
      <c r="P42" s="76">
        <f>分析係数表!C45</f>
        <v>1</v>
      </c>
      <c r="Q42" s="82">
        <f>O42*P42</f>
        <v>0</v>
      </c>
      <c r="R42" s="83">
        <v>5.6984512582152879E-3</v>
      </c>
      <c r="S42" s="84">
        <f>I42+R42</f>
        <v>0.11481981683415181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7.3818897637795275E-3</v>
      </c>
      <c r="E43" s="77">
        <f>$C$35*D43</f>
        <v>0.73818897637795278</v>
      </c>
      <c r="F43" s="76">
        <f>分析係数表!C46</f>
        <v>0.10446009389671362</v>
      </c>
      <c r="G43" s="77">
        <f>E43*F43</f>
        <v>7.7111289785959866E-2</v>
      </c>
      <c r="H43" s="77">
        <v>8.5711818054833411E-2</v>
      </c>
      <c r="I43" s="77">
        <f>C43+H43</f>
        <v>8.5711818054833411E-2</v>
      </c>
      <c r="J43" s="76">
        <f>分析係数表!G46</f>
        <v>9.482758620689655E-3</v>
      </c>
      <c r="K43" s="78">
        <f>I43*J43</f>
        <v>8.1278448155445472E-4</v>
      </c>
      <c r="L43" s="79"/>
      <c r="M43" s="80"/>
      <c r="N43" s="81">
        <f>分析係数表!H46</f>
        <v>2.1406935555287204E-2</v>
      </c>
      <c r="O43" s="82">
        <f t="shared" si="4"/>
        <v>0.33250432652775519</v>
      </c>
      <c r="P43" s="76">
        <f>分析係数表!C46</f>
        <v>0.10446009389671362</v>
      </c>
      <c r="Q43" s="82">
        <f>O43*P43</f>
        <v>3.473343317015283E-2</v>
      </c>
      <c r="R43" s="83">
        <v>3.865377994395363E-2</v>
      </c>
      <c r="S43" s="84">
        <f>I43+R43</f>
        <v>0.12436559799878705</v>
      </c>
      <c r="T43" s="85">
        <f>分析係数表!F46</f>
        <v>0.31293103448275861</v>
      </c>
      <c r="U43" s="86">
        <f>S43*T43</f>
        <v>3.8917855235827324E-2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投入係数表!AG44</f>
        <v>0.49064960629921262</v>
      </c>
      <c r="E44" s="91">
        <f>SUM(E5:E43)</f>
        <v>49.064960629921259</v>
      </c>
      <c r="F44" s="92">
        <f>分析係数表!C47</f>
        <v>0.44570757479943235</v>
      </c>
      <c r="G44" s="91">
        <f>SUM(G5:G43)</f>
        <v>11.726188264263694</v>
      </c>
      <c r="H44" s="91">
        <f>SUM(H5:H43)</f>
        <v>12.954043626572593</v>
      </c>
      <c r="I44" s="91">
        <f>SUM(I5:I43)</f>
        <v>112.95404362657258</v>
      </c>
      <c r="J44" s="92">
        <f>分析係数表!G47</f>
        <v>0.27097428005742652</v>
      </c>
      <c r="K44" s="93">
        <f>SUM(K5:K43)</f>
        <v>24.759646204986744</v>
      </c>
      <c r="L44" s="94">
        <f>最終需要_まとめ!$L$33</f>
        <v>0.62733333333333341</v>
      </c>
      <c r="M44" s="91">
        <f>K44*L44</f>
        <v>15.532551385928352</v>
      </c>
      <c r="N44" s="95">
        <f>分析係数表!H47</f>
        <v>1</v>
      </c>
      <c r="O44" s="96">
        <f>SUM(O5:O43)</f>
        <v>15.532551385928354</v>
      </c>
      <c r="P44" s="92">
        <f>分析係数表!C47</f>
        <v>0.44570757479943235</v>
      </c>
      <c r="Q44" s="96">
        <f>SUM(Q5:Q43)</f>
        <v>6.8053550055712551</v>
      </c>
      <c r="R44" s="91">
        <f>SUM(R5:R43)</f>
        <v>7.4895623358995547</v>
      </c>
      <c r="S44" s="97">
        <f>SUM(S5:S43)</f>
        <v>120.44360596247218</v>
      </c>
      <c r="T44" s="98">
        <f>分析係数表!F47</f>
        <v>0.61157350498728547</v>
      </c>
      <c r="U44" s="99">
        <f>SUM(U5:U43)</f>
        <v>61.949471929204343</v>
      </c>
      <c r="V44" s="100">
        <f>分析係数表!D47</f>
        <v>9.9802009927653867E-2</v>
      </c>
      <c r="W44" s="101">
        <f>SUM(W5:W43)</f>
        <v>13</v>
      </c>
      <c r="X44" s="92">
        <f>分析係数表!E47</f>
        <v>7.9310975781403947E-2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4.7413588734531315E-5</v>
      </c>
      <c r="E5" s="77">
        <f t="shared" ref="E5:E38" si="0">$C$36*D5</f>
        <v>4.7413588734531312E-3</v>
      </c>
      <c r="F5" s="76">
        <f>分析係数表!C8</f>
        <v>4.3219724437998597E-2</v>
      </c>
      <c r="G5" s="77">
        <f t="shared" ref="G5:G38" si="1">E5*F5</f>
        <v>2.0492022397230379E-4</v>
      </c>
      <c r="H5" s="77">
        <f t="array" ref="H5:H43">MMULT(逆行列係数!C5:AO43,'32'!G5:G43)</f>
        <v>2.8104145615180274E-4</v>
      </c>
      <c r="I5" s="77">
        <f t="shared" ref="I5:I38" si="2">C5+H5</f>
        <v>2.8104145615180274E-4</v>
      </c>
      <c r="J5" s="76">
        <f>分析係数表!G8</f>
        <v>0.12096774193548387</v>
      </c>
      <c r="K5" s="78">
        <f t="shared" ref="K5:K38" si="3">I5*J5</f>
        <v>3.3996950340943883E-5</v>
      </c>
      <c r="L5" s="79" t="s">
        <v>188</v>
      </c>
      <c r="M5" s="80" t="s">
        <v>188</v>
      </c>
      <c r="N5" s="81">
        <f>分析係数表!H8</f>
        <v>1.0951274000724549E-2</v>
      </c>
      <c r="O5" s="82">
        <f t="shared" ref="O5:O43" si="4">$M$44*N5</f>
        <v>0.26825183401429126</v>
      </c>
      <c r="P5" s="76">
        <f>分析係数表!C8</f>
        <v>4.3219724437998597E-2</v>
      </c>
      <c r="Q5" s="82">
        <f t="shared" ref="Q5:Q38" si="5">O5*P5</f>
        <v>1.1593770346085407E-2</v>
      </c>
      <c r="R5" s="83">
        <f t="array" ref="R5:R43">MMULT(逆行列係数!C5:AO43,'32'!Q5:Q43)</f>
        <v>1.3070148842131913E-2</v>
      </c>
      <c r="S5" s="84">
        <f t="shared" ref="S5:S38" si="6">I5+R5</f>
        <v>1.3351190298283716E-2</v>
      </c>
      <c r="T5" s="85">
        <f>分析係数表!F8</f>
        <v>0.45483870967741935</v>
      </c>
      <c r="U5" s="86">
        <f t="shared" ref="U5:U38" si="7">S5*T5</f>
        <v>6.0726381679290448E-3</v>
      </c>
      <c r="V5" s="87">
        <f>分析係数表!D8</f>
        <v>0.9145161290322581</v>
      </c>
      <c r="W5" s="88">
        <f t="shared" ref="W5:W38" si="8">ROUND(S5*V5,0)</f>
        <v>0</v>
      </c>
      <c r="X5" s="76">
        <f>分析係数表!E8</f>
        <v>0.59354838709677415</v>
      </c>
      <c r="Y5" s="89">
        <f t="shared" ref="Y5:Y38" si="9">ROUND(S5*X5,0)</f>
        <v>0</v>
      </c>
    </row>
    <row r="6" spans="1:25" x14ac:dyDescent="0.2">
      <c r="A6" s="6" t="s">
        <v>220</v>
      </c>
      <c r="B6" s="5" t="s">
        <v>266</v>
      </c>
      <c r="C6" s="90"/>
      <c r="D6" s="76">
        <f>投入係数表!AH6</f>
        <v>0</v>
      </c>
      <c r="E6" s="77">
        <f t="shared" si="0"/>
        <v>0</v>
      </c>
      <c r="F6" s="76">
        <f>分析係数表!C9</f>
        <v>0.23148148148148151</v>
      </c>
      <c r="G6" s="77">
        <f t="shared" si="1"/>
        <v>0</v>
      </c>
      <c r="H6" s="77">
        <v>2.0362277566666357E-5</v>
      </c>
      <c r="I6" s="77">
        <f t="shared" si="2"/>
        <v>2.0362277566666357E-5</v>
      </c>
      <c r="J6" s="76">
        <f>分析係数表!G9</f>
        <v>0.24691358024691357</v>
      </c>
      <c r="K6" s="78">
        <f t="shared" si="3"/>
        <v>5.0277228559670014E-6</v>
      </c>
      <c r="L6" s="79"/>
      <c r="M6" s="80"/>
      <c r="N6" s="81">
        <f>分析係数表!H9</f>
        <v>5.7611802117296619E-4</v>
      </c>
      <c r="O6" s="82">
        <f t="shared" si="4"/>
        <v>1.4112030780903445E-2</v>
      </c>
      <c r="P6" s="76">
        <f>分析係数表!C9</f>
        <v>0.23148148148148151</v>
      </c>
      <c r="Q6" s="82">
        <f t="shared" si="5"/>
        <v>3.2666737918757979E-3</v>
      </c>
      <c r="R6" s="83">
        <v>3.6315812349905384E-3</v>
      </c>
      <c r="S6" s="84">
        <f t="shared" si="6"/>
        <v>3.6519435125572045E-3</v>
      </c>
      <c r="T6" s="85">
        <f>分析係数表!F9</f>
        <v>0.67901234567901236</v>
      </c>
      <c r="U6" s="86">
        <f t="shared" si="7"/>
        <v>2.4797147307487194E-3</v>
      </c>
      <c r="V6" s="87">
        <f>分析係数表!D9</f>
        <v>0</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5.5493895671475668E-3</v>
      </c>
      <c r="G7" s="77">
        <f t="shared" si="1"/>
        <v>0</v>
      </c>
      <c r="H7" s="77">
        <v>2.0804457816093733E-6</v>
      </c>
      <c r="I7" s="77">
        <f t="shared" si="2"/>
        <v>2.0804457816093733E-6</v>
      </c>
      <c r="J7" s="76">
        <f>分析係数表!G10</f>
        <v>0.2857142857142857</v>
      </c>
      <c r="K7" s="78">
        <f t="shared" si="3"/>
        <v>5.9441308045982093E-7</v>
      </c>
      <c r="L7" s="79"/>
      <c r="M7" s="80"/>
      <c r="N7" s="81">
        <f>分析係数表!H10</f>
        <v>1.1094674556213018E-3</v>
      </c>
      <c r="O7" s="82">
        <f t="shared" si="4"/>
        <v>2.7176443556237641E-2</v>
      </c>
      <c r="P7" s="76">
        <f>分析係数表!C10</f>
        <v>5.5493895671475668E-3</v>
      </c>
      <c r="Q7" s="82">
        <f t="shared" si="5"/>
        <v>1.5081267234315988E-4</v>
      </c>
      <c r="R7" s="83">
        <v>1.8529870999811767E-4</v>
      </c>
      <c r="S7" s="84">
        <f t="shared" si="6"/>
        <v>1.8737915577972703E-4</v>
      </c>
      <c r="T7" s="85">
        <f>分析係数表!F10</f>
        <v>0.5714285714285714</v>
      </c>
      <c r="U7" s="86">
        <f t="shared" si="7"/>
        <v>1.0707380330270116E-4</v>
      </c>
      <c r="V7" s="87">
        <f>分析係数表!D10</f>
        <v>0.14285714285714285</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8.2342177493137658E-3</v>
      </c>
      <c r="G8" s="77">
        <f t="shared" si="1"/>
        <v>0</v>
      </c>
      <c r="H8" s="77">
        <v>1.6878160535291001E-4</v>
      </c>
      <c r="I8" s="77">
        <f t="shared" si="2"/>
        <v>1.6878160535291001E-4</v>
      </c>
      <c r="J8" s="76">
        <f>分析係数表!G11</f>
        <v>0.47058823529411764</v>
      </c>
      <c r="K8" s="78">
        <f t="shared" si="3"/>
        <v>7.9426637813134117E-5</v>
      </c>
      <c r="L8" s="79"/>
      <c r="M8" s="80"/>
      <c r="N8" s="81">
        <f>分析係数表!H11</f>
        <v>-2.0126393752767377E-5</v>
      </c>
      <c r="O8" s="82">
        <f t="shared" si="4"/>
        <v>-4.9299670850317713E-4</v>
      </c>
      <c r="P8" s="76">
        <f>分析係数表!C11</f>
        <v>8.2342177493137658E-3</v>
      </c>
      <c r="Q8" s="82">
        <f t="shared" si="5"/>
        <v>-4.0594422475101257E-6</v>
      </c>
      <c r="R8" s="83">
        <v>4.9820749925931549E-5</v>
      </c>
      <c r="S8" s="84">
        <f t="shared" si="6"/>
        <v>2.1860235527884156E-4</v>
      </c>
      <c r="T8" s="85">
        <f>分析係数表!F11</f>
        <v>0.76470588235294112</v>
      </c>
      <c r="U8" s="86">
        <f t="shared" si="7"/>
        <v>1.6716650697793766E-4</v>
      </c>
      <c r="V8" s="87">
        <f>分析係数表!D11</f>
        <v>0</v>
      </c>
      <c r="W8" s="88">
        <f t="shared" si="8"/>
        <v>0</v>
      </c>
      <c r="X8" s="76">
        <f>分析係数表!E11</f>
        <v>0</v>
      </c>
      <c r="Y8" s="89">
        <f t="shared" si="9"/>
        <v>0</v>
      </c>
    </row>
    <row r="9" spans="1:25" x14ac:dyDescent="0.2">
      <c r="A9" s="6" t="s">
        <v>223</v>
      </c>
      <c r="B9" s="5" t="s">
        <v>191</v>
      </c>
      <c r="C9" s="90"/>
      <c r="D9" s="76">
        <f>投入係数表!AH9</f>
        <v>3.3189512114171923E-4</v>
      </c>
      <c r="E9" s="77">
        <f t="shared" si="0"/>
        <v>3.3189512114171926E-2</v>
      </c>
      <c r="F9" s="76">
        <f>分析係数表!C12</f>
        <v>2.3675231529837748E-2</v>
      </c>
      <c r="G9" s="77">
        <f t="shared" si="1"/>
        <v>7.8576938366537504E-4</v>
      </c>
      <c r="H9" s="77">
        <v>8.7538117653736692E-4</v>
      </c>
      <c r="I9" s="77">
        <f t="shared" si="2"/>
        <v>8.7538117653736692E-4</v>
      </c>
      <c r="J9" s="76">
        <f>分析係数表!G12</f>
        <v>0.14409566517189837</v>
      </c>
      <c r="K9" s="78">
        <f t="shared" si="3"/>
        <v>1.2613863291211088E-4</v>
      </c>
      <c r="L9" s="79"/>
      <c r="M9" s="80"/>
      <c r="N9" s="81">
        <f>分析係数表!H12</f>
        <v>8.7247916918246585E-2</v>
      </c>
      <c r="O9" s="82">
        <f t="shared" si="4"/>
        <v>2.1371407313612729</v>
      </c>
      <c r="P9" s="76">
        <f>分析係数表!C12</f>
        <v>2.3675231529837748E-2</v>
      </c>
      <c r="Q9" s="82">
        <f t="shared" si="5"/>
        <v>5.0597301626824916E-2</v>
      </c>
      <c r="R9" s="83">
        <v>5.4245792848245024E-2</v>
      </c>
      <c r="S9" s="84">
        <f t="shared" si="6"/>
        <v>5.5121174024782393E-2</v>
      </c>
      <c r="T9" s="85">
        <f>分析係数表!F12</f>
        <v>0.28819133034379674</v>
      </c>
      <c r="U9" s="86">
        <f t="shared" si="7"/>
        <v>1.5885444472313971E-2</v>
      </c>
      <c r="V9" s="87">
        <f>分析係数表!D12</f>
        <v>3.3781763826606873E-2</v>
      </c>
      <c r="W9" s="88">
        <f t="shared" si="8"/>
        <v>0</v>
      </c>
      <c r="X9" s="76">
        <f>分析係数表!E12</f>
        <v>3.4230194319880419E-2</v>
      </c>
      <c r="Y9" s="89">
        <f t="shared" si="9"/>
        <v>0</v>
      </c>
    </row>
    <row r="10" spans="1:25" x14ac:dyDescent="0.2">
      <c r="A10" s="6" t="s">
        <v>224</v>
      </c>
      <c r="B10" s="5" t="s">
        <v>28</v>
      </c>
      <c r="C10" s="90"/>
      <c r="D10" s="76">
        <f>投入係数表!AH10</f>
        <v>3.3663648001517237E-3</v>
      </c>
      <c r="E10" s="77">
        <f t="shared" si="0"/>
        <v>0.33663648001517238</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0.32926017669155944</v>
      </c>
      <c r="P10" s="76">
        <f>分析係数表!C13</f>
        <v>0</v>
      </c>
      <c r="Q10" s="82">
        <f t="shared" si="5"/>
        <v>0</v>
      </c>
      <c r="R10" s="83">
        <v>0</v>
      </c>
      <c r="S10" s="84">
        <f t="shared" si="6"/>
        <v>0</v>
      </c>
      <c r="T10" s="85">
        <f>分析係数表!F13</f>
        <v>0.38596491228070173</v>
      </c>
      <c r="U10" s="86">
        <f t="shared" si="7"/>
        <v>0</v>
      </c>
      <c r="V10" s="87">
        <f>分析係数表!D13</f>
        <v>0.15789473684210525</v>
      </c>
      <c r="W10" s="88">
        <f t="shared" si="8"/>
        <v>0</v>
      </c>
      <c r="X10" s="76">
        <f>分析係数表!E13</f>
        <v>0.1189083820662768</v>
      </c>
      <c r="Y10" s="89">
        <f t="shared" si="9"/>
        <v>0</v>
      </c>
    </row>
    <row r="11" spans="1:25" x14ac:dyDescent="0.2">
      <c r="A11" s="6" t="s">
        <v>225</v>
      </c>
      <c r="B11" s="5" t="s">
        <v>268</v>
      </c>
      <c r="C11" s="90"/>
      <c r="D11" s="76">
        <f>投入係数表!AH11</f>
        <v>1.2327533070978143E-3</v>
      </c>
      <c r="E11" s="77">
        <f t="shared" si="0"/>
        <v>0.12327533070978143</v>
      </c>
      <c r="F11" s="76">
        <f>分析係数表!C14</f>
        <v>5.9722885809842308E-2</v>
      </c>
      <c r="G11" s="77">
        <f t="shared" si="1"/>
        <v>7.3623584991508234E-3</v>
      </c>
      <c r="H11" s="77">
        <v>1.5944445679117496E-2</v>
      </c>
      <c r="I11" s="77">
        <f t="shared" si="2"/>
        <v>1.5944445679117496E-2</v>
      </c>
      <c r="J11" s="76">
        <f>分析係数表!G14</f>
        <v>0.15850144092219021</v>
      </c>
      <c r="K11" s="78">
        <f t="shared" si="3"/>
        <v>2.527217614845713E-3</v>
      </c>
      <c r="L11" s="79"/>
      <c r="M11" s="80"/>
      <c r="N11" s="81">
        <f>分析係数表!H14</f>
        <v>1.1119832548403977E-3</v>
      </c>
      <c r="O11" s="82">
        <f t="shared" si="4"/>
        <v>2.7238068144800537E-2</v>
      </c>
      <c r="P11" s="76">
        <f>分析係数表!C14</f>
        <v>5.9722885809842308E-2</v>
      </c>
      <c r="Q11" s="82">
        <f t="shared" si="5"/>
        <v>1.6267360334926257E-3</v>
      </c>
      <c r="R11" s="83">
        <v>4.7545167545610008E-3</v>
      </c>
      <c r="S11" s="84">
        <f t="shared" si="6"/>
        <v>2.0698962433678497E-2</v>
      </c>
      <c r="T11" s="85">
        <f>分析係数表!F14</f>
        <v>0.29178674351585016</v>
      </c>
      <c r="U11" s="86">
        <f t="shared" si="7"/>
        <v>6.0396828426799651E-3</v>
      </c>
      <c r="V11" s="87">
        <f>分析係数表!D14</f>
        <v>6.1959654178674349E-2</v>
      </c>
      <c r="W11" s="88">
        <f t="shared" si="8"/>
        <v>0</v>
      </c>
      <c r="X11" s="76">
        <f>分析係数表!E14</f>
        <v>5.1152737752161385E-2</v>
      </c>
      <c r="Y11" s="89">
        <f t="shared" si="9"/>
        <v>0</v>
      </c>
    </row>
    <row r="12" spans="1:25" x14ac:dyDescent="0.2">
      <c r="A12" s="6" t="s">
        <v>226</v>
      </c>
      <c r="B12" s="5" t="s">
        <v>29</v>
      </c>
      <c r="C12" s="90"/>
      <c r="D12" s="76">
        <f>投入係数表!AH12</f>
        <v>9.0085818595609496E-4</v>
      </c>
      <c r="E12" s="77">
        <f t="shared" si="0"/>
        <v>9.008581859560949E-2</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0.19658243751564186</v>
      </c>
      <c r="P12" s="76">
        <f>分析係数表!C15</f>
        <v>0</v>
      </c>
      <c r="Q12" s="82">
        <f t="shared" si="5"/>
        <v>0</v>
      </c>
      <c r="R12" s="83">
        <v>0</v>
      </c>
      <c r="S12" s="84">
        <f t="shared" si="6"/>
        <v>0</v>
      </c>
      <c r="T12" s="85">
        <f>分析係数表!F15</f>
        <v>0.30377041673027017</v>
      </c>
      <c r="U12" s="86">
        <f t="shared" si="7"/>
        <v>0</v>
      </c>
      <c r="V12" s="87">
        <f>分析係数表!D15</f>
        <v>2.5186994352007327E-2</v>
      </c>
      <c r="W12" s="88">
        <f t="shared" si="8"/>
        <v>0</v>
      </c>
      <c r="X12" s="76">
        <f>分析係数表!E15</f>
        <v>2.1370783086551673E-2</v>
      </c>
      <c r="Y12" s="89">
        <f t="shared" si="9"/>
        <v>0</v>
      </c>
    </row>
    <row r="13" spans="1:25" x14ac:dyDescent="0.2">
      <c r="A13" s="6" t="s">
        <v>227</v>
      </c>
      <c r="B13" s="5" t="s">
        <v>30</v>
      </c>
      <c r="C13" s="90"/>
      <c r="D13" s="76">
        <f>投入係数表!AH13</f>
        <v>1.081029823147314E-2</v>
      </c>
      <c r="E13" s="77">
        <f t="shared" si="0"/>
        <v>1.0810298231473141</v>
      </c>
      <c r="F13" s="76">
        <f>分析係数表!C16</f>
        <v>6.1289263434387564E-3</v>
      </c>
      <c r="G13" s="77">
        <f t="shared" si="1"/>
        <v>6.6255521611305133E-3</v>
      </c>
      <c r="H13" s="77">
        <v>7.2440619492276396E-3</v>
      </c>
      <c r="I13" s="77">
        <f t="shared" si="2"/>
        <v>7.2440619492276396E-3</v>
      </c>
      <c r="J13" s="76">
        <f>分析係数表!G16</f>
        <v>3.1746031746031744E-2</v>
      </c>
      <c r="K13" s="78">
        <f t="shared" si="3"/>
        <v>2.2997022061040125E-4</v>
      </c>
      <c r="L13" s="79"/>
      <c r="M13" s="80"/>
      <c r="N13" s="81">
        <f>分析係数表!H16</f>
        <v>1.5884756269371653E-2</v>
      </c>
      <c r="O13" s="82">
        <f t="shared" si="4"/>
        <v>0.38909765218613257</v>
      </c>
      <c r="P13" s="76">
        <f>分析係数表!C16</f>
        <v>6.1289263434387564E-3</v>
      </c>
      <c r="Q13" s="82">
        <f t="shared" si="5"/>
        <v>2.3847508506537585E-3</v>
      </c>
      <c r="R13" s="83">
        <v>2.6725426135388833E-3</v>
      </c>
      <c r="S13" s="84">
        <f t="shared" si="6"/>
        <v>9.9166045627665234E-3</v>
      </c>
      <c r="T13" s="85">
        <f>分析係数表!F16</f>
        <v>0.27777777777777779</v>
      </c>
      <c r="U13" s="86">
        <f t="shared" si="7"/>
        <v>2.7546123785462564E-3</v>
      </c>
      <c r="V13" s="87">
        <f>分析係数表!D16</f>
        <v>0</v>
      </c>
      <c r="W13" s="88">
        <f t="shared" si="8"/>
        <v>0</v>
      </c>
      <c r="X13" s="76">
        <f>分析係数表!E16</f>
        <v>0</v>
      </c>
      <c r="Y13" s="89">
        <f t="shared" si="9"/>
        <v>0</v>
      </c>
    </row>
    <row r="14" spans="1:25" x14ac:dyDescent="0.2">
      <c r="A14" s="6" t="s">
        <v>2</v>
      </c>
      <c r="B14" s="5" t="s">
        <v>365</v>
      </c>
      <c r="C14" s="90"/>
      <c r="D14" s="76">
        <f>投入係数表!AH14</f>
        <v>1.9439571381157841E-3</v>
      </c>
      <c r="E14" s="77">
        <f t="shared" si="0"/>
        <v>0.19439571381157841</v>
      </c>
      <c r="F14" s="76">
        <f>分析係数表!C17</f>
        <v>8.7451698189953242E-2</v>
      </c>
      <c r="G14" s="77">
        <f t="shared" si="1"/>
        <v>1.700023529367068E-2</v>
      </c>
      <c r="H14" s="77">
        <v>3.043433344672335E-2</v>
      </c>
      <c r="I14" s="77">
        <f t="shared" si="2"/>
        <v>3.043433344672335E-2</v>
      </c>
      <c r="J14" s="76">
        <f>分析係数表!G17</f>
        <v>0.21272443403590943</v>
      </c>
      <c r="K14" s="78">
        <f t="shared" si="3"/>
        <v>6.4741263577143731E-3</v>
      </c>
      <c r="L14" s="79"/>
      <c r="M14" s="80"/>
      <c r="N14" s="81">
        <f>分析係数表!H17</f>
        <v>2.8227267238256251E-3</v>
      </c>
      <c r="O14" s="82">
        <f t="shared" si="4"/>
        <v>6.9142788367570596E-2</v>
      </c>
      <c r="P14" s="76">
        <f>分析係数表!C17</f>
        <v>8.7451698189953242E-2</v>
      </c>
      <c r="Q14" s="82">
        <f t="shared" si="5"/>
        <v>6.0466542603325934E-3</v>
      </c>
      <c r="R14" s="83">
        <v>1.0566408027364065E-2</v>
      </c>
      <c r="S14" s="84">
        <f t="shared" si="6"/>
        <v>4.1000741474087415E-2</v>
      </c>
      <c r="T14" s="85">
        <f>分析係数表!F17</f>
        <v>0.32357533177205311</v>
      </c>
      <c r="U14" s="86">
        <f t="shared" si="7"/>
        <v>1.3266828525378013E-2</v>
      </c>
      <c r="V14" s="87">
        <f>分析係数表!D17</f>
        <v>1.873536299765808E-2</v>
      </c>
      <c r="W14" s="88">
        <f t="shared" si="8"/>
        <v>0</v>
      </c>
      <c r="X14" s="76">
        <f>分析係数表!E17</f>
        <v>1.288056206088993E-2</v>
      </c>
      <c r="Y14" s="89">
        <f t="shared" si="9"/>
        <v>0</v>
      </c>
    </row>
    <row r="15" spans="1:25" x14ac:dyDescent="0.2">
      <c r="A15" s="6" t="s">
        <v>3</v>
      </c>
      <c r="B15" s="5" t="s">
        <v>31</v>
      </c>
      <c r="C15" s="90"/>
      <c r="D15" s="76">
        <f>投入係数表!AH15</f>
        <v>1.8965435493812526E-4</v>
      </c>
      <c r="E15" s="77">
        <f t="shared" si="0"/>
        <v>1.8965435493812525E-2</v>
      </c>
      <c r="F15" s="76">
        <f>分析係数表!C18</f>
        <v>0.22643979057591623</v>
      </c>
      <c r="G15" s="77">
        <f t="shared" si="1"/>
        <v>4.2945292413999565E-3</v>
      </c>
      <c r="H15" s="77">
        <v>1.8804635377413101E-2</v>
      </c>
      <c r="I15" s="77">
        <f t="shared" si="2"/>
        <v>1.8804635377413101E-2</v>
      </c>
      <c r="J15" s="76">
        <f>分析係数表!G18</f>
        <v>0.21553645335880292</v>
      </c>
      <c r="K15" s="78">
        <f t="shared" si="3"/>
        <v>4.0530844159530942E-3</v>
      </c>
      <c r="L15" s="79"/>
      <c r="M15" s="80"/>
      <c r="N15" s="81">
        <f>分析係数表!H18</f>
        <v>4.2265426880811494E-4</v>
      </c>
      <c r="O15" s="82">
        <f t="shared" si="4"/>
        <v>1.0352930878566719E-2</v>
      </c>
      <c r="P15" s="76">
        <f>分析係数表!C18</f>
        <v>0.22643979057591623</v>
      </c>
      <c r="Q15" s="82">
        <f t="shared" si="5"/>
        <v>2.3443154999895845E-3</v>
      </c>
      <c r="R15" s="83">
        <v>5.0516420920882869E-3</v>
      </c>
      <c r="S15" s="84">
        <f t="shared" si="6"/>
        <v>2.3856277469501388E-2</v>
      </c>
      <c r="T15" s="85">
        <f>分析係数表!F18</f>
        <v>0.45877109200891436</v>
      </c>
      <c r="U15" s="86">
        <f t="shared" si="7"/>
        <v>1.0944570465950812E-2</v>
      </c>
      <c r="V15" s="87">
        <f>分析係数表!D18</f>
        <v>2.9608404966571154E-2</v>
      </c>
      <c r="W15" s="88">
        <f t="shared" si="8"/>
        <v>0</v>
      </c>
      <c r="X15" s="76">
        <f>分析係数表!E18</f>
        <v>1.5918497293855461E-2</v>
      </c>
      <c r="Y15" s="89">
        <f t="shared" si="9"/>
        <v>0</v>
      </c>
    </row>
    <row r="16" spans="1:25" x14ac:dyDescent="0.2">
      <c r="A16" s="6" t="s">
        <v>4</v>
      </c>
      <c r="B16" s="5" t="s">
        <v>32</v>
      </c>
      <c r="C16" s="90"/>
      <c r="D16" s="76">
        <f>投入係数表!AH16</f>
        <v>4.7413588734531315E-5</v>
      </c>
      <c r="E16" s="77">
        <f t="shared" si="0"/>
        <v>4.7413588734531312E-3</v>
      </c>
      <c r="F16" s="76">
        <f>分析係数表!C19</f>
        <v>0.10887949260042284</v>
      </c>
      <c r="G16" s="77">
        <f t="shared" si="1"/>
        <v>5.1623674837808942E-4</v>
      </c>
      <c r="H16" s="77">
        <v>6.8459428041505663E-3</v>
      </c>
      <c r="I16" s="77">
        <f t="shared" si="2"/>
        <v>6.8459428041505663E-3</v>
      </c>
      <c r="J16" s="76">
        <f>分析係数表!G19</f>
        <v>5.7692307692307696E-2</v>
      </c>
      <c r="K16" s="78">
        <f t="shared" si="3"/>
        <v>3.9495823870099424E-4</v>
      </c>
      <c r="L16" s="79"/>
      <c r="M16" s="80"/>
      <c r="N16" s="81">
        <f>分析係数表!H19</f>
        <v>-1.0817936642112467E-4</v>
      </c>
      <c r="O16" s="82">
        <f t="shared" si="4"/>
        <v>-2.6498573082045771E-3</v>
      </c>
      <c r="P16" s="76">
        <f>分析係数表!C19</f>
        <v>0.10887949260042284</v>
      </c>
      <c r="Q16" s="82">
        <f t="shared" si="5"/>
        <v>-2.8851511918083668E-4</v>
      </c>
      <c r="R16" s="83">
        <v>7.7542931373491436E-4</v>
      </c>
      <c r="S16" s="84">
        <f t="shared" si="6"/>
        <v>7.6213721178854804E-3</v>
      </c>
      <c r="T16" s="85">
        <f>分析係数表!F19</f>
        <v>0.23994755244755245</v>
      </c>
      <c r="U16" s="86">
        <f t="shared" si="7"/>
        <v>1.8287295859786403E-3</v>
      </c>
      <c r="V16" s="87">
        <f>分析係数表!D19</f>
        <v>6.8181818181818177E-2</v>
      </c>
      <c r="W16" s="88">
        <f t="shared" si="8"/>
        <v>0</v>
      </c>
      <c r="X16" s="76">
        <f>分析係数表!E19</f>
        <v>7.1241258741258737E-2</v>
      </c>
      <c r="Y16" s="89">
        <f t="shared" si="9"/>
        <v>0</v>
      </c>
    </row>
    <row r="17" spans="1:25" x14ac:dyDescent="0.2">
      <c r="A17" s="6" t="s">
        <v>5</v>
      </c>
      <c r="B17" s="5" t="s">
        <v>33</v>
      </c>
      <c r="C17" s="90"/>
      <c r="D17" s="76">
        <f>投入係数表!AH17</f>
        <v>2.3706794367265658E-4</v>
      </c>
      <c r="E17" s="77">
        <f t="shared" si="0"/>
        <v>2.3706794367265659E-2</v>
      </c>
      <c r="F17" s="76">
        <f>分析係数表!C20</f>
        <v>0.17711503347534996</v>
      </c>
      <c r="G17" s="77">
        <f t="shared" si="1"/>
        <v>4.1988296779514947E-3</v>
      </c>
      <c r="H17" s="77">
        <v>9.7063918522064373E-3</v>
      </c>
      <c r="I17" s="77">
        <f t="shared" si="2"/>
        <v>9.7063918522064373E-3</v>
      </c>
      <c r="J17" s="76">
        <f>分析係数表!G20</f>
        <v>9.9964551577454805E-2</v>
      </c>
      <c r="K17" s="78">
        <f t="shared" si="3"/>
        <v>9.7029510894087751E-4</v>
      </c>
      <c r="L17" s="79"/>
      <c r="M17" s="80"/>
      <c r="N17" s="81">
        <f>分析係数表!H20</f>
        <v>5.2831783601014375E-4</v>
      </c>
      <c r="O17" s="82">
        <f t="shared" si="4"/>
        <v>1.2941163598208402E-2</v>
      </c>
      <c r="P17" s="76">
        <f>分析係数表!C20</f>
        <v>0.17711503347534996</v>
      </c>
      <c r="Q17" s="82">
        <f t="shared" si="5"/>
        <v>2.2920746239066614E-3</v>
      </c>
      <c r="R17" s="83">
        <v>4.3761180379281658E-3</v>
      </c>
      <c r="S17" s="84">
        <f t="shared" si="6"/>
        <v>1.4082509890134603E-2</v>
      </c>
      <c r="T17" s="85">
        <f>分析係数表!F20</f>
        <v>0.22332506203473945</v>
      </c>
      <c r="U17" s="86">
        <f t="shared" si="7"/>
        <v>3.144977394819142E-3</v>
      </c>
      <c r="V17" s="87">
        <f>分析係数表!D20</f>
        <v>1.7015242821694435E-2</v>
      </c>
      <c r="W17" s="88">
        <f t="shared" si="8"/>
        <v>0</v>
      </c>
      <c r="X17" s="76">
        <f>分析係数表!E20</f>
        <v>1.5242821694434599E-2</v>
      </c>
      <c r="Y17" s="89">
        <f t="shared" si="9"/>
        <v>0</v>
      </c>
    </row>
    <row r="18" spans="1:25" x14ac:dyDescent="0.2">
      <c r="A18" s="6" t="s">
        <v>6</v>
      </c>
      <c r="B18" s="5" t="s">
        <v>34</v>
      </c>
      <c r="C18" s="90"/>
      <c r="D18" s="76">
        <f>投入係数表!AH18</f>
        <v>4.4568773410459438E-3</v>
      </c>
      <c r="E18" s="77">
        <f t="shared" si="0"/>
        <v>0.44568773410459439</v>
      </c>
      <c r="F18" s="76">
        <f>分析係数表!C21</f>
        <v>0.17957505140507202</v>
      </c>
      <c r="G18" s="77">
        <f t="shared" si="1"/>
        <v>8.0034397762442602E-2</v>
      </c>
      <c r="H18" s="77">
        <v>9.9877048640718447E-2</v>
      </c>
      <c r="I18" s="77">
        <f t="shared" si="2"/>
        <v>9.9877048640718447E-2</v>
      </c>
      <c r="J18" s="76">
        <f>分析係数表!G21</f>
        <v>0.28499913688934919</v>
      </c>
      <c r="K18" s="78">
        <f t="shared" si="3"/>
        <v>2.8464872657660303E-2</v>
      </c>
      <c r="L18" s="79"/>
      <c r="M18" s="80"/>
      <c r="N18" s="81">
        <f>分析係数表!H21</f>
        <v>8.7801392746447693E-4</v>
      </c>
      <c r="O18" s="82">
        <f t="shared" si="4"/>
        <v>2.1506981408451104E-2</v>
      </c>
      <c r="P18" s="76">
        <f>分析係数表!C21</f>
        <v>0.17957505140507202</v>
      </c>
      <c r="Q18" s="82">
        <f t="shared" si="5"/>
        <v>3.862117291990535E-3</v>
      </c>
      <c r="R18" s="83">
        <v>7.6115145731766093E-3</v>
      </c>
      <c r="S18" s="84">
        <f t="shared" si="6"/>
        <v>0.10748856321389505</v>
      </c>
      <c r="T18" s="85">
        <f>分析係数表!F21</f>
        <v>0.42551355083721731</v>
      </c>
      <c r="U18" s="86">
        <f t="shared" si="7"/>
        <v>4.5737840207535178E-2</v>
      </c>
      <c r="V18" s="87">
        <f>分析係数表!D21</f>
        <v>7.6298981529432069E-2</v>
      </c>
      <c r="W18" s="88">
        <f t="shared" si="8"/>
        <v>0</v>
      </c>
      <c r="X18" s="76">
        <f>分析係数表!E21</f>
        <v>5.9382012774037631E-2</v>
      </c>
      <c r="Y18" s="89">
        <f t="shared" si="9"/>
        <v>0</v>
      </c>
    </row>
    <row r="19" spans="1:25" x14ac:dyDescent="0.2">
      <c r="A19" s="6" t="s">
        <v>7</v>
      </c>
      <c r="B19" s="5" t="s">
        <v>269</v>
      </c>
      <c r="C19" s="90"/>
      <c r="D19" s="76">
        <f>投入係数表!AH19</f>
        <v>3.3189512114171923E-4</v>
      </c>
      <c r="E19" s="77">
        <f t="shared" si="0"/>
        <v>3.3189512114171926E-2</v>
      </c>
      <c r="F19" s="76">
        <f>分析係数表!C22</f>
        <v>4.9691833590138623E-2</v>
      </c>
      <c r="G19" s="77">
        <f t="shared" si="1"/>
        <v>1.6492477129153213E-3</v>
      </c>
      <c r="H19" s="77">
        <v>5.0408404123481517E-3</v>
      </c>
      <c r="I19" s="77">
        <f t="shared" si="2"/>
        <v>5.0408404123481517E-3</v>
      </c>
      <c r="J19" s="76">
        <f>分析係数表!G22</f>
        <v>0.19477362503798237</v>
      </c>
      <c r="K19" s="78">
        <f t="shared" si="3"/>
        <v>9.8182276035100745E-4</v>
      </c>
      <c r="L19" s="79"/>
      <c r="M19" s="80"/>
      <c r="N19" s="81">
        <f>分析係数表!H22</f>
        <v>4.276858672463068E-5</v>
      </c>
      <c r="O19" s="82">
        <f t="shared" si="4"/>
        <v>1.0476180055692514E-3</v>
      </c>
      <c r="P19" s="76">
        <f>分析係数表!C22</f>
        <v>4.9691833590138623E-2</v>
      </c>
      <c r="Q19" s="82">
        <f t="shared" si="5"/>
        <v>5.2058059598780157E-5</v>
      </c>
      <c r="R19" s="83">
        <v>6.2536063170863683E-4</v>
      </c>
      <c r="S19" s="84">
        <f t="shared" si="6"/>
        <v>5.6662010440567886E-3</v>
      </c>
      <c r="T19" s="85">
        <f>分析係数表!F22</f>
        <v>0.41355211182011548</v>
      </c>
      <c r="U19" s="86">
        <f t="shared" si="7"/>
        <v>2.3432694077670283E-3</v>
      </c>
      <c r="V19" s="87">
        <f>分析係数表!D22</f>
        <v>4.6490428441203283E-2</v>
      </c>
      <c r="W19" s="88">
        <f t="shared" si="8"/>
        <v>0</v>
      </c>
      <c r="X19" s="76">
        <f>分析係数表!E22</f>
        <v>3.5855363111516256E-2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6.1624588562897149E-4</v>
      </c>
      <c r="P20" s="76">
        <f>分析係数表!C23</f>
        <v>0</v>
      </c>
      <c r="Q20" s="82">
        <f t="shared" si="5"/>
        <v>0</v>
      </c>
      <c r="R20" s="83">
        <v>0</v>
      </c>
      <c r="S20" s="84">
        <f t="shared" si="6"/>
        <v>0</v>
      </c>
      <c r="T20" s="85">
        <f>分析係数表!F23</f>
        <v>0.44063514976542767</v>
      </c>
      <c r="U20" s="86">
        <f t="shared" si="7"/>
        <v>0</v>
      </c>
      <c r="V20" s="87">
        <f>分析係数表!D23</f>
        <v>0.25009022013713461</v>
      </c>
      <c r="W20" s="88">
        <f t="shared" si="8"/>
        <v>0</v>
      </c>
      <c r="X20" s="76">
        <f>分析係数表!E23</f>
        <v>0.2490075784915193</v>
      </c>
      <c r="Y20" s="89">
        <f t="shared" si="9"/>
        <v>0</v>
      </c>
    </row>
    <row r="21" spans="1:25" x14ac:dyDescent="0.2">
      <c r="A21" s="6" t="s">
        <v>9</v>
      </c>
      <c r="B21" s="5" t="s">
        <v>271</v>
      </c>
      <c r="C21" s="90"/>
      <c r="D21" s="76">
        <f>投入係数表!AH21</f>
        <v>3.2241240339481296E-3</v>
      </c>
      <c r="E21" s="77">
        <f t="shared" si="0"/>
        <v>0.32241240339481297</v>
      </c>
      <c r="F21" s="76">
        <f>分析係数表!C24</f>
        <v>0.10964526531808849</v>
      </c>
      <c r="G21" s="77">
        <f t="shared" si="1"/>
        <v>3.5350993512066844E-2</v>
      </c>
      <c r="H21" s="77">
        <v>3.9054341095979356E-2</v>
      </c>
      <c r="I21" s="77">
        <f t="shared" si="2"/>
        <v>3.9054341095979356E-2</v>
      </c>
      <c r="J21" s="76">
        <f>分析係数表!G24</f>
        <v>0.20900321543408359</v>
      </c>
      <c r="K21" s="78">
        <f t="shared" si="3"/>
        <v>8.1624828657191582E-3</v>
      </c>
      <c r="L21" s="79"/>
      <c r="M21" s="80"/>
      <c r="N21" s="81">
        <f>分析係数表!H24</f>
        <v>3.3711709535885358E-4</v>
      </c>
      <c r="O21" s="82">
        <f t="shared" si="4"/>
        <v>8.2576948674282172E-3</v>
      </c>
      <c r="P21" s="76">
        <f>分析係数表!C24</f>
        <v>0.10964526531808849</v>
      </c>
      <c r="Q21" s="82">
        <f t="shared" si="5"/>
        <v>9.0541714465498444E-4</v>
      </c>
      <c r="R21" s="83">
        <v>3.6359365835342602E-3</v>
      </c>
      <c r="S21" s="84">
        <f t="shared" si="6"/>
        <v>4.2690277679513618E-2</v>
      </c>
      <c r="T21" s="85">
        <f>分析係数表!F24</f>
        <v>0.39389067524115756</v>
      </c>
      <c r="U21" s="86">
        <f t="shared" si="7"/>
        <v>1.6815302301416136E-2</v>
      </c>
      <c r="V21" s="87">
        <f>分析係数表!D24</f>
        <v>0.10771704180064309</v>
      </c>
      <c r="W21" s="88">
        <f t="shared" si="8"/>
        <v>0</v>
      </c>
      <c r="X21" s="76">
        <f>分析係数表!E24</f>
        <v>0.10932475884244373</v>
      </c>
      <c r="Y21" s="89">
        <f t="shared" si="9"/>
        <v>0</v>
      </c>
    </row>
    <row r="22" spans="1:25" x14ac:dyDescent="0.2">
      <c r="A22" s="6" t="s">
        <v>10</v>
      </c>
      <c r="B22" s="5" t="s">
        <v>272</v>
      </c>
      <c r="C22" s="90"/>
      <c r="D22" s="76">
        <f>投入係数表!AH22</f>
        <v>2.2284386705229719E-3</v>
      </c>
      <c r="E22" s="77">
        <f t="shared" si="0"/>
        <v>0.2228438670522972</v>
      </c>
      <c r="F22" s="76">
        <f>分析係数表!C25</f>
        <v>4.6305418719211788E-2</v>
      </c>
      <c r="G22" s="77">
        <f t="shared" si="1"/>
        <v>1.0318878572864986E-2</v>
      </c>
      <c r="H22" s="77">
        <v>1.5391476523778489E-2</v>
      </c>
      <c r="I22" s="77">
        <f t="shared" si="2"/>
        <v>1.5391476523778489E-2</v>
      </c>
      <c r="J22" s="76">
        <f>分析係数表!G25</f>
        <v>0.19667590027700832</v>
      </c>
      <c r="K22" s="78">
        <f t="shared" si="3"/>
        <v>3.0271325019065728E-3</v>
      </c>
      <c r="L22" s="79"/>
      <c r="M22" s="80"/>
      <c r="N22" s="81">
        <f>分析係数表!H25</f>
        <v>4.9058084772370483E-4</v>
      </c>
      <c r="O22" s="82">
        <f t="shared" si="4"/>
        <v>1.2016794769764942E-2</v>
      </c>
      <c r="P22" s="76">
        <f>分析係数表!C25</f>
        <v>4.6305418719211788E-2</v>
      </c>
      <c r="Q22" s="82">
        <f t="shared" si="5"/>
        <v>5.5644271347679987E-4</v>
      </c>
      <c r="R22" s="83">
        <v>1.8728440962686539E-3</v>
      </c>
      <c r="S22" s="84">
        <f t="shared" si="6"/>
        <v>1.7264320620047142E-2</v>
      </c>
      <c r="T22" s="85">
        <f>分析係数表!F25</f>
        <v>0.35013850415512465</v>
      </c>
      <c r="U22" s="86">
        <f t="shared" si="7"/>
        <v>6.0449033971577805E-3</v>
      </c>
      <c r="V22" s="87">
        <f>分析係数表!D25</f>
        <v>3.9889196675900275E-2</v>
      </c>
      <c r="W22" s="88">
        <f t="shared" si="8"/>
        <v>0</v>
      </c>
      <c r="X22" s="76">
        <f>分析係数表!E25</f>
        <v>3.3240997229916899E-2</v>
      </c>
      <c r="Y22" s="89">
        <f t="shared" si="9"/>
        <v>0</v>
      </c>
    </row>
    <row r="23" spans="1:25" x14ac:dyDescent="0.2">
      <c r="A23" s="6" t="s">
        <v>11</v>
      </c>
      <c r="B23" s="5" t="s">
        <v>35</v>
      </c>
      <c r="C23" s="90"/>
      <c r="D23" s="76">
        <f>投入係数表!AH23</f>
        <v>1.8491299606467214E-3</v>
      </c>
      <c r="E23" s="77">
        <f t="shared" si="0"/>
        <v>0.18491299606467212</v>
      </c>
      <c r="F23" s="76">
        <f>分析係数表!C26</f>
        <v>0.16673079389508783</v>
      </c>
      <c r="G23" s="77">
        <f t="shared" si="1"/>
        <v>3.0830690635382033E-2</v>
      </c>
      <c r="H23" s="77">
        <v>4.1343904121164461E-2</v>
      </c>
      <c r="I23" s="77">
        <f t="shared" si="2"/>
        <v>4.1343904121164461E-2</v>
      </c>
      <c r="J23" s="76">
        <f>分析係数表!G26</f>
        <v>0.1962424574876577</v>
      </c>
      <c r="K23" s="78">
        <f t="shared" si="3"/>
        <v>8.1134293468714137E-3</v>
      </c>
      <c r="L23" s="79"/>
      <c r="M23" s="80"/>
      <c r="N23" s="81">
        <f>分析係数表!H26</f>
        <v>1.0251881817815884E-2</v>
      </c>
      <c r="O23" s="82">
        <f t="shared" si="4"/>
        <v>0.25112019839380584</v>
      </c>
      <c r="P23" s="76">
        <f>分析係数表!C26</f>
        <v>0.16673079389508783</v>
      </c>
      <c r="Q23" s="82">
        <f t="shared" si="5"/>
        <v>4.1869470041291205E-2</v>
      </c>
      <c r="R23" s="83">
        <v>4.4512755278910562E-2</v>
      </c>
      <c r="S23" s="84">
        <f t="shared" si="6"/>
        <v>8.585665940007503E-2</v>
      </c>
      <c r="T23" s="85">
        <f>分析係数表!F26</f>
        <v>0.33461327482172243</v>
      </c>
      <c r="U23" s="86">
        <f t="shared" si="7"/>
        <v>2.8728777967112325E-2</v>
      </c>
      <c r="V23" s="87">
        <f>分析係数表!D26</f>
        <v>4.2375205704882062E-2</v>
      </c>
      <c r="W23" s="88">
        <f t="shared" si="8"/>
        <v>0</v>
      </c>
      <c r="X23" s="76">
        <f>分析係数表!E26</f>
        <v>4.2238069116840374E-2</v>
      </c>
      <c r="Y23" s="89">
        <f t="shared" si="9"/>
        <v>0</v>
      </c>
    </row>
    <row r="24" spans="1:25" x14ac:dyDescent="0.2">
      <c r="A24" s="6" t="s">
        <v>12</v>
      </c>
      <c r="B24" s="5" t="s">
        <v>366</v>
      </c>
      <c r="C24" s="90"/>
      <c r="D24" s="76">
        <f>投入係数表!AH24</f>
        <v>1.7068891944431275E-3</v>
      </c>
      <c r="E24" s="77">
        <f t="shared" si="0"/>
        <v>0.17068891944431275</v>
      </c>
      <c r="F24" s="76">
        <f>分析係数表!C27</f>
        <v>7.547169811320753E-2</v>
      </c>
      <c r="G24" s="77">
        <f t="shared" si="1"/>
        <v>1.288218259957077E-2</v>
      </c>
      <c r="H24" s="77">
        <v>1.3556195582150463E-2</v>
      </c>
      <c r="I24" s="77">
        <f t="shared" si="2"/>
        <v>1.3556195582150463E-2</v>
      </c>
      <c r="J24" s="76">
        <f>分析係数表!G27</f>
        <v>0.16957431960921143</v>
      </c>
      <c r="K24" s="78">
        <f t="shared" si="3"/>
        <v>2.2987826423325627E-3</v>
      </c>
      <c r="L24" s="79"/>
      <c r="M24" s="80"/>
      <c r="N24" s="81">
        <f>分析係数表!H27</f>
        <v>1.0395282373304351E-2</v>
      </c>
      <c r="O24" s="82">
        <f t="shared" si="4"/>
        <v>0.25463279994189097</v>
      </c>
      <c r="P24" s="76">
        <f>分析係数表!C27</f>
        <v>7.547169811320753E-2</v>
      </c>
      <c r="Q24" s="82">
        <f t="shared" si="5"/>
        <v>1.9217569806935165E-2</v>
      </c>
      <c r="R24" s="83">
        <v>1.9447233844082614E-2</v>
      </c>
      <c r="S24" s="84">
        <f t="shared" si="6"/>
        <v>3.3003429426233077E-2</v>
      </c>
      <c r="T24" s="85">
        <f>分析係数表!F27</f>
        <v>0.31960921144452198</v>
      </c>
      <c r="U24" s="86">
        <f t="shared" si="7"/>
        <v>1.0548200053883286E-2</v>
      </c>
      <c r="V24" s="87">
        <f>分析係数表!D27</f>
        <v>2.1632937892533146E-2</v>
      </c>
      <c r="W24" s="88">
        <f t="shared" si="8"/>
        <v>0</v>
      </c>
      <c r="X24" s="76">
        <f>分析係数表!E27</f>
        <v>2.3726448011165389E-2</v>
      </c>
      <c r="Y24" s="89">
        <f t="shared" si="9"/>
        <v>0</v>
      </c>
    </row>
    <row r="25" spans="1:25" x14ac:dyDescent="0.2">
      <c r="A25" s="6" t="s">
        <v>13</v>
      </c>
      <c r="B25" s="5" t="s">
        <v>192</v>
      </c>
      <c r="C25" s="90"/>
      <c r="D25" s="76">
        <f>投入係数表!AH25</f>
        <v>5.4999762932056327E-3</v>
      </c>
      <c r="E25" s="77">
        <f t="shared" si="0"/>
        <v>0.54999762932056329</v>
      </c>
      <c r="F25" s="76">
        <f>分析係数表!C28</f>
        <v>9.6472970692467741E-2</v>
      </c>
      <c r="G25" s="77">
        <f t="shared" si="1"/>
        <v>5.305990517436944E-2</v>
      </c>
      <c r="H25" s="77">
        <v>7.8350865050281118E-2</v>
      </c>
      <c r="I25" s="77">
        <f t="shared" si="2"/>
        <v>7.8350865050281118E-2</v>
      </c>
      <c r="J25" s="76">
        <f>分析係数表!G28</f>
        <v>0.12489408574817827</v>
      </c>
      <c r="K25" s="78">
        <f t="shared" si="3"/>
        <v>9.7855596580337535E-3</v>
      </c>
      <c r="L25" s="79"/>
      <c r="M25" s="80"/>
      <c r="N25" s="81">
        <f>分析係数表!H28</f>
        <v>1.9077305478404378E-2</v>
      </c>
      <c r="O25" s="82">
        <f t="shared" si="4"/>
        <v>0.46729925507244902</v>
      </c>
      <c r="P25" s="76">
        <f>分析係数表!C28</f>
        <v>9.6472970692467741E-2</v>
      </c>
      <c r="Q25" s="82">
        <f t="shared" si="5"/>
        <v>4.5081747339216383E-2</v>
      </c>
      <c r="R25" s="83">
        <v>5.1427749919334458E-2</v>
      </c>
      <c r="S25" s="84">
        <f t="shared" si="6"/>
        <v>0.12977861496961557</v>
      </c>
      <c r="T25" s="85">
        <f>分析係数表!F28</f>
        <v>0.21360786307405524</v>
      </c>
      <c r="U25" s="86">
        <f t="shared" si="7"/>
        <v>2.772173261637018E-2</v>
      </c>
      <c r="V25" s="87">
        <f>分析係数表!D28</f>
        <v>3.211320115234706E-2</v>
      </c>
      <c r="W25" s="88">
        <f t="shared" si="8"/>
        <v>0</v>
      </c>
      <c r="X25" s="76">
        <f>分析係数表!E28</f>
        <v>3.1859006947974916E-2</v>
      </c>
      <c r="Y25" s="89">
        <f t="shared" si="9"/>
        <v>0</v>
      </c>
    </row>
    <row r="26" spans="1:25" x14ac:dyDescent="0.2">
      <c r="A26" s="6" t="s">
        <v>14</v>
      </c>
      <c r="B26" s="5" t="s">
        <v>50</v>
      </c>
      <c r="C26" s="90"/>
      <c r="D26" s="76">
        <f>投入係数表!AH26</f>
        <v>8.9137546820918876E-3</v>
      </c>
      <c r="E26" s="77">
        <f t="shared" si="0"/>
        <v>0.89137546820918878</v>
      </c>
      <c r="F26" s="76">
        <f>分析係数表!C29</f>
        <v>3.4111818825194651E-2</v>
      </c>
      <c r="G26" s="77">
        <f t="shared" si="1"/>
        <v>3.0406438476774902E-2</v>
      </c>
      <c r="H26" s="77">
        <v>3.2875973643204867E-2</v>
      </c>
      <c r="I26" s="77">
        <f t="shared" si="2"/>
        <v>3.2875973643204867E-2</v>
      </c>
      <c r="J26" s="76">
        <f>分析係数表!G29</f>
        <v>0.26295336787564766</v>
      </c>
      <c r="K26" s="78">
        <f t="shared" si="3"/>
        <v>8.6448479916717454E-3</v>
      </c>
      <c r="L26" s="79"/>
      <c r="M26" s="80"/>
      <c r="N26" s="81">
        <f>分析係数表!H29</f>
        <v>9.4946262528680103E-3</v>
      </c>
      <c r="O26" s="82">
        <f t="shared" si="4"/>
        <v>0.23257119723637379</v>
      </c>
      <c r="P26" s="76">
        <f>分析係数表!C29</f>
        <v>3.4111818825194651E-2</v>
      </c>
      <c r="Q26" s="82">
        <f t="shared" si="5"/>
        <v>7.9334265440857941E-3</v>
      </c>
      <c r="R26" s="83">
        <v>1.0120061092622848E-2</v>
      </c>
      <c r="S26" s="84">
        <f t="shared" si="6"/>
        <v>4.2996034735827714E-2</v>
      </c>
      <c r="T26" s="85">
        <f>分析係数表!F29</f>
        <v>0.41450777202072536</v>
      </c>
      <c r="U26" s="86">
        <f t="shared" si="7"/>
        <v>1.7822190564073661E-2</v>
      </c>
      <c r="V26" s="87">
        <f>分析係数表!D29</f>
        <v>0.22927461139896374</v>
      </c>
      <c r="W26" s="88">
        <f t="shared" si="8"/>
        <v>0</v>
      </c>
      <c r="X26" s="76">
        <f>分析係数表!E29</f>
        <v>0.13212435233160622</v>
      </c>
      <c r="Y26" s="89">
        <f t="shared" si="9"/>
        <v>0</v>
      </c>
    </row>
    <row r="27" spans="1:25" x14ac:dyDescent="0.2">
      <c r="A27" s="6" t="s">
        <v>15</v>
      </c>
      <c r="B27" s="5" t="s">
        <v>36</v>
      </c>
      <c r="C27" s="90"/>
      <c r="D27" s="76">
        <f>投入係数表!AH27</f>
        <v>8.2025508510739174E-3</v>
      </c>
      <c r="E27" s="77">
        <f t="shared" si="0"/>
        <v>0.82025508510739176</v>
      </c>
      <c r="F27" s="76">
        <f>分析係数表!C30</f>
        <v>1</v>
      </c>
      <c r="G27" s="77">
        <f t="shared" si="1"/>
        <v>0.82025508510739176</v>
      </c>
      <c r="H27" s="77">
        <v>0.86176778875388393</v>
      </c>
      <c r="I27" s="77">
        <f t="shared" si="2"/>
        <v>0.86176778875388393</v>
      </c>
      <c r="J27" s="76">
        <f>分析係数表!G30</f>
        <v>0.34440567162860553</v>
      </c>
      <c r="K27" s="78">
        <f t="shared" si="3"/>
        <v>0.29679771407367966</v>
      </c>
      <c r="L27" s="79"/>
      <c r="M27" s="80"/>
      <c r="N27" s="81">
        <f>分析係数表!H30</f>
        <v>0</v>
      </c>
      <c r="O27" s="82">
        <f t="shared" si="4"/>
        <v>0</v>
      </c>
      <c r="P27" s="76">
        <f>分析係数表!C30</f>
        <v>1</v>
      </c>
      <c r="Q27" s="82">
        <f t="shared" si="5"/>
        <v>0</v>
      </c>
      <c r="R27" s="83">
        <v>7.2845550400745612E-2</v>
      </c>
      <c r="S27" s="84">
        <f t="shared" si="6"/>
        <v>0.93461333915462952</v>
      </c>
      <c r="T27" s="85">
        <f>分析係数表!F30</f>
        <v>0.44043464817350592</v>
      </c>
      <c r="U27" s="86">
        <f t="shared" si="7"/>
        <v>0.41163609720883482</v>
      </c>
      <c r="V27" s="87">
        <f>分析係数表!D30</f>
        <v>0.12915764830602058</v>
      </c>
      <c r="W27" s="88">
        <f t="shared" si="8"/>
        <v>0</v>
      </c>
      <c r="X27" s="76">
        <f>分析係数表!E30</f>
        <v>8.229162065462256E-2</v>
      </c>
      <c r="Y27" s="89">
        <f t="shared" si="9"/>
        <v>0</v>
      </c>
    </row>
    <row r="28" spans="1:25" x14ac:dyDescent="0.2">
      <c r="A28" s="6" t="s">
        <v>16</v>
      </c>
      <c r="B28" s="5" t="s">
        <v>193</v>
      </c>
      <c r="C28" s="90"/>
      <c r="D28" s="76">
        <f>投入係数表!AH28</f>
        <v>1.2090465127305485E-2</v>
      </c>
      <c r="E28" s="77">
        <f t="shared" si="0"/>
        <v>1.2090465127305485</v>
      </c>
      <c r="F28" s="76">
        <f>分析係数表!C31</f>
        <v>1.6826763829082436E-2</v>
      </c>
      <c r="G28" s="77">
        <f t="shared" si="1"/>
        <v>2.034434012809265E-2</v>
      </c>
      <c r="H28" s="77">
        <v>2.429946456633799E-2</v>
      </c>
      <c r="I28" s="77">
        <f t="shared" si="2"/>
        <v>2.429946456633799E-2</v>
      </c>
      <c r="J28" s="76">
        <f>分析係数表!G31</f>
        <v>7.0588235294117646E-2</v>
      </c>
      <c r="K28" s="78">
        <f t="shared" si="3"/>
        <v>1.7152563223297404E-3</v>
      </c>
      <c r="L28" s="79"/>
      <c r="M28" s="80"/>
      <c r="N28" s="81">
        <f>分析係数表!H31</f>
        <v>2.1628325886567646E-2</v>
      </c>
      <c r="O28" s="82">
        <f t="shared" si="4"/>
        <v>0.52978658787522681</v>
      </c>
      <c r="P28" s="76">
        <f>分析係数表!C31</f>
        <v>1.6826763829082436E-2</v>
      </c>
      <c r="Q28" s="82">
        <f t="shared" si="5"/>
        <v>8.9145937939918707E-3</v>
      </c>
      <c r="R28" s="83">
        <v>1.1217265462293537E-2</v>
      </c>
      <c r="S28" s="84">
        <f t="shared" si="6"/>
        <v>3.5516730028631524E-2</v>
      </c>
      <c r="T28" s="85">
        <f>分析係数表!F31</f>
        <v>0.34509803921568627</v>
      </c>
      <c r="U28" s="86">
        <f t="shared" si="7"/>
        <v>1.2256753892233624E-2</v>
      </c>
      <c r="V28" s="87">
        <f>分析係数表!D31</f>
        <v>0</v>
      </c>
      <c r="W28" s="88">
        <f t="shared" si="8"/>
        <v>0</v>
      </c>
      <c r="X28" s="76">
        <f>分析係数表!E31</f>
        <v>0</v>
      </c>
      <c r="Y28" s="89">
        <f t="shared" si="9"/>
        <v>0</v>
      </c>
    </row>
    <row r="29" spans="1:25" x14ac:dyDescent="0.2">
      <c r="A29" s="6" t="s">
        <v>17</v>
      </c>
      <c r="B29" s="5" t="s">
        <v>273</v>
      </c>
      <c r="C29" s="90"/>
      <c r="D29" s="76">
        <f>投入係数表!AH29</f>
        <v>4.0301550424351618E-3</v>
      </c>
      <c r="E29" s="77">
        <f t="shared" si="0"/>
        <v>0.40301550424351618</v>
      </c>
      <c r="F29" s="76">
        <f>分析係数表!C32</f>
        <v>1</v>
      </c>
      <c r="G29" s="77">
        <f t="shared" si="1"/>
        <v>0.40301550424351618</v>
      </c>
      <c r="H29" s="77">
        <v>0.47446534357894105</v>
      </c>
      <c r="I29" s="77">
        <f t="shared" si="2"/>
        <v>0.47446534357894105</v>
      </c>
      <c r="J29" s="76">
        <f>分析係数表!G32</f>
        <v>0.14034315882094148</v>
      </c>
      <c r="K29" s="78">
        <f t="shared" si="3"/>
        <v>6.6587965068931887E-2</v>
      </c>
      <c r="L29" s="79"/>
      <c r="M29" s="80"/>
      <c r="N29" s="81">
        <f>分析係数表!H32</f>
        <v>6.181318681318681E-3</v>
      </c>
      <c r="O29" s="82">
        <f t="shared" si="4"/>
        <v>0.15141161409903828</v>
      </c>
      <c r="P29" s="76">
        <f>分析係数表!C32</f>
        <v>1</v>
      </c>
      <c r="Q29" s="82">
        <f t="shared" si="5"/>
        <v>0.15141161409903828</v>
      </c>
      <c r="R29" s="83">
        <v>0.19705628042700965</v>
      </c>
      <c r="S29" s="84">
        <f t="shared" si="6"/>
        <v>0.67152162400595072</v>
      </c>
      <c r="T29" s="85">
        <f>分析係数表!F32</f>
        <v>0.48284205895292565</v>
      </c>
      <c r="U29" s="86">
        <f t="shared" si="7"/>
        <v>0.32423888356644565</v>
      </c>
      <c r="V29" s="87">
        <f>分析係数表!D32</f>
        <v>1.2758468983721953E-2</v>
      </c>
      <c r="W29" s="88">
        <f t="shared" si="8"/>
        <v>0</v>
      </c>
      <c r="X29" s="76">
        <f>分析係数表!E32</f>
        <v>1.913770347558293E-2</v>
      </c>
      <c r="Y29" s="89">
        <f t="shared" si="9"/>
        <v>0</v>
      </c>
    </row>
    <row r="30" spans="1:25" x14ac:dyDescent="0.2">
      <c r="A30" s="6" t="s">
        <v>18</v>
      </c>
      <c r="B30" s="5" t="s">
        <v>274</v>
      </c>
      <c r="C30" s="90"/>
      <c r="D30" s="76">
        <f>投入係数表!AH30</f>
        <v>2.7499881466028164E-2</v>
      </c>
      <c r="E30" s="77">
        <f t="shared" si="0"/>
        <v>2.7499881466028162</v>
      </c>
      <c r="F30" s="76">
        <f>分析係数表!C33</f>
        <v>0.61354309165526677</v>
      </c>
      <c r="G30" s="77">
        <f t="shared" si="1"/>
        <v>1.6872362294820289</v>
      </c>
      <c r="H30" s="77">
        <v>1.7033068867298882</v>
      </c>
      <c r="I30" s="77">
        <f t="shared" si="2"/>
        <v>1.7033068867298882</v>
      </c>
      <c r="J30" s="76">
        <f>分析係数表!G33</f>
        <v>0.50806900389538123</v>
      </c>
      <c r="K30" s="78">
        <f t="shared" si="3"/>
        <v>0.86539743326899721</v>
      </c>
      <c r="L30" s="79"/>
      <c r="M30" s="80"/>
      <c r="N30" s="81">
        <f>分析係数表!H33</f>
        <v>9.1575091575091575E-4</v>
      </c>
      <c r="O30" s="82">
        <f t="shared" si="4"/>
        <v>2.2431350236894559E-2</v>
      </c>
      <c r="P30" s="76">
        <f>分析係数表!C33</f>
        <v>0.61354309165526677</v>
      </c>
      <c r="Q30" s="82">
        <f t="shared" si="5"/>
        <v>1.3762599974346389E-2</v>
      </c>
      <c r="R30" s="83">
        <v>3.7649084919634257E-2</v>
      </c>
      <c r="S30" s="84">
        <f t="shared" si="6"/>
        <v>1.7409559716495224</v>
      </c>
      <c r="T30" s="85">
        <f>分析係数表!F33</f>
        <v>0.64607679465776291</v>
      </c>
      <c r="U30" s="86">
        <f t="shared" si="7"/>
        <v>1.1247912538036147</v>
      </c>
      <c r="V30" s="87">
        <f>分析係数表!D33</f>
        <v>9.237618252643294E-2</v>
      </c>
      <c r="W30" s="88">
        <f t="shared" si="8"/>
        <v>0</v>
      </c>
      <c r="X30" s="76">
        <f>分析係数表!E33</f>
        <v>8.7367835281023931E-2</v>
      </c>
      <c r="Y30" s="89">
        <f t="shared" si="9"/>
        <v>0</v>
      </c>
    </row>
    <row r="31" spans="1:25" x14ac:dyDescent="0.2">
      <c r="A31" s="6" t="s">
        <v>19</v>
      </c>
      <c r="B31" s="5" t="s">
        <v>275</v>
      </c>
      <c r="C31" s="90"/>
      <c r="D31" s="76">
        <f>投入係数表!AH31</f>
        <v>9.9568536342515765E-3</v>
      </c>
      <c r="E31" s="77">
        <f t="shared" si="0"/>
        <v>0.99568536342515768</v>
      </c>
      <c r="F31" s="76">
        <f>分析係数表!C34</f>
        <v>0.22857033424405693</v>
      </c>
      <c r="G31" s="77">
        <f t="shared" si="1"/>
        <v>0.22758413632000357</v>
      </c>
      <c r="H31" s="77">
        <v>0.2945684835972055</v>
      </c>
      <c r="I31" s="77">
        <f t="shared" si="2"/>
        <v>0.2945684835972055</v>
      </c>
      <c r="J31" s="76">
        <f>分析係数表!G34</f>
        <v>0.42483593457785029</v>
      </c>
      <c r="K31" s="78">
        <f t="shared" si="3"/>
        <v>0.12514327702619896</v>
      </c>
      <c r="L31" s="79"/>
      <c r="M31" s="80"/>
      <c r="N31" s="81">
        <f>分析係数表!H34</f>
        <v>0.15290524493821198</v>
      </c>
      <c r="O31" s="82">
        <f t="shared" si="4"/>
        <v>3.7454192436757627</v>
      </c>
      <c r="P31" s="76">
        <f>分析係数表!C34</f>
        <v>0.22857033424405693</v>
      </c>
      <c r="Q31" s="82">
        <f t="shared" si="5"/>
        <v>0.85609172841109193</v>
      </c>
      <c r="R31" s="83">
        <v>0.91200930919466527</v>
      </c>
      <c r="S31" s="84">
        <f t="shared" si="6"/>
        <v>1.2065777927918708</v>
      </c>
      <c r="T31" s="85">
        <f>分析係数表!F34</f>
        <v>0.69964976707810533</v>
      </c>
      <c r="U31" s="86">
        <f t="shared" si="7"/>
        <v>0.84418187168844683</v>
      </c>
      <c r="V31" s="87">
        <f>分析係数表!D34</f>
        <v>0.31293141555306198</v>
      </c>
      <c r="W31" s="88">
        <f t="shared" si="8"/>
        <v>0</v>
      </c>
      <c r="X31" s="76">
        <f>分析係数表!E34</f>
        <v>0.23428202251011596</v>
      </c>
      <c r="Y31" s="89">
        <f t="shared" si="9"/>
        <v>0</v>
      </c>
    </row>
    <row r="32" spans="1:25" x14ac:dyDescent="0.2">
      <c r="A32" s="6" t="s">
        <v>20</v>
      </c>
      <c r="B32" s="5" t="s">
        <v>37</v>
      </c>
      <c r="C32" s="90"/>
      <c r="D32" s="76">
        <f>投入係数表!AH32</f>
        <v>2.1193874164335498E-2</v>
      </c>
      <c r="E32" s="77">
        <f t="shared" si="0"/>
        <v>2.11938741643355</v>
      </c>
      <c r="F32" s="76">
        <f>分析係数表!C35</f>
        <v>0.59405620126526415</v>
      </c>
      <c r="G32" s="77">
        <f t="shared" si="1"/>
        <v>1.2590352376159173</v>
      </c>
      <c r="H32" s="77">
        <v>1.3923209163593095</v>
      </c>
      <c r="I32" s="77">
        <f t="shared" si="2"/>
        <v>1.3923209163593095</v>
      </c>
      <c r="J32" s="76">
        <f>分析係数表!G35</f>
        <v>0.31381472022289297</v>
      </c>
      <c r="K32" s="78">
        <f t="shared" si="3"/>
        <v>0.43693079882777869</v>
      </c>
      <c r="L32" s="79"/>
      <c r="M32" s="80"/>
      <c r="N32" s="81">
        <f>分析係数表!H35</f>
        <v>5.730990621100511E-2</v>
      </c>
      <c r="O32" s="82">
        <f t="shared" si="4"/>
        <v>1.4038081274627969</v>
      </c>
      <c r="P32" s="76">
        <f>分析係数表!C35</f>
        <v>0.59405620126526415</v>
      </c>
      <c r="Q32" s="82">
        <f t="shared" si="5"/>
        <v>0.83394092350585292</v>
      </c>
      <c r="R32" s="83">
        <v>1.1335137756671836</v>
      </c>
      <c r="S32" s="84">
        <f t="shared" si="6"/>
        <v>2.5258346920264931</v>
      </c>
      <c r="T32" s="85">
        <f>分析係数表!F35</f>
        <v>0.64397492454144412</v>
      </c>
      <c r="U32" s="86">
        <f t="shared" si="7"/>
        <v>1.6265742052019228</v>
      </c>
      <c r="V32" s="87">
        <f>分析係数表!D35</f>
        <v>5.2101230554910609E-2</v>
      </c>
      <c r="W32" s="88">
        <f t="shared" si="8"/>
        <v>0</v>
      </c>
      <c r="X32" s="76">
        <f>分析係数表!E35</f>
        <v>4.6482470397028096E-2</v>
      </c>
      <c r="Y32" s="89">
        <f t="shared" si="9"/>
        <v>0</v>
      </c>
    </row>
    <row r="33" spans="1:25" x14ac:dyDescent="0.2">
      <c r="A33" s="6" t="s">
        <v>21</v>
      </c>
      <c r="B33" s="5" t="s">
        <v>38</v>
      </c>
      <c r="C33" s="90"/>
      <c r="D33" s="76">
        <f>投入係数表!AH33</f>
        <v>1.6120620169740648E-3</v>
      </c>
      <c r="E33" s="77">
        <f t="shared" si="0"/>
        <v>0.16120620169740649</v>
      </c>
      <c r="F33" s="76">
        <f>分析係数表!C36</f>
        <v>0.92201141892342209</v>
      </c>
      <c r="G33" s="77">
        <f t="shared" si="1"/>
        <v>0.14863395876628113</v>
      </c>
      <c r="H33" s="77">
        <v>0.21485248414218311</v>
      </c>
      <c r="I33" s="77">
        <f t="shared" si="2"/>
        <v>0.21485248414218311</v>
      </c>
      <c r="J33" s="76">
        <f>分析係数表!G36</f>
        <v>3.5073050022033647E-2</v>
      </c>
      <c r="K33" s="78">
        <f t="shared" si="3"/>
        <v>7.5355319236769793E-3</v>
      </c>
      <c r="L33" s="79"/>
      <c r="M33" s="80"/>
      <c r="N33" s="81">
        <f>分析係数表!H36</f>
        <v>0.21210954796119633</v>
      </c>
      <c r="O33" s="82">
        <f t="shared" si="4"/>
        <v>5.195630686326421</v>
      </c>
      <c r="P33" s="76">
        <f>分析係数表!C36</f>
        <v>0.92201141892342209</v>
      </c>
      <c r="Q33" s="82">
        <f t="shared" si="5"/>
        <v>4.7904308213018965</v>
      </c>
      <c r="R33" s="83">
        <v>4.9665253123025375</v>
      </c>
      <c r="S33" s="84">
        <f t="shared" si="6"/>
        <v>5.1813777964447203</v>
      </c>
      <c r="T33" s="85">
        <f>分析係数表!F36</f>
        <v>0.86466819583959498</v>
      </c>
      <c r="U33" s="86">
        <f t="shared" si="7"/>
        <v>4.4801725912151928</v>
      </c>
      <c r="V33" s="87">
        <f>分析係数表!D36</f>
        <v>1.3208890295024915E-2</v>
      </c>
      <c r="W33" s="88">
        <f t="shared" si="8"/>
        <v>0</v>
      </c>
      <c r="X33" s="76">
        <f>分析係数表!E36</f>
        <v>5.3106744556558685E-3</v>
      </c>
      <c r="Y33" s="89">
        <f t="shared" si="9"/>
        <v>0</v>
      </c>
    </row>
    <row r="34" spans="1:25" x14ac:dyDescent="0.2">
      <c r="A34" s="6" t="s">
        <v>22</v>
      </c>
      <c r="B34" s="5" t="s">
        <v>378</v>
      </c>
      <c r="C34" s="90"/>
      <c r="D34" s="76">
        <f>投入係数表!AH34</f>
        <v>2.3422312834858471E-2</v>
      </c>
      <c r="E34" s="77">
        <f t="shared" si="0"/>
        <v>2.3422312834858472</v>
      </c>
      <c r="F34" s="76">
        <f>分析係数表!C37</f>
        <v>0.53071646341463419</v>
      </c>
      <c r="G34" s="77">
        <f t="shared" si="1"/>
        <v>1.2430607032707284</v>
      </c>
      <c r="H34" s="77">
        <v>1.4054980944984894</v>
      </c>
      <c r="I34" s="77">
        <f t="shared" si="2"/>
        <v>1.4054980944984894</v>
      </c>
      <c r="J34" s="76">
        <f>分析係数表!G37</f>
        <v>0.41098529342667856</v>
      </c>
      <c r="K34" s="78">
        <f t="shared" si="3"/>
        <v>0.5776390467780993</v>
      </c>
      <c r="L34" s="79"/>
      <c r="M34" s="80"/>
      <c r="N34" s="81">
        <f>分析係数表!H37</f>
        <v>4.5651692629714608E-2</v>
      </c>
      <c r="O34" s="82">
        <f t="shared" si="4"/>
        <v>1.1182397840623315</v>
      </c>
      <c r="P34" s="76">
        <f>分析係数表!C37</f>
        <v>0.53071646341463419</v>
      </c>
      <c r="Q34" s="82">
        <f t="shared" si="5"/>
        <v>0.59346826344710479</v>
      </c>
      <c r="R34" s="83">
        <v>0.68114165634920876</v>
      </c>
      <c r="S34" s="84">
        <f t="shared" si="6"/>
        <v>2.0866397508476981</v>
      </c>
      <c r="T34" s="85">
        <f>分析係数表!F37</f>
        <v>0.70065310341587184</v>
      </c>
      <c r="U34" s="86">
        <f t="shared" si="7"/>
        <v>1.4620106171423612</v>
      </c>
      <c r="V34" s="87">
        <f>分析係数表!D37</f>
        <v>8.5091387492364792E-2</v>
      </c>
      <c r="W34" s="88">
        <f t="shared" si="8"/>
        <v>0</v>
      </c>
      <c r="X34" s="76">
        <f>分析係数表!E37</f>
        <v>8.0815674481980918E-2</v>
      </c>
      <c r="Y34" s="89">
        <f t="shared" si="9"/>
        <v>0</v>
      </c>
    </row>
    <row r="35" spans="1:25" x14ac:dyDescent="0.2">
      <c r="A35" s="6" t="s">
        <v>23</v>
      </c>
      <c r="B35" s="5" t="s">
        <v>194</v>
      </c>
      <c r="C35" s="90"/>
      <c r="D35" s="76">
        <f>投入係数表!AH35</f>
        <v>3.0629178322507229E-2</v>
      </c>
      <c r="E35" s="77">
        <f t="shared" si="0"/>
        <v>3.0629178322507231</v>
      </c>
      <c r="F35" s="76">
        <f>分析係数表!C38</f>
        <v>6.0218331324874197E-2</v>
      </c>
      <c r="G35" s="77">
        <f t="shared" si="1"/>
        <v>0.1844438008433395</v>
      </c>
      <c r="H35" s="77">
        <v>0.20279215803265196</v>
      </c>
      <c r="I35" s="77">
        <f t="shared" si="2"/>
        <v>0.20279215803265196</v>
      </c>
      <c r="J35" s="76">
        <f>分析係数表!G38</f>
        <v>0.21161417322834647</v>
      </c>
      <c r="K35" s="78">
        <f t="shared" si="3"/>
        <v>4.2913694859271823E-2</v>
      </c>
      <c r="L35" s="79"/>
      <c r="M35" s="80"/>
      <c r="N35" s="81">
        <f>分析係数表!H38</f>
        <v>4.0957211286881616E-2</v>
      </c>
      <c r="O35" s="82">
        <f t="shared" si="4"/>
        <v>1.0032483018039655</v>
      </c>
      <c r="P35" s="76">
        <f>分析係数表!C38</f>
        <v>6.0218331324874197E-2</v>
      </c>
      <c r="Q35" s="82">
        <f t="shared" si="5"/>
        <v>6.0413938639148582E-2</v>
      </c>
      <c r="R35" s="83">
        <v>7.3995021729102176E-2</v>
      </c>
      <c r="S35" s="84">
        <f t="shared" si="6"/>
        <v>0.27678717976175415</v>
      </c>
      <c r="T35" s="85">
        <f>分析係数表!F38</f>
        <v>0.48868110236220474</v>
      </c>
      <c r="U35" s="86">
        <f t="shared" si="7"/>
        <v>0.13526066412569976</v>
      </c>
      <c r="V35" s="87">
        <f>分析係数表!D38</f>
        <v>0.11466535433070867</v>
      </c>
      <c r="W35" s="88">
        <f t="shared" si="8"/>
        <v>0</v>
      </c>
      <c r="X35" s="76">
        <f>分析係数表!E38</f>
        <v>7.874015748031496E-2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9.8119201353533622E-3</v>
      </c>
      <c r="I36" s="77">
        <f t="shared" si="2"/>
        <v>100.00981192013535</v>
      </c>
      <c r="J36" s="76">
        <f>分析係数表!G39</f>
        <v>0.35446398937935614</v>
      </c>
      <c r="K36" s="78">
        <f t="shared" si="3"/>
        <v>35.449876910290264</v>
      </c>
      <c r="L36" s="79"/>
      <c r="M36" s="80"/>
      <c r="N36" s="81">
        <f>分析係数表!H39</f>
        <v>3.6479088676890873E-3</v>
      </c>
      <c r="O36" s="82">
        <f t="shared" si="4"/>
        <v>8.9355653416200859E-2</v>
      </c>
      <c r="P36" s="76">
        <f>分析係数表!C39</f>
        <v>1</v>
      </c>
      <c r="Q36" s="82">
        <f t="shared" si="5"/>
        <v>8.9355653416200859E-2</v>
      </c>
      <c r="R36" s="83">
        <v>0.10091656067140183</v>
      </c>
      <c r="S36" s="84">
        <f t="shared" si="6"/>
        <v>100.11072848080676</v>
      </c>
      <c r="T36" s="85">
        <f>分析係数表!F39</f>
        <v>0.70522971883741881</v>
      </c>
      <c r="U36" s="86">
        <f t="shared" si="7"/>
        <v>70.601060899128527</v>
      </c>
      <c r="V36" s="87">
        <f>分析係数表!D39</f>
        <v>5.7038547247641173E-2</v>
      </c>
      <c r="W36" s="88">
        <f t="shared" si="8"/>
        <v>6</v>
      </c>
      <c r="X36" s="76">
        <f>分析係数表!E39</f>
        <v>7.2068654876487601E-2</v>
      </c>
      <c r="Y36" s="89">
        <f t="shared" si="9"/>
        <v>7</v>
      </c>
    </row>
    <row r="37" spans="1:25" x14ac:dyDescent="0.2">
      <c r="A37" s="6" t="s">
        <v>25</v>
      </c>
      <c r="B37" s="5" t="s">
        <v>40</v>
      </c>
      <c r="C37" s="90"/>
      <c r="D37" s="76">
        <f>投入係数表!AH37</f>
        <v>1.4224076620359395E-4</v>
      </c>
      <c r="E37" s="77">
        <f t="shared" si="0"/>
        <v>1.4224076620359394E-2</v>
      </c>
      <c r="F37" s="76">
        <f>分析係数表!C40</f>
        <v>0.65100470158416435</v>
      </c>
      <c r="G37" s="77">
        <f t="shared" si="1"/>
        <v>9.2599407555473568E-3</v>
      </c>
      <c r="H37" s="77">
        <v>1.3002048669678905E-2</v>
      </c>
      <c r="I37" s="77">
        <f t="shared" si="2"/>
        <v>1.3002048669678905E-2</v>
      </c>
      <c r="J37" s="76">
        <f>分析係数表!G40</f>
        <v>0.47733083654434799</v>
      </c>
      <c r="K37" s="78">
        <f t="shared" si="3"/>
        <v>6.2062787682881588E-3</v>
      </c>
      <c r="L37" s="79"/>
      <c r="M37" s="80"/>
      <c r="N37" s="81">
        <f>分析係数表!H40</f>
        <v>3.0717908465161214E-2</v>
      </c>
      <c r="O37" s="82">
        <f t="shared" si="4"/>
        <v>0.75243622635297414</v>
      </c>
      <c r="P37" s="76">
        <f>分析係数表!C40</f>
        <v>0.65100470158416435</v>
      </c>
      <c r="Q37" s="82">
        <f t="shared" si="5"/>
        <v>0.48983952099803268</v>
      </c>
      <c r="R37" s="83">
        <v>0.49174519581591442</v>
      </c>
      <c r="S37" s="84">
        <f t="shared" si="6"/>
        <v>0.50474724448559327</v>
      </c>
      <c r="T37" s="85">
        <f>分析係数表!F40</f>
        <v>0.67377291224026792</v>
      </c>
      <c r="U37" s="86">
        <f t="shared" si="7"/>
        <v>0.34008502086230868</v>
      </c>
      <c r="V37" s="87">
        <f>分析係数表!D40</f>
        <v>0.10216428391371674</v>
      </c>
      <c r="W37" s="88">
        <f t="shared" si="8"/>
        <v>0</v>
      </c>
      <c r="X37" s="76">
        <f>分析係数表!E40</f>
        <v>5.6249774928877526E-2</v>
      </c>
      <c r="Y37" s="89">
        <f t="shared" si="9"/>
        <v>0</v>
      </c>
    </row>
    <row r="38" spans="1:25" x14ac:dyDescent="0.2">
      <c r="A38" s="6" t="s">
        <v>26</v>
      </c>
      <c r="B38" s="5" t="s">
        <v>277</v>
      </c>
      <c r="C38" s="90"/>
      <c r="D38" s="76">
        <f>投入係数表!AH38</f>
        <v>4.7413588734531315E-5</v>
      </c>
      <c r="E38" s="77">
        <f t="shared" si="0"/>
        <v>4.7413588734531312E-3</v>
      </c>
      <c r="F38" s="76">
        <f>分析係数表!C41</f>
        <v>0.8265321556052998</v>
      </c>
      <c r="G38" s="77">
        <f t="shared" si="1"/>
        <v>3.9188855701735321E-3</v>
      </c>
      <c r="H38" s="77">
        <v>4.6468628352427906E-3</v>
      </c>
      <c r="I38" s="77">
        <f t="shared" si="2"/>
        <v>4.6468628352427906E-3</v>
      </c>
      <c r="J38" s="76">
        <f>分析係数表!G41</f>
        <v>0.44479524052850572</v>
      </c>
      <c r="K38" s="78">
        <f t="shared" si="3"/>
        <v>2.0669024725047912E-3</v>
      </c>
      <c r="L38" s="79"/>
      <c r="M38" s="80"/>
      <c r="N38" s="81">
        <f>分析係数表!H41</f>
        <v>6.0640824377088114E-2</v>
      </c>
      <c r="O38" s="82">
        <f t="shared" si="4"/>
        <v>1.4853990827200727</v>
      </c>
      <c r="P38" s="76">
        <f>分析係数表!C41</f>
        <v>0.8265321556052998</v>
      </c>
      <c r="Q38" s="82">
        <f t="shared" si="5"/>
        <v>1.2277301057747567</v>
      </c>
      <c r="R38" s="83">
        <v>1.2497520563151663</v>
      </c>
      <c r="S38" s="84">
        <f t="shared" si="6"/>
        <v>1.254398919150409</v>
      </c>
      <c r="T38" s="85">
        <f>分析係数表!F41</f>
        <v>0.54945616468355352</v>
      </c>
      <c r="U38" s="86">
        <f t="shared" si="7"/>
        <v>0.68923721909957869</v>
      </c>
      <c r="V38" s="87">
        <f>分析係数表!D41</f>
        <v>0.14767501277465508</v>
      </c>
      <c r="W38" s="88">
        <f t="shared" si="8"/>
        <v>0</v>
      </c>
      <c r="X38" s="76">
        <f>分析係数表!E41</f>
        <v>0.13803927293963064</v>
      </c>
      <c r="Y38" s="89">
        <f t="shared" si="9"/>
        <v>0</v>
      </c>
    </row>
    <row r="39" spans="1:25" x14ac:dyDescent="0.2">
      <c r="A39" s="6" t="s">
        <v>51</v>
      </c>
      <c r="B39" s="5" t="s">
        <v>368</v>
      </c>
      <c r="C39" s="90"/>
      <c r="D39" s="76">
        <f>投入係数表!AH39</f>
        <v>0</v>
      </c>
      <c r="E39" s="77">
        <f>$C$36*D39</f>
        <v>0</v>
      </c>
      <c r="F39" s="76">
        <f>分析係数表!C42</f>
        <v>0.24572260647979616</v>
      </c>
      <c r="G39" s="77">
        <f>E39*F39</f>
        <v>0</v>
      </c>
      <c r="H39" s="77">
        <v>4.8499703825155838E-3</v>
      </c>
      <c r="I39" s="77">
        <f>C39+H39</f>
        <v>4.8499703825155838E-3</v>
      </c>
      <c r="J39" s="76">
        <f>分析係数表!G42</f>
        <v>0.48602941176470588</v>
      </c>
      <c r="K39" s="78">
        <f>I39*J39</f>
        <v>2.3572282520902947E-3</v>
      </c>
      <c r="L39" s="79"/>
      <c r="M39" s="80"/>
      <c r="N39" s="81">
        <f>分析係数表!H42</f>
        <v>1.240792174858109E-2</v>
      </c>
      <c r="O39" s="82">
        <f t="shared" si="4"/>
        <v>0.30393247079220875</v>
      </c>
      <c r="P39" s="76">
        <f>分析係数表!C42</f>
        <v>0.24572260647979616</v>
      </c>
      <c r="Q39" s="82">
        <f>O39*P39</f>
        <v>7.4683078916906051E-2</v>
      </c>
      <c r="R39" s="83">
        <v>7.8264509587394102E-2</v>
      </c>
      <c r="S39" s="84">
        <f>I39+R39</f>
        <v>8.3114479969909685E-2</v>
      </c>
      <c r="T39" s="85">
        <f>分析係数表!F42</f>
        <v>0.55735294117647061</v>
      </c>
      <c r="U39" s="86">
        <f>S39*T39</f>
        <v>4.6324099865582016E-2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投入係数表!AH40</f>
        <v>9.2219430088663415E-2</v>
      </c>
      <c r="E40" s="77">
        <f>$C$36*D40</f>
        <v>9.2219430088663419</v>
      </c>
      <c r="F40" s="76">
        <f>分析係数表!C43</f>
        <v>0.32241039779440728</v>
      </c>
      <c r="G40" s="77">
        <f>E40*F40</f>
        <v>2.9732503139259503</v>
      </c>
      <c r="H40" s="77">
        <v>3.2858861282798451</v>
      </c>
      <c r="I40" s="77">
        <f>C40+H40</f>
        <v>3.2858861282798451</v>
      </c>
      <c r="J40" s="76">
        <f>分析係数表!G43</f>
        <v>0.32678591644967736</v>
      </c>
      <c r="K40" s="78">
        <f>I40*J40</f>
        <v>1.0737813097792113</v>
      </c>
      <c r="L40" s="79"/>
      <c r="M40" s="80"/>
      <c r="N40" s="81">
        <f>分析係数表!H43</f>
        <v>3.3935615666384894E-2</v>
      </c>
      <c r="O40" s="82">
        <f t="shared" si="4"/>
        <v>0.83125407512491944</v>
      </c>
      <c r="P40" s="76">
        <f>分析係数表!C43</f>
        <v>0.32241039779440728</v>
      </c>
      <c r="Q40" s="82">
        <f>O40*P40</f>
        <v>0.26800495702924737</v>
      </c>
      <c r="R40" s="83">
        <v>0.46008321573448679</v>
      </c>
      <c r="S40" s="84">
        <f>I40+R40</f>
        <v>3.7459693440143318</v>
      </c>
      <c r="T40" s="85">
        <f>分析係数表!F43</f>
        <v>0.56402128382203098</v>
      </c>
      <c r="U40" s="86">
        <f>S40*T40</f>
        <v>2.1128064385689345</v>
      </c>
      <c r="V40" s="87">
        <f>分析係数表!D43</f>
        <v>0.20027170836635344</v>
      </c>
      <c r="W40" s="88">
        <f>ROUND(S40*V40,0)</f>
        <v>1</v>
      </c>
      <c r="X40" s="76">
        <f>分析係数表!E43</f>
        <v>0.1484206951205706</v>
      </c>
      <c r="Y40" s="89">
        <f>ROUND(S40*X40,0)</f>
        <v>1</v>
      </c>
    </row>
    <row r="41" spans="1:25" x14ac:dyDescent="0.2">
      <c r="A41" s="6" t="s">
        <v>341</v>
      </c>
      <c r="B41" s="5" t="s">
        <v>42</v>
      </c>
      <c r="C41" s="90"/>
      <c r="D41" s="76">
        <f>投入係数表!AH41</f>
        <v>5.2154947607984444E-4</v>
      </c>
      <c r="E41" s="77">
        <f>$C$36*D41</f>
        <v>5.2154947607984448E-2</v>
      </c>
      <c r="F41" s="76">
        <f>分析係数表!C44</f>
        <v>0.3905721797921623</v>
      </c>
      <c r="G41" s="77">
        <f>E41*F41</f>
        <v>2.0370271574196505E-2</v>
      </c>
      <c r="H41" s="77">
        <v>2.4373526141945007E-2</v>
      </c>
      <c r="I41" s="77">
        <f>C41+H41</f>
        <v>2.4373526141945007E-2</v>
      </c>
      <c r="J41" s="76">
        <f>分析係数表!G44</f>
        <v>0.26539598666415049</v>
      </c>
      <c r="K41" s="78">
        <f>I41*J41</f>
        <v>6.4686360189259605E-3</v>
      </c>
      <c r="L41" s="79"/>
      <c r="M41" s="80"/>
      <c r="N41" s="81">
        <f>分析係数表!H44</f>
        <v>0.10659692871231333</v>
      </c>
      <c r="O41" s="82">
        <f t="shared" si="4"/>
        <v>2.6110954419985148</v>
      </c>
      <c r="P41" s="76">
        <f>分析係数表!C44</f>
        <v>0.3905721797921623</v>
      </c>
      <c r="Q41" s="82">
        <f>O41*P41</f>
        <v>1.0198212384267393</v>
      </c>
      <c r="R41" s="83">
        <v>1.0358450936464816</v>
      </c>
      <c r="S41" s="84">
        <f>I41+R41</f>
        <v>1.0602186197884267</v>
      </c>
      <c r="T41" s="85">
        <f>分析係数表!F44</f>
        <v>0.53714537334088197</v>
      </c>
      <c r="U41" s="86">
        <f>S41*T41</f>
        <v>0.56949152634920908</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投入係数表!AH42</f>
        <v>1.4698212507704709E-3</v>
      </c>
      <c r="E42" s="77">
        <f>$C$36*D42</f>
        <v>0.14698212507704708</v>
      </c>
      <c r="F42" s="76">
        <f>分析係数表!C45</f>
        <v>1</v>
      </c>
      <c r="G42" s="77">
        <f>E42*F42</f>
        <v>0.14698212507704708</v>
      </c>
      <c r="H42" s="77">
        <v>0.15804904022335564</v>
      </c>
      <c r="I42" s="77">
        <f>C42+H42</f>
        <v>0.15804904022335564</v>
      </c>
      <c r="J42" s="76">
        <f>分析係数表!G45</f>
        <v>0</v>
      </c>
      <c r="K42" s="78">
        <f>I42*J42</f>
        <v>0</v>
      </c>
      <c r="L42" s="79"/>
      <c r="M42" s="80"/>
      <c r="N42" s="81">
        <f>分析係数表!H45</f>
        <v>0</v>
      </c>
      <c r="O42" s="82">
        <f t="shared" si="4"/>
        <v>0</v>
      </c>
      <c r="P42" s="76">
        <f>分析係数表!C45</f>
        <v>1</v>
      </c>
      <c r="Q42" s="82">
        <f>O42*P42</f>
        <v>0</v>
      </c>
      <c r="R42" s="83">
        <v>8.986531347167967E-3</v>
      </c>
      <c r="S42" s="84">
        <f>I42+R42</f>
        <v>0.16703557157052362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3.8405006874970365E-3</v>
      </c>
      <c r="E43" s="77">
        <f>$C$36*D43</f>
        <v>0.38405006874970365</v>
      </c>
      <c r="F43" s="76">
        <f>分析係数表!C46</f>
        <v>0.10446009389671362</v>
      </c>
      <c r="G43" s="77">
        <f>E43*F43</f>
        <v>4.0117906242633367E-2</v>
      </c>
      <c r="H43" s="77">
        <v>5.1735578895499547E-2</v>
      </c>
      <c r="I43" s="77">
        <f>C43+H43</f>
        <v>5.1735578895499547E-2</v>
      </c>
      <c r="J43" s="76">
        <f>分析係数表!G46</f>
        <v>9.482758620689655E-3</v>
      </c>
      <c r="K43" s="78">
        <f>I43*J43</f>
        <v>4.9059600676766807E-4</v>
      </c>
      <c r="L43" s="79"/>
      <c r="M43" s="80"/>
      <c r="N43" s="81">
        <f>分析係数表!H46</f>
        <v>2.1406935555287204E-2</v>
      </c>
      <c r="O43" s="82">
        <f t="shared" si="4"/>
        <v>0.52436362408169179</v>
      </c>
      <c r="P43" s="76">
        <f>分析係数表!C46</f>
        <v>0.10446009389671362</v>
      </c>
      <c r="Q43" s="82">
        <f>O43*P43</f>
        <v>5.477507340759457E-2</v>
      </c>
      <c r="R43" s="83">
        <v>6.0957510981968693E-2</v>
      </c>
      <c r="S43" s="84">
        <f>I43+R43</f>
        <v>0.11269308987746823</v>
      </c>
      <c r="T43" s="85">
        <f>分析係数表!F46</f>
        <v>0.31293103448275861</v>
      </c>
      <c r="U43" s="86">
        <f>S43*T43</f>
        <v>3.5265165194414624E-2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投入係数表!AH44</f>
        <v>0.2841970508747807</v>
      </c>
      <c r="E44" s="91">
        <f>SUM(E5:E43)</f>
        <v>28.419705087478075</v>
      </c>
      <c r="F44" s="92">
        <f>分析係数表!C47</f>
        <v>0.44570757479943235</v>
      </c>
      <c r="G44" s="91">
        <f>SUM(G5:G43)</f>
        <v>9.4830296045985509</v>
      </c>
      <c r="H44" s="91">
        <f>SUM(H5:H43)</f>
        <v>10.542044798962181</v>
      </c>
      <c r="I44" s="91">
        <f>SUM(I5:I43)</f>
        <v>110.54204479896217</v>
      </c>
      <c r="J44" s="92">
        <f>分析係数表!G47</f>
        <v>0.27097428005742652</v>
      </c>
      <c r="K44" s="93">
        <f>SUM(K5:K43)</f>
        <v>39.04628234647533</v>
      </c>
      <c r="L44" s="94">
        <f>最終需要_まとめ!$L$33</f>
        <v>0.62733333333333341</v>
      </c>
      <c r="M44" s="91">
        <f>K44*L44</f>
        <v>24.49503445868886</v>
      </c>
      <c r="N44" s="95">
        <f>分析係数表!H47</f>
        <v>1</v>
      </c>
      <c r="O44" s="96">
        <f>SUM(O5:O43)</f>
        <v>24.49503445868886</v>
      </c>
      <c r="P44" s="92">
        <f>分析係数表!C47</f>
        <v>0.44570757479943235</v>
      </c>
      <c r="Q44" s="96">
        <f>SUM(Q5:Q43)</f>
        <v>10.732132875227274</v>
      </c>
      <c r="R44" s="91">
        <f>SUM(R5:R43)</f>
        <v>11.811136685796505</v>
      </c>
      <c r="S44" s="97">
        <f>SUM(S5:S43)</f>
        <v>122.35318148475868</v>
      </c>
      <c r="T44" s="98">
        <f>分析係数表!F47</f>
        <v>0.61157350498728547</v>
      </c>
      <c r="U44" s="99">
        <f>SUM(U5:U43)</f>
        <v>85.033846962303258</v>
      </c>
      <c r="V44" s="100">
        <f>分析係数表!D47</f>
        <v>9.9802009927653867E-2</v>
      </c>
      <c r="W44" s="101">
        <f>SUM(W5:W43)</f>
        <v>7</v>
      </c>
      <c r="X44" s="92">
        <f>分析係数表!E47</f>
        <v>7.9310975781403947E-2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2.0166372573733301E-3</v>
      </c>
      <c r="E5" s="77">
        <f>$C$37*D5</f>
        <v>0.20166372573733302</v>
      </c>
      <c r="F5" s="76">
        <f>分析係数表!C8</f>
        <v>4.3219724437998597E-2</v>
      </c>
      <c r="G5" s="77">
        <f t="shared" ref="G5:G38" si="0">E5*F5</f>
        <v>8.7158506555076575E-3</v>
      </c>
      <c r="H5" s="77">
        <f t="array" ref="H5:H43">MMULT(逆行列係数!C5:AO43,'33'!G5:G43)</f>
        <v>9.0304476397726902E-3</v>
      </c>
      <c r="I5" s="77">
        <f t="shared" ref="I5:I38" si="1">C5+H5</f>
        <v>9.0304476397726902E-3</v>
      </c>
      <c r="J5" s="76">
        <f>分析係数表!G8</f>
        <v>0.12096774193548387</v>
      </c>
      <c r="K5" s="78">
        <f t="shared" ref="K5:K38" si="2">I5*J5</f>
        <v>1.0923928596499222E-3</v>
      </c>
      <c r="L5" s="79" t="s">
        <v>188</v>
      </c>
      <c r="M5" s="80" t="s">
        <v>188</v>
      </c>
      <c r="N5" s="81">
        <f>分析係数表!H8</f>
        <v>1.0951274000724549E-2</v>
      </c>
      <c r="O5" s="82">
        <f t="shared" ref="O5:O43" si="3">$M$44*N5</f>
        <v>0.34633636868563789</v>
      </c>
      <c r="P5" s="76">
        <f>分析係数表!C8</f>
        <v>4.3219724437998597E-2</v>
      </c>
      <c r="Q5" s="82">
        <f t="shared" ref="Q5:Q38" si="4">O5*P5</f>
        <v>1.4968562417450355E-2</v>
      </c>
      <c r="R5" s="83">
        <f t="array" ref="R5:R43">MMULT(逆行列係数!C5:AO43,'33'!Q5:Q43)</f>
        <v>1.687469502230356E-2</v>
      </c>
      <c r="S5" s="84">
        <f t="shared" ref="S5:S38" si="5">I5+R5</f>
        <v>2.5905142662076251E-2</v>
      </c>
      <c r="T5" s="85">
        <f>分析係数表!F8</f>
        <v>0.45483870967741935</v>
      </c>
      <c r="U5" s="86">
        <f t="shared" ref="U5:U38" si="6">S5*T5</f>
        <v>1.178266166242823E-2</v>
      </c>
      <c r="V5" s="87">
        <f>分析係数表!D8</f>
        <v>0.9145161290322581</v>
      </c>
      <c r="W5" s="88">
        <f t="shared" ref="W5:W38" si="7">ROUND(S5*V5,0)</f>
        <v>0</v>
      </c>
      <c r="X5" s="76">
        <f>分析係数表!E8</f>
        <v>0.59354838709677415</v>
      </c>
      <c r="Y5" s="89">
        <f t="shared" ref="Y5:Y38" si="8">ROUND(S5*X5,0)</f>
        <v>0</v>
      </c>
    </row>
    <row r="6" spans="1:25" x14ac:dyDescent="0.2">
      <c r="A6" s="6" t="s">
        <v>220</v>
      </c>
      <c r="B6" s="5" t="s">
        <v>266</v>
      </c>
      <c r="C6" s="90"/>
      <c r="D6" s="76">
        <f>投入係数表!AI6</f>
        <v>3.6011379595952319E-5</v>
      </c>
      <c r="E6" s="77">
        <f t="shared" ref="E6:E43" si="9">$C$37*D6</f>
        <v>3.6011379595952317E-3</v>
      </c>
      <c r="F6" s="76">
        <f>分析係数表!C9</f>
        <v>0.23148148148148151</v>
      </c>
      <c r="G6" s="77">
        <f t="shared" si="0"/>
        <v>8.3359674990630375E-4</v>
      </c>
      <c r="H6" s="77">
        <v>9.1682129184434877E-4</v>
      </c>
      <c r="I6" s="77">
        <f t="shared" si="1"/>
        <v>9.1682129184434877E-4</v>
      </c>
      <c r="J6" s="76">
        <f>分析係数表!G9</f>
        <v>0.24691358024691357</v>
      </c>
      <c r="K6" s="78">
        <f t="shared" si="2"/>
        <v>2.2637562761588858E-4</v>
      </c>
      <c r="L6" s="79"/>
      <c r="M6" s="80"/>
      <c r="N6" s="81">
        <f>分析係数表!H9</f>
        <v>5.7611802117296619E-4</v>
      </c>
      <c r="O6" s="82">
        <f t="shared" si="3"/>
        <v>1.8219854911328069E-2</v>
      </c>
      <c r="P6" s="76">
        <f>分析係数表!C9</f>
        <v>0.23148148148148151</v>
      </c>
      <c r="Q6" s="82">
        <f t="shared" si="4"/>
        <v>4.2175590072518684E-3</v>
      </c>
      <c r="R6" s="83">
        <v>4.6886861449995567E-3</v>
      </c>
      <c r="S6" s="84">
        <f t="shared" si="5"/>
        <v>5.6055074368439057E-3</v>
      </c>
      <c r="T6" s="85">
        <f>分析係数表!F9</f>
        <v>0.67901234567901236</v>
      </c>
      <c r="U6" s="86">
        <f t="shared" si="6"/>
        <v>3.8062087534125287E-3</v>
      </c>
      <c r="V6" s="87">
        <f>分析係数表!D9</f>
        <v>0</v>
      </c>
      <c r="W6" s="88">
        <f t="shared" si="7"/>
        <v>0</v>
      </c>
      <c r="X6" s="76">
        <f>分析係数表!E9</f>
        <v>0</v>
      </c>
      <c r="Y6" s="89">
        <f t="shared" si="8"/>
        <v>0</v>
      </c>
    </row>
    <row r="7" spans="1:25" x14ac:dyDescent="0.2">
      <c r="A7" s="6" t="s">
        <v>221</v>
      </c>
      <c r="B7" s="5" t="s">
        <v>267</v>
      </c>
      <c r="C7" s="90"/>
      <c r="D7" s="76">
        <f>投入係数表!AI7</f>
        <v>3.6011379595952319E-5</v>
      </c>
      <c r="E7" s="77">
        <f t="shared" si="9"/>
        <v>3.6011379595952317E-3</v>
      </c>
      <c r="F7" s="76">
        <f>分析係数表!C10</f>
        <v>5.5493895671475668E-3</v>
      </c>
      <c r="G7" s="77">
        <f t="shared" si="0"/>
        <v>1.9984117422836856E-5</v>
      </c>
      <c r="H7" s="77">
        <v>2.8631982148519252E-5</v>
      </c>
      <c r="I7" s="77">
        <f t="shared" si="1"/>
        <v>2.8631982148519252E-5</v>
      </c>
      <c r="J7" s="76">
        <f>分析係数表!G10</f>
        <v>0.2857142857142857</v>
      </c>
      <c r="K7" s="78">
        <f t="shared" si="2"/>
        <v>8.1805663281483577E-6</v>
      </c>
      <c r="L7" s="79"/>
      <c r="M7" s="80"/>
      <c r="N7" s="81">
        <f>分析係数表!H10</f>
        <v>1.1094674556213018E-3</v>
      </c>
      <c r="O7" s="82">
        <f t="shared" si="3"/>
        <v>3.508714417421694E-2</v>
      </c>
      <c r="P7" s="76">
        <f>分析係数表!C10</f>
        <v>5.5493895671475668E-3</v>
      </c>
      <c r="Q7" s="82">
        <f t="shared" si="4"/>
        <v>1.9471223182140202E-4</v>
      </c>
      <c r="R7" s="83">
        <v>2.3923669554282414E-4</v>
      </c>
      <c r="S7" s="84">
        <f t="shared" si="5"/>
        <v>2.6786867769134341E-4</v>
      </c>
      <c r="T7" s="85">
        <f>分析係数表!F10</f>
        <v>0.5714285714285714</v>
      </c>
      <c r="U7" s="86">
        <f t="shared" si="6"/>
        <v>1.530678158236248E-4</v>
      </c>
      <c r="V7" s="87">
        <f>分析係数表!D10</f>
        <v>0.14285714285714285</v>
      </c>
      <c r="W7" s="88">
        <f t="shared" si="7"/>
        <v>0</v>
      </c>
      <c r="X7" s="76">
        <f>分析係数表!E10</f>
        <v>0</v>
      </c>
      <c r="Y7" s="89">
        <f t="shared" si="8"/>
        <v>0</v>
      </c>
    </row>
    <row r="8" spans="1:25" x14ac:dyDescent="0.2">
      <c r="A8" s="6" t="s">
        <v>222</v>
      </c>
      <c r="B8" s="5" t="s">
        <v>27</v>
      </c>
      <c r="C8" s="90"/>
      <c r="D8" s="76">
        <f>投入係数表!AI8</f>
        <v>7.2022759191904637E-5</v>
      </c>
      <c r="E8" s="77">
        <f t="shared" si="9"/>
        <v>7.2022759191904635E-3</v>
      </c>
      <c r="F8" s="76">
        <f>分析係数表!C11</f>
        <v>8.2342177493137658E-3</v>
      </c>
      <c r="G8" s="77">
        <f t="shared" si="0"/>
        <v>5.9305108209253233E-5</v>
      </c>
      <c r="H8" s="77">
        <v>2.2910109965126565E-4</v>
      </c>
      <c r="I8" s="77">
        <f t="shared" si="1"/>
        <v>2.2910109965126565E-4</v>
      </c>
      <c r="J8" s="76">
        <f>分析係数表!G11</f>
        <v>0.47058823529411764</v>
      </c>
      <c r="K8" s="78">
        <f t="shared" si="2"/>
        <v>1.0781228218883089E-4</v>
      </c>
      <c r="L8" s="79"/>
      <c r="M8" s="80"/>
      <c r="N8" s="81">
        <f>分析係数表!H11</f>
        <v>-2.0126393752767377E-5</v>
      </c>
      <c r="O8" s="82">
        <f t="shared" si="3"/>
        <v>-6.3650148161844774E-4</v>
      </c>
      <c r="P8" s="76">
        <f>分析係数表!C11</f>
        <v>8.2342177493137658E-3</v>
      </c>
      <c r="Q8" s="82">
        <f t="shared" si="4"/>
        <v>-5.2410917974071318E-6</v>
      </c>
      <c r="R8" s="83">
        <v>6.4322906413467976E-5</v>
      </c>
      <c r="S8" s="84">
        <f t="shared" si="5"/>
        <v>2.934240060647336E-4</v>
      </c>
      <c r="T8" s="85">
        <f>分析係数表!F11</f>
        <v>0.76470588235294112</v>
      </c>
      <c r="U8" s="86">
        <f t="shared" si="6"/>
        <v>2.2438306346126685E-4</v>
      </c>
      <c r="V8" s="87">
        <f>分析係数表!D11</f>
        <v>0</v>
      </c>
      <c r="W8" s="88">
        <f t="shared" si="7"/>
        <v>0</v>
      </c>
      <c r="X8" s="76">
        <f>分析係数表!E11</f>
        <v>0</v>
      </c>
      <c r="Y8" s="89">
        <f t="shared" si="8"/>
        <v>0</v>
      </c>
    </row>
    <row r="9" spans="1:25" x14ac:dyDescent="0.2">
      <c r="A9" s="6" t="s">
        <v>223</v>
      </c>
      <c r="B9" s="5" t="s">
        <v>191</v>
      </c>
      <c r="C9" s="90"/>
      <c r="D9" s="76">
        <f>投入係数表!AI9</f>
        <v>5.3656955597968957E-3</v>
      </c>
      <c r="E9" s="77">
        <f t="shared" si="9"/>
        <v>0.53656955597968958</v>
      </c>
      <c r="F9" s="76">
        <f>分析係数表!C12</f>
        <v>2.3675231529837748E-2</v>
      </c>
      <c r="G9" s="77">
        <f t="shared" si="0"/>
        <v>1.2703408469681387E-2</v>
      </c>
      <c r="H9" s="77">
        <v>1.3188925054051535E-2</v>
      </c>
      <c r="I9" s="77">
        <f t="shared" si="1"/>
        <v>1.3188925054051535E-2</v>
      </c>
      <c r="J9" s="76">
        <f>分析係数表!G12</f>
        <v>0.14409566517189837</v>
      </c>
      <c r="K9" s="78">
        <f t="shared" si="2"/>
        <v>1.9004669285658715E-3</v>
      </c>
      <c r="L9" s="79"/>
      <c r="M9" s="80"/>
      <c r="N9" s="81">
        <f>分析係数表!H12</f>
        <v>8.7247916918246585E-2</v>
      </c>
      <c r="O9" s="82">
        <f t="shared" si="3"/>
        <v>2.7592339228159712</v>
      </c>
      <c r="P9" s="76">
        <f>分析係数表!C12</f>
        <v>2.3675231529837748E-2</v>
      </c>
      <c r="Q9" s="82">
        <f t="shared" si="4"/>
        <v>6.5325501967650579E-2</v>
      </c>
      <c r="R9" s="83">
        <v>7.0036020370819255E-2</v>
      </c>
      <c r="S9" s="84">
        <f t="shared" si="5"/>
        <v>8.3224945424870786E-2</v>
      </c>
      <c r="T9" s="85">
        <f>分析係数表!F12</f>
        <v>0.28819133034379674</v>
      </c>
      <c r="U9" s="86">
        <f t="shared" si="6"/>
        <v>2.3984707739783392E-2</v>
      </c>
      <c r="V9" s="87">
        <f>分析係数表!D12</f>
        <v>3.3781763826606873E-2</v>
      </c>
      <c r="W9" s="88">
        <f t="shared" si="7"/>
        <v>0</v>
      </c>
      <c r="X9" s="76">
        <f>分析係数表!E12</f>
        <v>3.4230194319880419E-2</v>
      </c>
      <c r="Y9" s="89">
        <f t="shared" si="8"/>
        <v>0</v>
      </c>
    </row>
    <row r="10" spans="1:25" x14ac:dyDescent="0.2">
      <c r="A10" s="6" t="s">
        <v>224</v>
      </c>
      <c r="B10" s="5" t="s">
        <v>28</v>
      </c>
      <c r="C10" s="90"/>
      <c r="D10" s="76">
        <f>投入係数表!AI10</f>
        <v>7.2022759191904637E-4</v>
      </c>
      <c r="E10" s="77">
        <f t="shared" si="9"/>
        <v>7.2022759191904637E-2</v>
      </c>
      <c r="F10" s="76">
        <f>分析係数表!C13</f>
        <v>0</v>
      </c>
      <c r="G10" s="77">
        <f t="shared" si="0"/>
        <v>0</v>
      </c>
      <c r="H10" s="77">
        <v>0</v>
      </c>
      <c r="I10" s="77">
        <f t="shared" si="1"/>
        <v>0</v>
      </c>
      <c r="J10" s="76">
        <f>分析係数表!G13</f>
        <v>0.24561403508771928</v>
      </c>
      <c r="K10" s="78">
        <f t="shared" si="2"/>
        <v>0</v>
      </c>
      <c r="L10" s="79"/>
      <c r="M10" s="80"/>
      <c r="N10" s="81">
        <f>分析係数表!H13</f>
        <v>1.3441915227629513E-2</v>
      </c>
      <c r="O10" s="82">
        <f t="shared" si="3"/>
        <v>0.42510342703592086</v>
      </c>
      <c r="P10" s="76">
        <f>分析係数表!C13</f>
        <v>0</v>
      </c>
      <c r="Q10" s="82">
        <f t="shared" si="4"/>
        <v>0</v>
      </c>
      <c r="R10" s="83">
        <v>0</v>
      </c>
      <c r="S10" s="84">
        <f t="shared" si="5"/>
        <v>0</v>
      </c>
      <c r="T10" s="85">
        <f>分析係数表!F13</f>
        <v>0.38596491228070173</v>
      </c>
      <c r="U10" s="86">
        <f t="shared" si="6"/>
        <v>0</v>
      </c>
      <c r="V10" s="87">
        <f>分析係数表!D13</f>
        <v>0.15789473684210525</v>
      </c>
      <c r="W10" s="88">
        <f t="shared" si="7"/>
        <v>0</v>
      </c>
      <c r="X10" s="76">
        <f>分析係数表!E13</f>
        <v>0.1189083820662768</v>
      </c>
      <c r="Y10" s="89">
        <f t="shared" si="8"/>
        <v>0</v>
      </c>
    </row>
    <row r="11" spans="1:25" x14ac:dyDescent="0.2">
      <c r="A11" s="6" t="s">
        <v>225</v>
      </c>
      <c r="B11" s="5" t="s">
        <v>268</v>
      </c>
      <c r="C11" s="90"/>
      <c r="D11" s="76">
        <f>投入係数表!AI11</f>
        <v>8.1025604090892728E-3</v>
      </c>
      <c r="E11" s="77">
        <f t="shared" si="9"/>
        <v>0.81025604090892733</v>
      </c>
      <c r="F11" s="76">
        <f>分析係数表!C14</f>
        <v>5.9722885809842308E-2</v>
      </c>
      <c r="G11" s="77">
        <f t="shared" si="0"/>
        <v>4.8390829007938785E-2</v>
      </c>
      <c r="H11" s="77">
        <v>5.9940347534481409E-2</v>
      </c>
      <c r="I11" s="77">
        <f t="shared" si="1"/>
        <v>5.9940347534481409E-2</v>
      </c>
      <c r="J11" s="76">
        <f>分析係数表!G14</f>
        <v>0.15850144092219021</v>
      </c>
      <c r="K11" s="78">
        <f t="shared" si="2"/>
        <v>9.5006314535921541E-3</v>
      </c>
      <c r="L11" s="79"/>
      <c r="M11" s="80"/>
      <c r="N11" s="81">
        <f>分析係数表!H14</f>
        <v>1.1119832548403977E-3</v>
      </c>
      <c r="O11" s="82">
        <f t="shared" si="3"/>
        <v>3.5166706859419243E-2</v>
      </c>
      <c r="P11" s="76">
        <f>分析係数表!C14</f>
        <v>5.9722885809842308E-2</v>
      </c>
      <c r="Q11" s="82">
        <f t="shared" si="4"/>
        <v>2.1002572180732937E-3</v>
      </c>
      <c r="R11" s="83">
        <v>6.1384932322287658E-3</v>
      </c>
      <c r="S11" s="84">
        <f t="shared" si="5"/>
        <v>6.6078840766710167E-2</v>
      </c>
      <c r="T11" s="85">
        <f>分析係数表!F14</f>
        <v>0.29178674351585016</v>
      </c>
      <c r="U11" s="86">
        <f t="shared" si="6"/>
        <v>1.9280929762620764E-2</v>
      </c>
      <c r="V11" s="87">
        <f>分析係数表!D14</f>
        <v>6.1959654178674349E-2</v>
      </c>
      <c r="W11" s="88">
        <f t="shared" si="7"/>
        <v>0</v>
      </c>
      <c r="X11" s="76">
        <f>分析係数表!E14</f>
        <v>5.1152737752161385E-2</v>
      </c>
      <c r="Y11" s="89">
        <f t="shared" si="8"/>
        <v>0</v>
      </c>
    </row>
    <row r="12" spans="1:25" x14ac:dyDescent="0.2">
      <c r="A12" s="6" t="s">
        <v>226</v>
      </c>
      <c r="B12" s="5" t="s">
        <v>29</v>
      </c>
      <c r="C12" s="90"/>
      <c r="D12" s="76">
        <f>投入係数表!AI12</f>
        <v>1.1991789405452122E-2</v>
      </c>
      <c r="E12" s="77">
        <f t="shared" si="9"/>
        <v>1.1991789405452122</v>
      </c>
      <c r="F12" s="76">
        <f>分析係数表!C15</f>
        <v>0</v>
      </c>
      <c r="G12" s="77">
        <f t="shared" si="0"/>
        <v>0</v>
      </c>
      <c r="H12" s="77">
        <v>0</v>
      </c>
      <c r="I12" s="77">
        <f t="shared" si="1"/>
        <v>0</v>
      </c>
      <c r="J12" s="76">
        <f>分析係数表!G15</f>
        <v>9.5557930087009621E-2</v>
      </c>
      <c r="K12" s="78">
        <f t="shared" si="2"/>
        <v>0</v>
      </c>
      <c r="L12" s="79"/>
      <c r="M12" s="80"/>
      <c r="N12" s="81">
        <f>分析係数表!H15</f>
        <v>8.0253995089159917E-3</v>
      </c>
      <c r="O12" s="82">
        <f t="shared" si="3"/>
        <v>0.25380496579535605</v>
      </c>
      <c r="P12" s="76">
        <f>分析係数表!C15</f>
        <v>0</v>
      </c>
      <c r="Q12" s="82">
        <f t="shared" si="4"/>
        <v>0</v>
      </c>
      <c r="R12" s="83">
        <v>0</v>
      </c>
      <c r="S12" s="84">
        <f t="shared" si="5"/>
        <v>0</v>
      </c>
      <c r="T12" s="85">
        <f>分析係数表!F15</f>
        <v>0.30377041673027017</v>
      </c>
      <c r="U12" s="86">
        <f t="shared" si="6"/>
        <v>0</v>
      </c>
      <c r="V12" s="87">
        <f>分析係数表!D15</f>
        <v>2.5186994352007327E-2</v>
      </c>
      <c r="W12" s="88">
        <f t="shared" si="7"/>
        <v>0</v>
      </c>
      <c r="X12" s="76">
        <f>分析係数表!E15</f>
        <v>2.1370783086551673E-2</v>
      </c>
      <c r="Y12" s="89">
        <f t="shared" si="8"/>
        <v>0</v>
      </c>
    </row>
    <row r="13" spans="1:25" x14ac:dyDescent="0.2">
      <c r="A13" s="6" t="s">
        <v>227</v>
      </c>
      <c r="B13" s="5" t="s">
        <v>30</v>
      </c>
      <c r="C13" s="90"/>
      <c r="D13" s="76">
        <f>投入係数表!AI13</f>
        <v>4.5374338290899924E-3</v>
      </c>
      <c r="E13" s="77">
        <f t="shared" si="9"/>
        <v>0.45374338290899924</v>
      </c>
      <c r="F13" s="76">
        <f>分析係数表!C16</f>
        <v>6.1289263434387564E-3</v>
      </c>
      <c r="G13" s="77">
        <f t="shared" si="0"/>
        <v>2.7809597726719841E-3</v>
      </c>
      <c r="H13" s="77">
        <v>3.3116490513770713E-3</v>
      </c>
      <c r="I13" s="77">
        <f t="shared" si="1"/>
        <v>3.3116490513770713E-3</v>
      </c>
      <c r="J13" s="76">
        <f>分析係数表!G16</f>
        <v>3.1746031746031744E-2</v>
      </c>
      <c r="K13" s="78">
        <f t="shared" si="2"/>
        <v>1.0513171591673241E-4</v>
      </c>
      <c r="L13" s="79"/>
      <c r="M13" s="80"/>
      <c r="N13" s="81">
        <f>分析係数表!H16</f>
        <v>1.5884756269371653E-2</v>
      </c>
      <c r="O13" s="82">
        <f t="shared" si="3"/>
        <v>0.50235879436735997</v>
      </c>
      <c r="P13" s="76">
        <f>分析係数表!C16</f>
        <v>6.1289263434387564E-3</v>
      </c>
      <c r="Q13" s="82">
        <f t="shared" si="4"/>
        <v>3.0789200486562459E-3</v>
      </c>
      <c r="R13" s="83">
        <v>3.4504841591553453E-3</v>
      </c>
      <c r="S13" s="84">
        <f t="shared" si="5"/>
        <v>6.7621332105324162E-3</v>
      </c>
      <c r="T13" s="85">
        <f>分析係数表!F16</f>
        <v>0.27777777777777779</v>
      </c>
      <c r="U13" s="86">
        <f t="shared" si="6"/>
        <v>1.8783703362590047E-3</v>
      </c>
      <c r="V13" s="87">
        <f>分析係数表!D16</f>
        <v>0</v>
      </c>
      <c r="W13" s="88">
        <f t="shared" si="7"/>
        <v>0</v>
      </c>
      <c r="X13" s="76">
        <f>分析係数表!E16</f>
        <v>0</v>
      </c>
      <c r="Y13" s="89">
        <f t="shared" si="8"/>
        <v>0</v>
      </c>
    </row>
    <row r="14" spans="1:25" x14ac:dyDescent="0.2">
      <c r="A14" s="6" t="s">
        <v>2</v>
      </c>
      <c r="B14" s="5" t="s">
        <v>365</v>
      </c>
      <c r="C14" s="90"/>
      <c r="D14" s="76">
        <f>投入係数表!AI14</f>
        <v>5.7258093557564192E-3</v>
      </c>
      <c r="E14" s="77">
        <f t="shared" si="9"/>
        <v>0.57258093557564194</v>
      </c>
      <c r="F14" s="76">
        <f>分析係数表!C17</f>
        <v>8.7451698189953242E-2</v>
      </c>
      <c r="G14" s="77">
        <f t="shared" si="0"/>
        <v>5.0073175167282102E-2</v>
      </c>
      <c r="H14" s="77">
        <v>6.4072417149023397E-2</v>
      </c>
      <c r="I14" s="77">
        <f t="shared" si="1"/>
        <v>6.4072417149023397E-2</v>
      </c>
      <c r="J14" s="76">
        <f>分析係数表!G17</f>
        <v>0.21272443403590943</v>
      </c>
      <c r="K14" s="78">
        <f t="shared" si="2"/>
        <v>1.36297686753387E-2</v>
      </c>
      <c r="L14" s="79"/>
      <c r="M14" s="80"/>
      <c r="N14" s="81">
        <f>分析係数表!H17</f>
        <v>2.8227267238256251E-3</v>
      </c>
      <c r="O14" s="82">
        <f t="shared" si="3"/>
        <v>8.9269332796987316E-2</v>
      </c>
      <c r="P14" s="76">
        <f>分析係数表!C17</f>
        <v>8.7451698189953242E-2</v>
      </c>
      <c r="Q14" s="82">
        <f t="shared" si="4"/>
        <v>7.8067547493806295E-3</v>
      </c>
      <c r="R14" s="83">
        <v>1.3642148616411998E-2</v>
      </c>
      <c r="S14" s="84">
        <f t="shared" si="5"/>
        <v>7.7714565765435395E-2</v>
      </c>
      <c r="T14" s="85">
        <f>分析係数表!F17</f>
        <v>0.32357533177205311</v>
      </c>
      <c r="U14" s="86">
        <f t="shared" si="6"/>
        <v>2.5146516401071798E-2</v>
      </c>
      <c r="V14" s="87">
        <f>分析係数表!D17</f>
        <v>1.873536299765808E-2</v>
      </c>
      <c r="W14" s="88">
        <f t="shared" si="7"/>
        <v>0</v>
      </c>
      <c r="X14" s="76">
        <f>分析係数表!E17</f>
        <v>1.288056206088993E-2</v>
      </c>
      <c r="Y14" s="89">
        <f t="shared" si="8"/>
        <v>0</v>
      </c>
    </row>
    <row r="15" spans="1:25" x14ac:dyDescent="0.2">
      <c r="A15" s="6" t="s">
        <v>3</v>
      </c>
      <c r="B15" s="5" t="s">
        <v>31</v>
      </c>
      <c r="C15" s="90"/>
      <c r="D15" s="76">
        <f>投入係数表!AI15</f>
        <v>2.0886600165652344E-3</v>
      </c>
      <c r="E15" s="77">
        <f t="shared" si="9"/>
        <v>0.20886600165652344</v>
      </c>
      <c r="F15" s="76">
        <f>分析係数表!C18</f>
        <v>0.22643979057591623</v>
      </c>
      <c r="G15" s="77">
        <f t="shared" si="0"/>
        <v>4.729557367353214E-2</v>
      </c>
      <c r="H15" s="77">
        <v>5.9523797663603245E-2</v>
      </c>
      <c r="I15" s="77">
        <f t="shared" si="1"/>
        <v>5.9523797663603245E-2</v>
      </c>
      <c r="J15" s="76">
        <f>分析係数表!G18</f>
        <v>0.21553645335880292</v>
      </c>
      <c r="K15" s="78">
        <f t="shared" si="2"/>
        <v>1.2829548238860043E-2</v>
      </c>
      <c r="L15" s="79"/>
      <c r="M15" s="80"/>
      <c r="N15" s="81">
        <f>分析係数表!H18</f>
        <v>4.2265426880811494E-4</v>
      </c>
      <c r="O15" s="82">
        <f t="shared" si="3"/>
        <v>1.3366531113987404E-2</v>
      </c>
      <c r="P15" s="76">
        <f>分析係数表!C18</f>
        <v>0.22643979057591623</v>
      </c>
      <c r="Q15" s="82">
        <f t="shared" si="4"/>
        <v>3.0267145061777761E-3</v>
      </c>
      <c r="R15" s="83">
        <v>6.5221077965870178E-3</v>
      </c>
      <c r="S15" s="84">
        <f t="shared" si="5"/>
        <v>6.6045905460190263E-2</v>
      </c>
      <c r="T15" s="85">
        <f>分析係数表!F18</f>
        <v>0.45877109200891436</v>
      </c>
      <c r="U15" s="86">
        <f t="shared" si="6"/>
        <v>3.0299952170689006E-2</v>
      </c>
      <c r="V15" s="87">
        <f>分析係数表!D18</f>
        <v>2.9608404966571154E-2</v>
      </c>
      <c r="W15" s="88">
        <f t="shared" si="7"/>
        <v>0</v>
      </c>
      <c r="X15" s="76">
        <f>分析係数表!E18</f>
        <v>1.5918497293855461E-2</v>
      </c>
      <c r="Y15" s="89">
        <f t="shared" si="8"/>
        <v>0</v>
      </c>
    </row>
    <row r="16" spans="1:25" x14ac:dyDescent="0.2">
      <c r="A16" s="6" t="s">
        <v>4</v>
      </c>
      <c r="B16" s="5" t="s">
        <v>32</v>
      </c>
      <c r="C16" s="90"/>
      <c r="D16" s="76">
        <f>投入係数表!AI16</f>
        <v>0</v>
      </c>
      <c r="E16" s="77">
        <f t="shared" si="9"/>
        <v>0</v>
      </c>
      <c r="F16" s="76">
        <f>分析係数表!C19</f>
        <v>0.10887949260042284</v>
      </c>
      <c r="G16" s="77">
        <f t="shared" si="0"/>
        <v>0</v>
      </c>
      <c r="H16" s="77">
        <v>2.7274858827746745E-3</v>
      </c>
      <c r="I16" s="77">
        <f t="shared" si="1"/>
        <v>2.7274858827746745E-3</v>
      </c>
      <c r="J16" s="76">
        <f>分析係数表!G19</f>
        <v>5.7692307692307696E-2</v>
      </c>
      <c r="K16" s="78">
        <f t="shared" si="2"/>
        <v>1.5735495477546199E-4</v>
      </c>
      <c r="L16" s="79"/>
      <c r="M16" s="80"/>
      <c r="N16" s="81">
        <f>分析係数表!H19</f>
        <v>-1.0817936642112467E-4</v>
      </c>
      <c r="O16" s="82">
        <f t="shared" si="3"/>
        <v>-3.4211954636991573E-3</v>
      </c>
      <c r="P16" s="76">
        <f>分析係数表!C19</f>
        <v>0.10887949260042284</v>
      </c>
      <c r="Q16" s="82">
        <f t="shared" si="4"/>
        <v>-3.724980261744326E-4</v>
      </c>
      <c r="R16" s="83">
        <v>1.0011464550771306E-3</v>
      </c>
      <c r="S16" s="84">
        <f t="shared" si="5"/>
        <v>3.7286323378518051E-3</v>
      </c>
      <c r="T16" s="85">
        <f>分析係数表!F19</f>
        <v>0.23994755244755245</v>
      </c>
      <c r="U16" s="86">
        <f t="shared" si="6"/>
        <v>8.946762034443361E-4</v>
      </c>
      <c r="V16" s="87">
        <f>分析係数表!D19</f>
        <v>6.8181818181818177E-2</v>
      </c>
      <c r="W16" s="88">
        <f t="shared" si="7"/>
        <v>0</v>
      </c>
      <c r="X16" s="76">
        <f>分析係数表!E19</f>
        <v>7.1241258741258737E-2</v>
      </c>
      <c r="Y16" s="89">
        <f t="shared" si="8"/>
        <v>0</v>
      </c>
    </row>
    <row r="17" spans="1:25" x14ac:dyDescent="0.2">
      <c r="A17" s="6" t="s">
        <v>5</v>
      </c>
      <c r="B17" s="5" t="s">
        <v>33</v>
      </c>
      <c r="C17" s="90"/>
      <c r="D17" s="76">
        <f>投入係数表!AI17</f>
        <v>1.4404551838380927E-4</v>
      </c>
      <c r="E17" s="77">
        <f t="shared" si="9"/>
        <v>1.4404551838380927E-2</v>
      </c>
      <c r="F17" s="76">
        <f>分析係数表!C20</f>
        <v>0.17711503347534996</v>
      </c>
      <c r="G17" s="77">
        <f t="shared" si="0"/>
        <v>2.5512626810522518E-3</v>
      </c>
      <c r="H17" s="77">
        <v>5.732165046735016E-3</v>
      </c>
      <c r="I17" s="77">
        <f t="shared" si="1"/>
        <v>5.732165046735016E-3</v>
      </c>
      <c r="J17" s="76">
        <f>分析係数表!G20</f>
        <v>9.9964551577454805E-2</v>
      </c>
      <c r="K17" s="78">
        <f t="shared" si="2"/>
        <v>5.7301330846482609E-4</v>
      </c>
      <c r="L17" s="79"/>
      <c r="M17" s="80"/>
      <c r="N17" s="81">
        <f>分析係数表!H20</f>
        <v>5.2831783601014375E-4</v>
      </c>
      <c r="O17" s="82">
        <f t="shared" si="3"/>
        <v>1.6708163892484258E-2</v>
      </c>
      <c r="P17" s="76">
        <f>分析係数表!C20</f>
        <v>0.17711503347534996</v>
      </c>
      <c r="Q17" s="82">
        <f t="shared" si="4"/>
        <v>2.959267007128983E-3</v>
      </c>
      <c r="R17" s="83">
        <v>5.6499476910007451E-3</v>
      </c>
      <c r="S17" s="84">
        <f t="shared" si="5"/>
        <v>1.1382112737735761E-2</v>
      </c>
      <c r="T17" s="85">
        <f>分析係数表!F20</f>
        <v>0.22332506203473945</v>
      </c>
      <c r="U17" s="86">
        <f t="shared" si="6"/>
        <v>2.541911033241237E-3</v>
      </c>
      <c r="V17" s="87">
        <f>分析係数表!D20</f>
        <v>1.7015242821694435E-2</v>
      </c>
      <c r="W17" s="88">
        <f t="shared" si="7"/>
        <v>0</v>
      </c>
      <c r="X17" s="76">
        <f>分析係数表!E20</f>
        <v>1.5242821694434599E-2</v>
      </c>
      <c r="Y17" s="89">
        <f t="shared" si="8"/>
        <v>0</v>
      </c>
    </row>
    <row r="18" spans="1:25" x14ac:dyDescent="0.2">
      <c r="A18" s="6" t="s">
        <v>6</v>
      </c>
      <c r="B18" s="5" t="s">
        <v>34</v>
      </c>
      <c r="C18" s="90"/>
      <c r="D18" s="76">
        <f>投入係数表!AI18</f>
        <v>2.1606827757571394E-4</v>
      </c>
      <c r="E18" s="77">
        <f t="shared" si="9"/>
        <v>2.1606827757571393E-2</v>
      </c>
      <c r="F18" s="76">
        <f>分析係数表!C21</f>
        <v>0.17957505140507202</v>
      </c>
      <c r="G18" s="77">
        <f t="shared" si="0"/>
        <v>3.8800472052664199E-3</v>
      </c>
      <c r="H18" s="77">
        <v>1.7531111390510033E-2</v>
      </c>
      <c r="I18" s="77">
        <f t="shared" si="1"/>
        <v>1.7531111390510033E-2</v>
      </c>
      <c r="J18" s="76">
        <f>分析係数表!G21</f>
        <v>0.28499913688934919</v>
      </c>
      <c r="K18" s="78">
        <f t="shared" si="2"/>
        <v>4.9963516150063978E-3</v>
      </c>
      <c r="L18" s="79"/>
      <c r="M18" s="80"/>
      <c r="N18" s="81">
        <f>分析係数表!H21</f>
        <v>8.7801392746447693E-4</v>
      </c>
      <c r="O18" s="82">
        <f t="shared" si="3"/>
        <v>2.7767377135604787E-2</v>
      </c>
      <c r="P18" s="76">
        <f>分析係数表!C21</f>
        <v>0.17957505140507202</v>
      </c>
      <c r="Q18" s="82">
        <f t="shared" si="4"/>
        <v>4.9863281765102508E-3</v>
      </c>
      <c r="R18" s="83">
        <v>9.8271250489618597E-3</v>
      </c>
      <c r="S18" s="84">
        <f t="shared" si="5"/>
        <v>2.735823643947189E-2</v>
      </c>
      <c r="T18" s="85">
        <f>分析係数表!F21</f>
        <v>0.42551355083721731</v>
      </c>
      <c r="U18" s="86">
        <f t="shared" si="6"/>
        <v>1.1641300332003833E-2</v>
      </c>
      <c r="V18" s="87">
        <f>分析係数表!D21</f>
        <v>7.6298981529432069E-2</v>
      </c>
      <c r="W18" s="88">
        <f t="shared" si="7"/>
        <v>0</v>
      </c>
      <c r="X18" s="76">
        <f>分析係数表!E21</f>
        <v>5.9382012774037631E-2</v>
      </c>
      <c r="Y18" s="89">
        <f t="shared" si="8"/>
        <v>0</v>
      </c>
    </row>
    <row r="19" spans="1:25" x14ac:dyDescent="0.2">
      <c r="A19" s="6" t="s">
        <v>7</v>
      </c>
      <c r="B19" s="5" t="s">
        <v>269</v>
      </c>
      <c r="C19" s="90"/>
      <c r="D19" s="76">
        <f>投入係数表!AI19</f>
        <v>0</v>
      </c>
      <c r="E19" s="77">
        <f t="shared" si="9"/>
        <v>0</v>
      </c>
      <c r="F19" s="76">
        <f>分析係数表!C22</f>
        <v>4.9691833590138623E-2</v>
      </c>
      <c r="G19" s="77">
        <f t="shared" si="0"/>
        <v>0</v>
      </c>
      <c r="H19" s="77">
        <v>3.3114361542505625E-3</v>
      </c>
      <c r="I19" s="77">
        <f t="shared" si="1"/>
        <v>3.3114361542505625E-3</v>
      </c>
      <c r="J19" s="76">
        <f>分析係数表!G22</f>
        <v>0.19477362503798237</v>
      </c>
      <c r="K19" s="78">
        <f t="shared" si="2"/>
        <v>6.4498042384521746E-4</v>
      </c>
      <c r="L19" s="79"/>
      <c r="M19" s="80"/>
      <c r="N19" s="81">
        <f>分析係数表!H22</f>
        <v>4.276858672463068E-5</v>
      </c>
      <c r="O19" s="82">
        <f t="shared" si="3"/>
        <v>1.3525656484392017E-3</v>
      </c>
      <c r="P19" s="76">
        <f>分析係数表!C22</f>
        <v>4.9691833590138623E-2</v>
      </c>
      <c r="Q19" s="82">
        <f t="shared" si="4"/>
        <v>6.7211467121978743E-5</v>
      </c>
      <c r="R19" s="83">
        <v>8.073947792408651E-4</v>
      </c>
      <c r="S19" s="84">
        <f t="shared" si="5"/>
        <v>4.1188309334914278E-3</v>
      </c>
      <c r="T19" s="85">
        <f>分析係数表!F22</f>
        <v>0.41355211182011548</v>
      </c>
      <c r="U19" s="86">
        <f t="shared" si="6"/>
        <v>1.7033512307753976E-3</v>
      </c>
      <c r="V19" s="87">
        <f>分析係数表!D22</f>
        <v>4.6490428441203283E-2</v>
      </c>
      <c r="W19" s="88">
        <f t="shared" si="7"/>
        <v>0</v>
      </c>
      <c r="X19" s="76">
        <f>分析係数表!E22</f>
        <v>3.5855363111516256E-2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0.21580656802598339</v>
      </c>
      <c r="K20" s="78">
        <f t="shared" si="2"/>
        <v>0</v>
      </c>
      <c r="L20" s="79"/>
      <c r="M20" s="80"/>
      <c r="N20" s="81">
        <f>分析係数表!H23</f>
        <v>2.5157992190959224E-5</v>
      </c>
      <c r="O20" s="82">
        <f t="shared" si="3"/>
        <v>7.9562685202305976E-4</v>
      </c>
      <c r="P20" s="76">
        <f>分析係数表!C23</f>
        <v>0</v>
      </c>
      <c r="Q20" s="82">
        <f t="shared" si="4"/>
        <v>0</v>
      </c>
      <c r="R20" s="83">
        <v>0</v>
      </c>
      <c r="S20" s="84">
        <f t="shared" si="5"/>
        <v>0</v>
      </c>
      <c r="T20" s="85">
        <f>分析係数表!F23</f>
        <v>0.44063514976542767</v>
      </c>
      <c r="U20" s="86">
        <f t="shared" si="6"/>
        <v>0</v>
      </c>
      <c r="V20" s="87">
        <f>分析係数表!D23</f>
        <v>0.25009022013713461</v>
      </c>
      <c r="W20" s="88">
        <f t="shared" si="7"/>
        <v>0</v>
      </c>
      <c r="X20" s="76">
        <f>分析係数表!E23</f>
        <v>0.2490075784915193</v>
      </c>
      <c r="Y20" s="89">
        <f t="shared" si="8"/>
        <v>0</v>
      </c>
    </row>
    <row r="21" spans="1:25" x14ac:dyDescent="0.2">
      <c r="A21" s="6" t="s">
        <v>9</v>
      </c>
      <c r="B21" s="5" t="s">
        <v>271</v>
      </c>
      <c r="C21" s="90"/>
      <c r="D21" s="76">
        <f>投入係数表!AI21</f>
        <v>0</v>
      </c>
      <c r="E21" s="77">
        <f t="shared" si="9"/>
        <v>0</v>
      </c>
      <c r="F21" s="76">
        <f>分析係数表!C24</f>
        <v>0.10964526531808849</v>
      </c>
      <c r="G21" s="77">
        <f t="shared" si="0"/>
        <v>0</v>
      </c>
      <c r="H21" s="77">
        <v>3.3665148259251826E-3</v>
      </c>
      <c r="I21" s="77">
        <f t="shared" si="1"/>
        <v>3.3665148259251826E-3</v>
      </c>
      <c r="J21" s="76">
        <f>分析係数表!G24</f>
        <v>0.20900321543408359</v>
      </c>
      <c r="K21" s="78">
        <f t="shared" si="2"/>
        <v>7.0361242342487735E-4</v>
      </c>
      <c r="L21" s="79"/>
      <c r="M21" s="80"/>
      <c r="N21" s="81">
        <f>分析係数表!H24</f>
        <v>3.3711709535885358E-4</v>
      </c>
      <c r="O21" s="82">
        <f t="shared" si="3"/>
        <v>1.0661399817109E-2</v>
      </c>
      <c r="P21" s="76">
        <f>分析係数表!C24</f>
        <v>0.10964526531808849</v>
      </c>
      <c r="Q21" s="82">
        <f t="shared" si="4"/>
        <v>1.1689720116091365E-3</v>
      </c>
      <c r="R21" s="83">
        <v>4.6943092774733193E-3</v>
      </c>
      <c r="S21" s="84">
        <f t="shared" si="5"/>
        <v>8.0608241033985027E-3</v>
      </c>
      <c r="T21" s="85">
        <f>分析係数表!F24</f>
        <v>0.39389067524115756</v>
      </c>
      <c r="U21" s="86">
        <f t="shared" si="6"/>
        <v>3.1750834490878346E-3</v>
      </c>
      <c r="V21" s="87">
        <f>分析係数表!D24</f>
        <v>0.10771704180064309</v>
      </c>
      <c r="W21" s="88">
        <f t="shared" si="7"/>
        <v>0</v>
      </c>
      <c r="X21" s="76">
        <f>分析係数表!E24</f>
        <v>0.10932475884244373</v>
      </c>
      <c r="Y21" s="89">
        <f t="shared" si="8"/>
        <v>0</v>
      </c>
    </row>
    <row r="22" spans="1:25" x14ac:dyDescent="0.2">
      <c r="A22" s="6" t="s">
        <v>10</v>
      </c>
      <c r="B22" s="5" t="s">
        <v>272</v>
      </c>
      <c r="C22" s="90"/>
      <c r="D22" s="76">
        <f>投入係数表!AI22</f>
        <v>2.2687169145449962E-3</v>
      </c>
      <c r="E22" s="77">
        <f t="shared" si="9"/>
        <v>0.22687169145449962</v>
      </c>
      <c r="F22" s="76">
        <f>分析係数表!C25</f>
        <v>4.6305418719211788E-2</v>
      </c>
      <c r="G22" s="77">
        <f t="shared" si="0"/>
        <v>1.0505388668336427E-2</v>
      </c>
      <c r="H22" s="77">
        <v>1.4883902021917351E-2</v>
      </c>
      <c r="I22" s="77">
        <f t="shared" si="1"/>
        <v>1.4883902021917351E-2</v>
      </c>
      <c r="J22" s="76">
        <f>分析係数表!G25</f>
        <v>0.19667590027700832</v>
      </c>
      <c r="K22" s="78">
        <f t="shared" si="2"/>
        <v>2.9273048297953795E-3</v>
      </c>
      <c r="L22" s="79"/>
      <c r="M22" s="80"/>
      <c r="N22" s="81">
        <f>分析係数表!H25</f>
        <v>4.9058084772370483E-4</v>
      </c>
      <c r="O22" s="82">
        <f t="shared" si="3"/>
        <v>1.5514723614449664E-2</v>
      </c>
      <c r="P22" s="76">
        <f>分析係数表!C25</f>
        <v>4.6305418719211788E-2</v>
      </c>
      <c r="Q22" s="82">
        <f t="shared" si="4"/>
        <v>7.1841577327993469E-4</v>
      </c>
      <c r="R22" s="83">
        <v>2.4180040587586981E-3</v>
      </c>
      <c r="S22" s="84">
        <f t="shared" si="5"/>
        <v>1.7301906080676048E-2</v>
      </c>
      <c r="T22" s="85">
        <f>分析係数表!F25</f>
        <v>0.35013850415512465</v>
      </c>
      <c r="U22" s="86">
        <f t="shared" si="6"/>
        <v>6.0580635141203668E-3</v>
      </c>
      <c r="V22" s="87">
        <f>分析係数表!D25</f>
        <v>3.9889196675900275E-2</v>
      </c>
      <c r="W22" s="88">
        <f t="shared" si="7"/>
        <v>0</v>
      </c>
      <c r="X22" s="76">
        <f>分析係数表!E25</f>
        <v>3.3240997229916899E-2</v>
      </c>
      <c r="Y22" s="89">
        <f t="shared" si="8"/>
        <v>0</v>
      </c>
    </row>
    <row r="23" spans="1:25" x14ac:dyDescent="0.2">
      <c r="A23" s="6" t="s">
        <v>11</v>
      </c>
      <c r="B23" s="5" t="s">
        <v>35</v>
      </c>
      <c r="C23" s="90"/>
      <c r="D23" s="76">
        <f>投入係数表!AI23</f>
        <v>4.6814793474738017E-4</v>
      </c>
      <c r="E23" s="77">
        <f t="shared" si="9"/>
        <v>4.681479347473802E-2</v>
      </c>
      <c r="F23" s="76">
        <f>分析係数表!C26</f>
        <v>0.16673079389508783</v>
      </c>
      <c r="G23" s="77">
        <f t="shared" si="0"/>
        <v>7.8054676820776469E-3</v>
      </c>
      <c r="H23" s="77">
        <v>1.641909877178965E-2</v>
      </c>
      <c r="I23" s="77">
        <f t="shared" si="1"/>
        <v>1.641909877178965E-2</v>
      </c>
      <c r="J23" s="76">
        <f>分析係数表!G26</f>
        <v>0.1962424574876577</v>
      </c>
      <c r="K23" s="78">
        <f t="shared" si="2"/>
        <v>3.2221242927085829E-3</v>
      </c>
      <c r="L23" s="79"/>
      <c r="M23" s="80"/>
      <c r="N23" s="81">
        <f>分析係数表!H26</f>
        <v>1.0251881817815884E-2</v>
      </c>
      <c r="O23" s="82">
        <f t="shared" si="3"/>
        <v>0.32421794219939687</v>
      </c>
      <c r="P23" s="76">
        <f>分析係数表!C26</f>
        <v>0.16673079389508783</v>
      </c>
      <c r="Q23" s="82">
        <f t="shared" si="4"/>
        <v>5.4057114897937138E-2</v>
      </c>
      <c r="R23" s="83">
        <v>5.7469825248870551E-2</v>
      </c>
      <c r="S23" s="84">
        <f t="shared" si="5"/>
        <v>7.3888924020660204E-2</v>
      </c>
      <c r="T23" s="85">
        <f>分析係数表!F26</f>
        <v>0.33461327482172243</v>
      </c>
      <c r="U23" s="86">
        <f t="shared" si="6"/>
        <v>2.4724214839606542E-2</v>
      </c>
      <c r="V23" s="87">
        <f>分析係数表!D26</f>
        <v>4.2375205704882062E-2</v>
      </c>
      <c r="W23" s="88">
        <f t="shared" si="7"/>
        <v>0</v>
      </c>
      <c r="X23" s="76">
        <f>分析係数表!E26</f>
        <v>4.2238069116840374E-2</v>
      </c>
      <c r="Y23" s="89">
        <f t="shared" si="8"/>
        <v>0</v>
      </c>
    </row>
    <row r="24" spans="1:25" x14ac:dyDescent="0.2">
      <c r="A24" s="6" t="s">
        <v>12</v>
      </c>
      <c r="B24" s="5" t="s">
        <v>366</v>
      </c>
      <c r="C24" s="90"/>
      <c r="D24" s="76">
        <f>投入係数表!AI24</f>
        <v>1.4404551838380927E-4</v>
      </c>
      <c r="E24" s="77">
        <f t="shared" si="9"/>
        <v>1.4404551838380927E-2</v>
      </c>
      <c r="F24" s="76">
        <f>分析係数表!C27</f>
        <v>7.547169811320753E-2</v>
      </c>
      <c r="G24" s="77">
        <f t="shared" si="0"/>
        <v>1.0871359878023338E-3</v>
      </c>
      <c r="H24" s="77">
        <v>1.63979228218343E-3</v>
      </c>
      <c r="I24" s="77">
        <f t="shared" si="1"/>
        <v>1.63979228218343E-3</v>
      </c>
      <c r="J24" s="76">
        <f>分析係数表!G27</f>
        <v>0.16957431960921143</v>
      </c>
      <c r="K24" s="78">
        <f t="shared" si="2"/>
        <v>2.7806666055169119E-4</v>
      </c>
      <c r="L24" s="79"/>
      <c r="M24" s="80"/>
      <c r="N24" s="81">
        <f>分析係数表!H27</f>
        <v>1.0395282373304351E-2</v>
      </c>
      <c r="O24" s="82">
        <f t="shared" si="3"/>
        <v>0.32875301525592832</v>
      </c>
      <c r="P24" s="76">
        <f>分析係数表!C27</f>
        <v>7.547169811320753E-2</v>
      </c>
      <c r="Q24" s="82">
        <f t="shared" si="4"/>
        <v>2.481154832120213E-2</v>
      </c>
      <c r="R24" s="83">
        <v>2.5108064499500087E-2</v>
      </c>
      <c r="S24" s="84">
        <f t="shared" si="5"/>
        <v>2.6747856781683517E-2</v>
      </c>
      <c r="T24" s="85">
        <f>分析係数表!F27</f>
        <v>0.31960921144452198</v>
      </c>
      <c r="U24" s="86">
        <f t="shared" si="6"/>
        <v>8.5488614138248785E-3</v>
      </c>
      <c r="V24" s="87">
        <f>分析係数表!D27</f>
        <v>2.1632937892533146E-2</v>
      </c>
      <c r="W24" s="88">
        <f t="shared" si="7"/>
        <v>0</v>
      </c>
      <c r="X24" s="76">
        <f>分析係数表!E27</f>
        <v>2.3726448011165389E-2</v>
      </c>
      <c r="Y24" s="89">
        <f t="shared" si="8"/>
        <v>0</v>
      </c>
    </row>
    <row r="25" spans="1:25" x14ac:dyDescent="0.2">
      <c r="A25" s="6" t="s">
        <v>13</v>
      </c>
      <c r="B25" s="5" t="s">
        <v>192</v>
      </c>
      <c r="C25" s="90"/>
      <c r="D25" s="76">
        <f>投入係数表!AI25</f>
        <v>7.2022759191904637E-5</v>
      </c>
      <c r="E25" s="77">
        <f t="shared" si="9"/>
        <v>7.2022759191904635E-3</v>
      </c>
      <c r="F25" s="76">
        <f>分析係数表!C28</f>
        <v>9.6472970692467741E-2</v>
      </c>
      <c r="G25" s="77">
        <f t="shared" si="0"/>
        <v>6.9482495367112777E-4</v>
      </c>
      <c r="H25" s="77">
        <v>2.1784568289042867E-2</v>
      </c>
      <c r="I25" s="77">
        <f t="shared" si="1"/>
        <v>2.1784568289042867E-2</v>
      </c>
      <c r="J25" s="76">
        <f>分析係数表!G28</f>
        <v>0.12489408574817827</v>
      </c>
      <c r="K25" s="78">
        <f t="shared" si="2"/>
        <v>2.7207637398787652E-3</v>
      </c>
      <c r="L25" s="79"/>
      <c r="M25" s="80"/>
      <c r="N25" s="81">
        <f>分析係数表!H28</f>
        <v>1.9077305478404378E-2</v>
      </c>
      <c r="O25" s="82">
        <f t="shared" si="3"/>
        <v>0.60332384188908617</v>
      </c>
      <c r="P25" s="76">
        <f>分析係数表!C28</f>
        <v>9.6472970692467741E-2</v>
      </c>
      <c r="Q25" s="82">
        <f t="shared" si="4"/>
        <v>5.8204443316632853E-2</v>
      </c>
      <c r="R25" s="83">
        <v>6.6397682693146096E-2</v>
      </c>
      <c r="S25" s="84">
        <f t="shared" si="5"/>
        <v>8.8182250982188959E-2</v>
      </c>
      <c r="T25" s="85">
        <f>分析係数表!F28</f>
        <v>0.21360786307405524</v>
      </c>
      <c r="U25" s="86">
        <f t="shared" si="6"/>
        <v>1.8836422193365392E-2</v>
      </c>
      <c r="V25" s="87">
        <f>分析係数表!D28</f>
        <v>3.211320115234706E-2</v>
      </c>
      <c r="W25" s="88">
        <f t="shared" si="7"/>
        <v>0</v>
      </c>
      <c r="X25" s="76">
        <f>分析係数表!E28</f>
        <v>3.1859006947974916E-2</v>
      </c>
      <c r="Y25" s="89">
        <f t="shared" si="8"/>
        <v>0</v>
      </c>
    </row>
    <row r="26" spans="1:25" x14ac:dyDescent="0.2">
      <c r="A26" s="6" t="s">
        <v>14</v>
      </c>
      <c r="B26" s="5" t="s">
        <v>50</v>
      </c>
      <c r="C26" s="90"/>
      <c r="D26" s="76">
        <f>投入係数表!AI26</f>
        <v>2.2723180525045916E-2</v>
      </c>
      <c r="E26" s="77">
        <f t="shared" si="9"/>
        <v>2.2723180525045916</v>
      </c>
      <c r="F26" s="76">
        <f>分析係数表!C29</f>
        <v>3.4111818825194651E-2</v>
      </c>
      <c r="G26" s="77">
        <f t="shared" si="0"/>
        <v>7.7512901720255781E-2</v>
      </c>
      <c r="H26" s="77">
        <v>7.9766232400979659E-2</v>
      </c>
      <c r="I26" s="77">
        <f t="shared" si="1"/>
        <v>7.9766232400979659E-2</v>
      </c>
      <c r="J26" s="76">
        <f>分析係数表!G29</f>
        <v>0.26295336787564766</v>
      </c>
      <c r="K26" s="78">
        <f t="shared" si="2"/>
        <v>2.0974799452589211E-2</v>
      </c>
      <c r="L26" s="79"/>
      <c r="M26" s="80"/>
      <c r="N26" s="81">
        <f>分析係数表!H29</f>
        <v>9.4946262528680103E-3</v>
      </c>
      <c r="O26" s="82">
        <f t="shared" si="3"/>
        <v>0.30026957395350273</v>
      </c>
      <c r="P26" s="76">
        <f>分析係数表!C29</f>
        <v>3.4111818825194651E-2</v>
      </c>
      <c r="Q26" s="82">
        <f t="shared" si="4"/>
        <v>1.0242741305420272E-2</v>
      </c>
      <c r="R26" s="83">
        <v>1.3065876036132079E-2</v>
      </c>
      <c r="S26" s="84">
        <f t="shared" si="5"/>
        <v>9.2832108437111732E-2</v>
      </c>
      <c r="T26" s="85">
        <f>分析係数表!F29</f>
        <v>0.41450777202072536</v>
      </c>
      <c r="U26" s="86">
        <f t="shared" si="6"/>
        <v>3.8479630440253564E-2</v>
      </c>
      <c r="V26" s="87">
        <f>分析係数表!D29</f>
        <v>0.22927461139896374</v>
      </c>
      <c r="W26" s="88">
        <f t="shared" si="7"/>
        <v>0</v>
      </c>
      <c r="X26" s="76">
        <f>分析係数表!E29</f>
        <v>0.13212435233160622</v>
      </c>
      <c r="Y26" s="89">
        <f t="shared" si="8"/>
        <v>0</v>
      </c>
    </row>
    <row r="27" spans="1:25" x14ac:dyDescent="0.2">
      <c r="A27" s="6" t="s">
        <v>15</v>
      </c>
      <c r="B27" s="5" t="s">
        <v>36</v>
      </c>
      <c r="C27" s="90"/>
      <c r="D27" s="76">
        <f>投入係数表!AI27</f>
        <v>5.1856386618171343E-3</v>
      </c>
      <c r="E27" s="77">
        <f t="shared" si="9"/>
        <v>0.51856386618171346</v>
      </c>
      <c r="F27" s="76">
        <f>分析係数表!C30</f>
        <v>1</v>
      </c>
      <c r="G27" s="77">
        <f t="shared" si="0"/>
        <v>0.51856386618171346</v>
      </c>
      <c r="H27" s="77">
        <v>0.57876833258547555</v>
      </c>
      <c r="I27" s="77">
        <f t="shared" si="1"/>
        <v>0.57876833258547555</v>
      </c>
      <c r="J27" s="76">
        <f>分析係数表!G30</f>
        <v>0.34440567162860553</v>
      </c>
      <c r="K27" s="78">
        <f t="shared" si="2"/>
        <v>0.19933109630146884</v>
      </c>
      <c r="L27" s="79"/>
      <c r="M27" s="80"/>
      <c r="N27" s="81">
        <f>分析係数表!H30</f>
        <v>0</v>
      </c>
      <c r="O27" s="82">
        <f t="shared" si="3"/>
        <v>0</v>
      </c>
      <c r="P27" s="76">
        <f>分析係数表!C30</f>
        <v>1</v>
      </c>
      <c r="Q27" s="82">
        <f t="shared" si="4"/>
        <v>0</v>
      </c>
      <c r="R27" s="83">
        <v>9.4049919522103856E-2</v>
      </c>
      <c r="S27" s="84">
        <f t="shared" si="5"/>
        <v>0.6728182521075794</v>
      </c>
      <c r="T27" s="85">
        <f>分析係数表!F30</f>
        <v>0.44043464817350592</v>
      </c>
      <c r="U27" s="86">
        <f t="shared" si="6"/>
        <v>0.29633247015171493</v>
      </c>
      <c r="V27" s="87">
        <f>分析係数表!D30</f>
        <v>0.12915764830602058</v>
      </c>
      <c r="W27" s="88">
        <f t="shared" si="7"/>
        <v>0</v>
      </c>
      <c r="X27" s="76">
        <f>分析係数表!E30</f>
        <v>8.229162065462256E-2</v>
      </c>
      <c r="Y27" s="89">
        <f t="shared" si="8"/>
        <v>0</v>
      </c>
    </row>
    <row r="28" spans="1:25" x14ac:dyDescent="0.2">
      <c r="A28" s="6" t="s">
        <v>16</v>
      </c>
      <c r="B28" s="5" t="s">
        <v>193</v>
      </c>
      <c r="C28" s="90"/>
      <c r="D28" s="76">
        <f>投入係数表!AI28</f>
        <v>1.6997371169289496E-2</v>
      </c>
      <c r="E28" s="77">
        <f t="shared" si="9"/>
        <v>1.6997371169289497</v>
      </c>
      <c r="F28" s="76">
        <f>分析係数表!C31</f>
        <v>1.6826763829082436E-2</v>
      </c>
      <c r="G28" s="77">
        <f t="shared" si="0"/>
        <v>2.8601075038088914E-2</v>
      </c>
      <c r="H28" s="77">
        <v>3.1300067208723845E-2</v>
      </c>
      <c r="I28" s="77">
        <f t="shared" si="1"/>
        <v>3.1300067208723845E-2</v>
      </c>
      <c r="J28" s="76">
        <f>分析係数表!G31</f>
        <v>7.0588235294117646E-2</v>
      </c>
      <c r="K28" s="78">
        <f t="shared" si="2"/>
        <v>2.209416508851095E-3</v>
      </c>
      <c r="L28" s="79"/>
      <c r="M28" s="80"/>
      <c r="N28" s="81">
        <f>分析係数表!H31</f>
        <v>2.1628325886567646E-2</v>
      </c>
      <c r="O28" s="82">
        <f t="shared" si="3"/>
        <v>0.68400040468422452</v>
      </c>
      <c r="P28" s="76">
        <f>分析係数表!C31</f>
        <v>1.6826763829082436E-2</v>
      </c>
      <c r="Q28" s="82">
        <f t="shared" si="4"/>
        <v>1.1509513268618257E-2</v>
      </c>
      <c r="R28" s="83">
        <v>1.4482461978569712E-2</v>
      </c>
      <c r="S28" s="84">
        <f t="shared" si="5"/>
        <v>4.5782529187293558E-2</v>
      </c>
      <c r="T28" s="85">
        <f>分析係数表!F31</f>
        <v>0.34509803921568627</v>
      </c>
      <c r="U28" s="86">
        <f t="shared" si="6"/>
        <v>1.5799461052869935E-2</v>
      </c>
      <c r="V28" s="87">
        <f>分析係数表!D31</f>
        <v>0</v>
      </c>
      <c r="W28" s="88">
        <f t="shared" si="7"/>
        <v>0</v>
      </c>
      <c r="X28" s="76">
        <f>分析係数表!E31</f>
        <v>0</v>
      </c>
      <c r="Y28" s="89">
        <f t="shared" si="8"/>
        <v>0</v>
      </c>
    </row>
    <row r="29" spans="1:25" x14ac:dyDescent="0.2">
      <c r="A29" s="6" t="s">
        <v>17</v>
      </c>
      <c r="B29" s="5" t="s">
        <v>273</v>
      </c>
      <c r="C29" s="90"/>
      <c r="D29" s="76">
        <f>投入係数表!AI29</f>
        <v>9.4709928337354601E-3</v>
      </c>
      <c r="E29" s="77">
        <f t="shared" si="9"/>
        <v>0.94709928337354599</v>
      </c>
      <c r="F29" s="76">
        <f>分析係数表!C32</f>
        <v>1</v>
      </c>
      <c r="G29" s="77">
        <f t="shared" si="0"/>
        <v>0.94709928337354599</v>
      </c>
      <c r="H29" s="77">
        <v>1.059492580418014</v>
      </c>
      <c r="I29" s="77">
        <f t="shared" si="1"/>
        <v>1.059492580418014</v>
      </c>
      <c r="J29" s="76">
        <f>分析係数表!G32</f>
        <v>0.14034315882094148</v>
      </c>
      <c r="K29" s="78">
        <f t="shared" si="2"/>
        <v>0.14869253548321446</v>
      </c>
      <c r="L29" s="79"/>
      <c r="M29" s="80"/>
      <c r="N29" s="81">
        <f>分析係数表!H32</f>
        <v>6.181318681318681E-3</v>
      </c>
      <c r="O29" s="82">
        <f t="shared" si="3"/>
        <v>0.19548551754206578</v>
      </c>
      <c r="P29" s="76">
        <f>分析係数表!C32</f>
        <v>1</v>
      </c>
      <c r="Q29" s="82">
        <f t="shared" si="4"/>
        <v>0.19548551754206578</v>
      </c>
      <c r="R29" s="83">
        <v>0.25441673806469978</v>
      </c>
      <c r="S29" s="84">
        <f t="shared" si="5"/>
        <v>1.3139093184827138</v>
      </c>
      <c r="T29" s="85">
        <f>分析係数表!F32</f>
        <v>0.48284205895292565</v>
      </c>
      <c r="U29" s="86">
        <f t="shared" si="6"/>
        <v>0.63441068061362882</v>
      </c>
      <c r="V29" s="87">
        <f>分析係数表!D32</f>
        <v>1.2758468983721953E-2</v>
      </c>
      <c r="W29" s="88">
        <f t="shared" si="7"/>
        <v>0</v>
      </c>
      <c r="X29" s="76">
        <f>分析係数表!E32</f>
        <v>1.913770347558293E-2</v>
      </c>
      <c r="Y29" s="89">
        <f t="shared" si="8"/>
        <v>0</v>
      </c>
    </row>
    <row r="30" spans="1:25" x14ac:dyDescent="0.2">
      <c r="A30" s="6" t="s">
        <v>18</v>
      </c>
      <c r="B30" s="5" t="s">
        <v>274</v>
      </c>
      <c r="C30" s="90"/>
      <c r="D30" s="76">
        <f>投入係数表!AI30</f>
        <v>4.3933883107061828E-3</v>
      </c>
      <c r="E30" s="77">
        <f t="shared" si="9"/>
        <v>0.43933883107061827</v>
      </c>
      <c r="F30" s="76">
        <f>分析係数表!C33</f>
        <v>0.61354309165526677</v>
      </c>
      <c r="G30" s="77">
        <f t="shared" si="0"/>
        <v>0.26955330469927813</v>
      </c>
      <c r="H30" s="77">
        <v>0.28592315571595378</v>
      </c>
      <c r="I30" s="77">
        <f t="shared" si="1"/>
        <v>0.28592315571595378</v>
      </c>
      <c r="J30" s="76">
        <f>分析係数表!G33</f>
        <v>0.50806900389538123</v>
      </c>
      <c r="K30" s="78">
        <f t="shared" si="2"/>
        <v>0.14526869291522862</v>
      </c>
      <c r="L30" s="79"/>
      <c r="M30" s="80"/>
      <c r="N30" s="81">
        <f>分析係数表!H33</f>
        <v>9.1575091575091575E-4</v>
      </c>
      <c r="O30" s="82">
        <f t="shared" si="3"/>
        <v>2.8960817413639376E-2</v>
      </c>
      <c r="P30" s="76">
        <f>分析係数表!C33</f>
        <v>0.61354309165526677</v>
      </c>
      <c r="Q30" s="82">
        <f t="shared" si="4"/>
        <v>1.7768709452827991E-2</v>
      </c>
      <c r="R30" s="83">
        <v>4.8608231900135558E-2</v>
      </c>
      <c r="S30" s="84">
        <f t="shared" si="5"/>
        <v>0.33453138761608936</v>
      </c>
      <c r="T30" s="85">
        <f>分析係数表!F33</f>
        <v>0.64607679465776291</v>
      </c>
      <c r="U30" s="86">
        <f t="shared" si="6"/>
        <v>0.21613296662341666</v>
      </c>
      <c r="V30" s="87">
        <f>分析係数表!D33</f>
        <v>9.237618252643294E-2</v>
      </c>
      <c r="W30" s="88">
        <f t="shared" si="7"/>
        <v>0</v>
      </c>
      <c r="X30" s="76">
        <f>分析係数表!E33</f>
        <v>8.7367835281023931E-2</v>
      </c>
      <c r="Y30" s="89">
        <f t="shared" si="8"/>
        <v>0</v>
      </c>
    </row>
    <row r="31" spans="1:25" x14ac:dyDescent="0.2">
      <c r="A31" s="6" t="s">
        <v>19</v>
      </c>
      <c r="B31" s="5" t="s">
        <v>275</v>
      </c>
      <c r="C31" s="90"/>
      <c r="D31" s="76">
        <f>投入係数表!AI31</f>
        <v>2.4775829162015196E-2</v>
      </c>
      <c r="E31" s="77">
        <f t="shared" si="9"/>
        <v>2.4775829162015195</v>
      </c>
      <c r="F31" s="76">
        <f>分析係数表!C34</f>
        <v>0.22857033424405693</v>
      </c>
      <c r="G31" s="77">
        <f t="shared" si="0"/>
        <v>0.56630195527354654</v>
      </c>
      <c r="H31" s="77">
        <v>0.63724259446877618</v>
      </c>
      <c r="I31" s="77">
        <f t="shared" si="1"/>
        <v>0.63724259446877618</v>
      </c>
      <c r="J31" s="76">
        <f>分析係数表!G34</f>
        <v>0.42483593457785029</v>
      </c>
      <c r="K31" s="78">
        <f t="shared" si="2"/>
        <v>0.27072355317395658</v>
      </c>
      <c r="L31" s="79"/>
      <c r="M31" s="80"/>
      <c r="N31" s="81">
        <f>分析係数表!H34</f>
        <v>0.15290524493821198</v>
      </c>
      <c r="O31" s="82">
        <f t="shared" si="3"/>
        <v>4.8356608812257527</v>
      </c>
      <c r="P31" s="76">
        <f>分析係数表!C34</f>
        <v>0.22857033424405693</v>
      </c>
      <c r="Q31" s="82">
        <f t="shared" si="4"/>
        <v>1.1052886239126811</v>
      </c>
      <c r="R31" s="83">
        <v>1.1774830674117589</v>
      </c>
      <c r="S31" s="84">
        <f t="shared" si="5"/>
        <v>1.814725661880535</v>
      </c>
      <c r="T31" s="85">
        <f>分析係数表!F34</f>
        <v>0.69964976707810533</v>
      </c>
      <c r="U31" s="86">
        <f t="shared" si="6"/>
        <v>1.2696723866453767</v>
      </c>
      <c r="V31" s="87">
        <f>分析係数表!D34</f>
        <v>0.31293141555306198</v>
      </c>
      <c r="W31" s="88">
        <f t="shared" si="7"/>
        <v>1</v>
      </c>
      <c r="X31" s="76">
        <f>分析係数表!E34</f>
        <v>0.23428202251011596</v>
      </c>
      <c r="Y31" s="89">
        <f t="shared" si="8"/>
        <v>0</v>
      </c>
    </row>
    <row r="32" spans="1:25" x14ac:dyDescent="0.2">
      <c r="A32" s="6" t="s">
        <v>20</v>
      </c>
      <c r="B32" s="5" t="s">
        <v>37</v>
      </c>
      <c r="C32" s="90"/>
      <c r="D32" s="76">
        <f>投入係数表!AI32</f>
        <v>5.4737296985847526E-3</v>
      </c>
      <c r="E32" s="77">
        <f t="shared" si="9"/>
        <v>0.54737296985847528</v>
      </c>
      <c r="F32" s="76">
        <f>分析係数表!C35</f>
        <v>0.59405620126526415</v>
      </c>
      <c r="G32" s="77">
        <f t="shared" si="0"/>
        <v>0.32517030714941175</v>
      </c>
      <c r="H32" s="77">
        <v>0.45089129708176678</v>
      </c>
      <c r="I32" s="77">
        <f t="shared" si="1"/>
        <v>0.45089129708176678</v>
      </c>
      <c r="J32" s="76">
        <f>分析係数表!G35</f>
        <v>0.31381472022289297</v>
      </c>
      <c r="K32" s="78">
        <f t="shared" si="2"/>
        <v>0.14149632624465197</v>
      </c>
      <c r="L32" s="79"/>
      <c r="M32" s="80"/>
      <c r="N32" s="81">
        <f>分析係数表!H35</f>
        <v>5.730990621100511E-2</v>
      </c>
      <c r="O32" s="82">
        <f t="shared" si="3"/>
        <v>1.8124379689085302</v>
      </c>
      <c r="P32" s="76">
        <f>分析係数表!C35</f>
        <v>0.59405620126526415</v>
      </c>
      <c r="Q32" s="82">
        <f t="shared" si="4"/>
        <v>1.0766900148387324</v>
      </c>
      <c r="R32" s="83">
        <v>1.4634645327301081</v>
      </c>
      <c r="S32" s="84">
        <f t="shared" si="5"/>
        <v>1.9143558298118748</v>
      </c>
      <c r="T32" s="85">
        <f>分析係数表!F35</f>
        <v>0.64397492454144412</v>
      </c>
      <c r="U32" s="86">
        <f t="shared" si="6"/>
        <v>1.2327971510485758</v>
      </c>
      <c r="V32" s="87">
        <f>分析係数表!D35</f>
        <v>5.2101230554910609E-2</v>
      </c>
      <c r="W32" s="88">
        <f t="shared" si="7"/>
        <v>0</v>
      </c>
      <c r="X32" s="76">
        <f>分析係数表!E35</f>
        <v>4.6482470397028096E-2</v>
      </c>
      <c r="Y32" s="89">
        <f t="shared" si="8"/>
        <v>0</v>
      </c>
    </row>
    <row r="33" spans="1:25" x14ac:dyDescent="0.2">
      <c r="A33" s="6" t="s">
        <v>21</v>
      </c>
      <c r="B33" s="5" t="s">
        <v>38</v>
      </c>
      <c r="C33" s="90"/>
      <c r="D33" s="76">
        <f>投入係数表!AI33</f>
        <v>9.1829017969678427E-3</v>
      </c>
      <c r="E33" s="77">
        <f t="shared" si="9"/>
        <v>0.91829017969678428</v>
      </c>
      <c r="F33" s="76">
        <f>分析係数表!C36</f>
        <v>0.92201141892342209</v>
      </c>
      <c r="G33" s="77">
        <f t="shared" si="0"/>
        <v>0.84667403156567633</v>
      </c>
      <c r="H33" s="77">
        <v>0.92246485054111749</v>
      </c>
      <c r="I33" s="77">
        <f t="shared" si="1"/>
        <v>0.92246485054111749</v>
      </c>
      <c r="J33" s="76">
        <f>分析係数表!G36</f>
        <v>3.5073050022033647E-2</v>
      </c>
      <c r="K33" s="78">
        <f t="shared" si="2"/>
        <v>3.2353655846596406E-2</v>
      </c>
      <c r="L33" s="79"/>
      <c r="M33" s="80"/>
      <c r="N33" s="81">
        <f>分析係数表!H36</f>
        <v>0.21210954796119633</v>
      </c>
      <c r="O33" s="82">
        <f t="shared" si="3"/>
        <v>6.7080095520916201</v>
      </c>
      <c r="P33" s="76">
        <f>分析係数表!C36</f>
        <v>0.92201141892342209</v>
      </c>
      <c r="Q33" s="82">
        <f t="shared" si="4"/>
        <v>6.1848614052758633</v>
      </c>
      <c r="R33" s="83">
        <v>6.4122146563088416</v>
      </c>
      <c r="S33" s="84">
        <f t="shared" si="5"/>
        <v>7.3346795068499588</v>
      </c>
      <c r="T33" s="85">
        <f>分析係数表!F36</f>
        <v>0.86466819583959498</v>
      </c>
      <c r="U33" s="86">
        <f t="shared" si="6"/>
        <v>6.3420640962496044</v>
      </c>
      <c r="V33" s="87">
        <f>分析係数表!D36</f>
        <v>1.3208890295024915E-2</v>
      </c>
      <c r="W33" s="88">
        <f t="shared" si="7"/>
        <v>0</v>
      </c>
      <c r="X33" s="76">
        <f>分析係数表!E36</f>
        <v>5.3106744556558685E-3</v>
      </c>
      <c r="Y33" s="89">
        <f t="shared" si="8"/>
        <v>0</v>
      </c>
    </row>
    <row r="34" spans="1:25" x14ac:dyDescent="0.2">
      <c r="A34" s="6" t="s">
        <v>22</v>
      </c>
      <c r="B34" s="5" t="s">
        <v>378</v>
      </c>
      <c r="C34" s="90"/>
      <c r="D34" s="76">
        <f>投入係数表!AI34</f>
        <v>2.1966941553530916E-2</v>
      </c>
      <c r="E34" s="77">
        <f t="shared" si="9"/>
        <v>2.1966941553530916</v>
      </c>
      <c r="F34" s="76">
        <f>分析係数表!C37</f>
        <v>0.53071646341463419</v>
      </c>
      <c r="G34" s="77">
        <f t="shared" si="0"/>
        <v>1.1658217533325899</v>
      </c>
      <c r="H34" s="77">
        <v>1.3014655338190946</v>
      </c>
      <c r="I34" s="77">
        <f t="shared" si="1"/>
        <v>1.3014655338190946</v>
      </c>
      <c r="J34" s="76">
        <f>分析係数表!G37</f>
        <v>0.41098529342667856</v>
      </c>
      <c r="K34" s="78">
        <f t="shared" si="2"/>
        <v>0.53488319430134945</v>
      </c>
      <c r="L34" s="79"/>
      <c r="M34" s="80"/>
      <c r="N34" s="81">
        <f>分析係数表!H37</f>
        <v>4.5651692629714608E-2</v>
      </c>
      <c r="O34" s="82">
        <f t="shared" si="3"/>
        <v>1.4437444856810442</v>
      </c>
      <c r="P34" s="76">
        <f>分析係数表!C37</f>
        <v>0.53071646341463419</v>
      </c>
      <c r="Q34" s="82">
        <f t="shared" si="4"/>
        <v>0.76621896751502372</v>
      </c>
      <c r="R34" s="83">
        <v>0.87941291692319867</v>
      </c>
      <c r="S34" s="84">
        <f t="shared" si="5"/>
        <v>2.1808784507422931</v>
      </c>
      <c r="T34" s="85">
        <f>分析係数表!F37</f>
        <v>0.70065310341587184</v>
      </c>
      <c r="U34" s="86">
        <f t="shared" si="6"/>
        <v>1.5280392546853863</v>
      </c>
      <c r="V34" s="87">
        <f>分析係数表!D37</f>
        <v>8.5091387492364792E-2</v>
      </c>
      <c r="W34" s="88">
        <f t="shared" si="7"/>
        <v>0</v>
      </c>
      <c r="X34" s="76">
        <f>分析係数表!E37</f>
        <v>8.0815674481980918E-2</v>
      </c>
      <c r="Y34" s="89">
        <f t="shared" si="8"/>
        <v>0</v>
      </c>
    </row>
    <row r="35" spans="1:25" x14ac:dyDescent="0.2">
      <c r="A35" s="6" t="s">
        <v>23</v>
      </c>
      <c r="B35" s="5" t="s">
        <v>194</v>
      </c>
      <c r="C35" s="90"/>
      <c r="D35" s="76">
        <f>投入係数表!AI35</f>
        <v>3.9828585833123265E-2</v>
      </c>
      <c r="E35" s="77">
        <f t="shared" si="9"/>
        <v>3.9828585833123267</v>
      </c>
      <c r="F35" s="76">
        <f>分析係数表!C38</f>
        <v>6.0218331324874197E-2</v>
      </c>
      <c r="G35" s="77">
        <f t="shared" si="0"/>
        <v>0.23984109779002075</v>
      </c>
      <c r="H35" s="77">
        <v>0.25712558266282165</v>
      </c>
      <c r="I35" s="77">
        <f t="shared" si="1"/>
        <v>0.25712558266282165</v>
      </c>
      <c r="J35" s="76">
        <f>分析係数表!G38</f>
        <v>0.21161417322834647</v>
      </c>
      <c r="K35" s="78">
        <f t="shared" si="2"/>
        <v>5.4411417591049858E-2</v>
      </c>
      <c r="L35" s="79"/>
      <c r="M35" s="80"/>
      <c r="N35" s="81">
        <f>分析係数表!H38</f>
        <v>4.0957211286881616E-2</v>
      </c>
      <c r="O35" s="82">
        <f t="shared" si="3"/>
        <v>1.2952805150935414</v>
      </c>
      <c r="P35" s="76">
        <f>分析係数表!C38</f>
        <v>6.0218331324874197E-2</v>
      </c>
      <c r="Q35" s="82">
        <f t="shared" si="4"/>
        <v>7.7999631216556592E-2</v>
      </c>
      <c r="R35" s="83">
        <v>9.5533986638491442E-2</v>
      </c>
      <c r="S35" s="84">
        <f t="shared" si="5"/>
        <v>0.35265956930131309</v>
      </c>
      <c r="T35" s="85">
        <f>分析係数表!F38</f>
        <v>0.48868110236220474</v>
      </c>
      <c r="U35" s="86">
        <f t="shared" si="6"/>
        <v>0.17233806708474603</v>
      </c>
      <c r="V35" s="87">
        <f>分析係数表!D38</f>
        <v>0.11466535433070867</v>
      </c>
      <c r="W35" s="88">
        <f t="shared" si="7"/>
        <v>0</v>
      </c>
      <c r="X35" s="76">
        <f>分析係数表!E38</f>
        <v>7.874015748031496E-2</v>
      </c>
      <c r="Y35" s="89">
        <f t="shared" si="8"/>
        <v>0</v>
      </c>
    </row>
    <row r="36" spans="1:25" x14ac:dyDescent="0.2">
      <c r="A36" s="6" t="s">
        <v>24</v>
      </c>
      <c r="B36" s="5" t="s">
        <v>39</v>
      </c>
      <c r="C36" s="90"/>
      <c r="D36" s="76">
        <f>投入係数表!AI36</f>
        <v>0</v>
      </c>
      <c r="E36" s="77">
        <f t="shared" si="9"/>
        <v>0</v>
      </c>
      <c r="F36" s="76">
        <f>分析係数表!C39</f>
        <v>1</v>
      </c>
      <c r="G36" s="77">
        <f t="shared" si="0"/>
        <v>0</v>
      </c>
      <c r="H36" s="77">
        <v>3.032845319750448E-2</v>
      </c>
      <c r="I36" s="77">
        <f t="shared" si="1"/>
        <v>3.032845319750448E-2</v>
      </c>
      <c r="J36" s="76">
        <f>分析係数表!G39</f>
        <v>0.35446398937935614</v>
      </c>
      <c r="K36" s="78">
        <f t="shared" si="2"/>
        <v>1.0750344512092528E-2</v>
      </c>
      <c r="L36" s="79"/>
      <c r="M36" s="80"/>
      <c r="N36" s="81">
        <f>分析係数表!H39</f>
        <v>3.6479088676890873E-3</v>
      </c>
      <c r="O36" s="82">
        <f t="shared" si="3"/>
        <v>0.11536589354334366</v>
      </c>
      <c r="P36" s="76">
        <f>分析係数表!C39</f>
        <v>1</v>
      </c>
      <c r="Q36" s="82">
        <f t="shared" si="4"/>
        <v>0.11536589354334366</v>
      </c>
      <c r="R36" s="83">
        <v>0.13029202686202374</v>
      </c>
      <c r="S36" s="84">
        <f t="shared" si="5"/>
        <v>0.16062048005952823</v>
      </c>
      <c r="T36" s="85">
        <f>分析係数表!F39</f>
        <v>0.70522971883741881</v>
      </c>
      <c r="U36" s="86">
        <f t="shared" si="6"/>
        <v>0.11327433599191232</v>
      </c>
      <c r="V36" s="87">
        <f>分析係数表!D39</f>
        <v>5.7038547247641173E-2</v>
      </c>
      <c r="W36" s="88">
        <f t="shared" si="7"/>
        <v>0</v>
      </c>
      <c r="X36" s="76">
        <f>分析係数表!E39</f>
        <v>7.2068654876487601E-2</v>
      </c>
      <c r="Y36" s="89">
        <f t="shared" si="8"/>
        <v>0</v>
      </c>
    </row>
    <row r="37" spans="1:25" x14ac:dyDescent="0.2">
      <c r="A37" s="6" t="s">
        <v>25</v>
      </c>
      <c r="B37" s="5" t="s">
        <v>40</v>
      </c>
      <c r="C37" s="75">
        <f>最終需要_まとめ!C38</f>
        <v>100</v>
      </c>
      <c r="D37" s="76">
        <f>投入係数表!AI37</f>
        <v>0</v>
      </c>
      <c r="E37" s="77">
        <f t="shared" si="9"/>
        <v>0</v>
      </c>
      <c r="F37" s="76">
        <f>分析係数表!C40</f>
        <v>0.65100470158416435</v>
      </c>
      <c r="G37" s="77">
        <f t="shared" si="0"/>
        <v>0</v>
      </c>
      <c r="H37" s="77">
        <v>3.5971691430143572E-3</v>
      </c>
      <c r="I37" s="77">
        <f t="shared" si="1"/>
        <v>100.00359716914302</v>
      </c>
      <c r="J37" s="76">
        <f>分析係数表!G40</f>
        <v>0.47733083654434799</v>
      </c>
      <c r="K37" s="78">
        <f t="shared" si="2"/>
        <v>47.73480069419103</v>
      </c>
      <c r="L37" s="79"/>
      <c r="M37" s="80"/>
      <c r="N37" s="81">
        <f>分析係数表!H40</f>
        <v>3.0717908465161214E-2</v>
      </c>
      <c r="O37" s="82">
        <f t="shared" si="3"/>
        <v>0.97146038632015608</v>
      </c>
      <c r="P37" s="76">
        <f>分析係数表!C40</f>
        <v>0.65100470158416435</v>
      </c>
      <c r="Q37" s="82">
        <f t="shared" si="4"/>
        <v>0.63242527889719025</v>
      </c>
      <c r="R37" s="83">
        <v>0.63488567026318443</v>
      </c>
      <c r="S37" s="84">
        <f t="shared" si="5"/>
        <v>100.63848283940621</v>
      </c>
      <c r="T37" s="85">
        <f>分析係数表!F40</f>
        <v>0.67377291224026792</v>
      </c>
      <c r="U37" s="86">
        <f t="shared" si="6"/>
        <v>67.807483666148954</v>
      </c>
      <c r="V37" s="87">
        <f>分析係数表!D40</f>
        <v>0.10216428391371674</v>
      </c>
      <c r="W37" s="88">
        <f t="shared" si="7"/>
        <v>10</v>
      </c>
      <c r="X37" s="76">
        <f>分析係数表!E40</f>
        <v>5.6249774928877526E-2</v>
      </c>
      <c r="Y37" s="89">
        <f t="shared" si="8"/>
        <v>6</v>
      </c>
    </row>
    <row r="38" spans="1:25" x14ac:dyDescent="0.2">
      <c r="A38" s="6" t="s">
        <v>26</v>
      </c>
      <c r="B38" s="5" t="s">
        <v>277</v>
      </c>
      <c r="C38" s="90"/>
      <c r="D38" s="76">
        <f>投入係数表!AI38</f>
        <v>0</v>
      </c>
      <c r="E38" s="77">
        <f t="shared" si="9"/>
        <v>0</v>
      </c>
      <c r="F38" s="76">
        <f>分析係数表!C41</f>
        <v>0.8265321556052998</v>
      </c>
      <c r="G38" s="77">
        <f t="shared" si="0"/>
        <v>0</v>
      </c>
      <c r="H38" s="77">
        <v>8.0532948619467331E-4</v>
      </c>
      <c r="I38" s="77">
        <f t="shared" si="1"/>
        <v>8.0532948619467331E-4</v>
      </c>
      <c r="J38" s="76">
        <f>分析係数表!G41</f>
        <v>0.44479524052850572</v>
      </c>
      <c r="K38" s="78">
        <f t="shared" si="2"/>
        <v>3.5820672251665763E-4</v>
      </c>
      <c r="L38" s="79"/>
      <c r="M38" s="80"/>
      <c r="N38" s="81">
        <f>分析係数表!H41</f>
        <v>6.0640824377088114E-2</v>
      </c>
      <c r="O38" s="82">
        <f t="shared" si="3"/>
        <v>1.9177789641163834</v>
      </c>
      <c r="P38" s="76">
        <f>分析係数表!C41</f>
        <v>0.8265321556052998</v>
      </c>
      <c r="Q38" s="82">
        <f t="shared" si="4"/>
        <v>1.5851059811856132</v>
      </c>
      <c r="R38" s="83">
        <v>1.6135382281059973</v>
      </c>
      <c r="S38" s="84">
        <f t="shared" si="5"/>
        <v>1.6143435575921921</v>
      </c>
      <c r="T38" s="85">
        <f>分析係数表!F41</f>
        <v>0.54945616468355352</v>
      </c>
      <c r="U38" s="86">
        <f t="shared" si="6"/>
        <v>0.8870110196362091</v>
      </c>
      <c r="V38" s="87">
        <f>分析係数表!D41</f>
        <v>0.14767501277465508</v>
      </c>
      <c r="W38" s="88">
        <f t="shared" si="7"/>
        <v>0</v>
      </c>
      <c r="X38" s="76">
        <f>分析係数表!E41</f>
        <v>0.13803927293963064</v>
      </c>
      <c r="Y38" s="89">
        <f t="shared" si="8"/>
        <v>0</v>
      </c>
    </row>
    <row r="39" spans="1:25" x14ac:dyDescent="0.2">
      <c r="A39" s="6" t="s">
        <v>51</v>
      </c>
      <c r="B39" s="5" t="s">
        <v>368</v>
      </c>
      <c r="C39" s="90"/>
      <c r="D39" s="76">
        <f>投入係数表!AI39</f>
        <v>2.7368648492923763E-3</v>
      </c>
      <c r="E39" s="77">
        <f t="shared" si="9"/>
        <v>0.27368648492923764</v>
      </c>
      <c r="F39" s="76">
        <f>分析係数表!C42</f>
        <v>0.24572260647979616</v>
      </c>
      <c r="G39" s="77">
        <f>E39*F39</f>
        <v>6.7250956435105716E-2</v>
      </c>
      <c r="H39" s="77">
        <v>7.2269220655677674E-2</v>
      </c>
      <c r="I39" s="77">
        <f>C39+H39</f>
        <v>7.2269220655677674E-2</v>
      </c>
      <c r="J39" s="76">
        <f>分析係数表!G42</f>
        <v>0.48602941176470588</v>
      </c>
      <c r="K39" s="78">
        <f>I39*J39</f>
        <v>3.512496680397275E-2</v>
      </c>
      <c r="L39" s="79"/>
      <c r="M39" s="80"/>
      <c r="N39" s="81">
        <f>分析係数表!H42</f>
        <v>1.240792174858109E-2</v>
      </c>
      <c r="O39" s="82">
        <f t="shared" si="3"/>
        <v>0.39240316341777309</v>
      </c>
      <c r="P39" s="76">
        <f>分析係数表!C42</f>
        <v>0.24572260647979616</v>
      </c>
      <c r="Q39" s="82">
        <f>O39*P39</f>
        <v>9.6422328105932598E-2</v>
      </c>
      <c r="R39" s="83">
        <v>0.10104626552531339</v>
      </c>
      <c r="S39" s="84">
        <f>I39+R39</f>
        <v>0.17331548618099107</v>
      </c>
      <c r="T39" s="85">
        <f>分析係数表!F42</f>
        <v>0.55735294117647061</v>
      </c>
      <c r="U39" s="86">
        <f>S39*T39</f>
        <v>9.6597895974405323E-2</v>
      </c>
      <c r="V39" s="87">
        <f>分析係数表!D42</f>
        <v>0.2323529411764706</v>
      </c>
      <c r="W39" s="88">
        <f>ROUND(S39*V39,0)</f>
        <v>0</v>
      </c>
      <c r="X39" s="76">
        <f>分析係数表!E42</f>
        <v>0.17941176470588235</v>
      </c>
      <c r="Y39" s="89">
        <f>ROUND(S39*X39,0)</f>
        <v>0</v>
      </c>
    </row>
    <row r="40" spans="1:25" x14ac:dyDescent="0.2">
      <c r="A40" s="6" t="s">
        <v>195</v>
      </c>
      <c r="B40" s="5" t="s">
        <v>41</v>
      </c>
      <c r="C40" s="90"/>
      <c r="D40" s="76">
        <f>投入係数表!AI40</f>
        <v>8.556303791998271E-2</v>
      </c>
      <c r="E40" s="77">
        <f t="shared" si="9"/>
        <v>8.5563037919982712</v>
      </c>
      <c r="F40" s="76">
        <f>分析係数表!C43</f>
        <v>0.32241039779440728</v>
      </c>
      <c r="G40" s="77">
        <f>E40*F40</f>
        <v>2.7586413092279582</v>
      </c>
      <c r="H40" s="77">
        <v>3.0333545995141447</v>
      </c>
      <c r="I40" s="77">
        <f>C40+H40</f>
        <v>3.0333545995141447</v>
      </c>
      <c r="J40" s="76">
        <f>分析係数表!G43</f>
        <v>0.32678591644967736</v>
      </c>
      <c r="K40" s="78">
        <f>I40*J40</f>
        <v>0.99125756271907384</v>
      </c>
      <c r="L40" s="79"/>
      <c r="M40" s="80"/>
      <c r="N40" s="81">
        <f>分析係数表!H43</f>
        <v>3.3935615666384894E-2</v>
      </c>
      <c r="O40" s="82">
        <f t="shared" si="3"/>
        <v>1.0732210606939052</v>
      </c>
      <c r="P40" s="76">
        <f>分析係数表!C43</f>
        <v>0.32241039779440728</v>
      </c>
      <c r="Q40" s="82">
        <f>O40*P40</f>
        <v>0.34601762909965772</v>
      </c>
      <c r="R40" s="83">
        <v>0.59400730964696413</v>
      </c>
      <c r="S40" s="84">
        <f>I40+R40</f>
        <v>3.6273619091611087</v>
      </c>
      <c r="T40" s="85">
        <f>分析係数表!F43</f>
        <v>0.56402128382203098</v>
      </c>
      <c r="U40" s="86">
        <f>S40*T40</f>
        <v>2.0459093208921817</v>
      </c>
      <c r="V40" s="87">
        <f>分析係数表!D43</f>
        <v>0.20027170836635344</v>
      </c>
      <c r="W40" s="88">
        <f>ROUND(S40*V40,0)</f>
        <v>1</v>
      </c>
      <c r="X40" s="76">
        <f>分析係数表!E43</f>
        <v>0.1484206951205706</v>
      </c>
      <c r="Y40" s="89">
        <f>ROUND(S40*X40,0)</f>
        <v>1</v>
      </c>
    </row>
    <row r="41" spans="1:25" x14ac:dyDescent="0.2">
      <c r="A41" s="6" t="s">
        <v>341</v>
      </c>
      <c r="B41" s="5" t="s">
        <v>42</v>
      </c>
      <c r="C41" s="90"/>
      <c r="D41" s="76">
        <f>投入係数表!AI41</f>
        <v>2.9889445064640425E-3</v>
      </c>
      <c r="E41" s="77">
        <f t="shared" si="9"/>
        <v>0.29889445064640424</v>
      </c>
      <c r="F41" s="76">
        <f>分析係数表!C44</f>
        <v>0.3905721797921623</v>
      </c>
      <c r="G41" s="77">
        <f>E41*F41</f>
        <v>0.11673985711674698</v>
      </c>
      <c r="H41" s="77">
        <v>0.12192390674633212</v>
      </c>
      <c r="I41" s="77">
        <f>C41+H41</f>
        <v>0.12192390674633212</v>
      </c>
      <c r="J41" s="76">
        <f>分析係数表!G44</f>
        <v>0.26539598666415049</v>
      </c>
      <c r="K41" s="78">
        <f>I41*J41</f>
        <v>3.2358115528890688E-2</v>
      </c>
      <c r="L41" s="79"/>
      <c r="M41" s="80"/>
      <c r="N41" s="81">
        <f>分析係数表!H44</f>
        <v>0.10659692871231333</v>
      </c>
      <c r="O41" s="82">
        <f t="shared" si="3"/>
        <v>3.3711505347069064</v>
      </c>
      <c r="P41" s="76">
        <f>分析係数表!C44</f>
        <v>0.3905721797921623</v>
      </c>
      <c r="Q41" s="82">
        <f>O41*P41</f>
        <v>1.31667761274799</v>
      </c>
      <c r="R41" s="83">
        <v>1.3373657987189917</v>
      </c>
      <c r="S41" s="84">
        <f>I41+R41</f>
        <v>1.4592897054653238</v>
      </c>
      <c r="T41" s="85">
        <f>分析係数表!F44</f>
        <v>0.53714537334088197</v>
      </c>
      <c r="U41" s="86">
        <f>S41*T41</f>
        <v>0.78385071365467707</v>
      </c>
      <c r="V41" s="87">
        <f>分析係数表!D44</f>
        <v>0.12719381015285902</v>
      </c>
      <c r="W41" s="88">
        <f>ROUND(S41*V41,0)</f>
        <v>0</v>
      </c>
      <c r="X41" s="76">
        <f>分析係数表!E44</f>
        <v>9.7670419995386976E-2</v>
      </c>
      <c r="Y41" s="89">
        <f>ROUND(S41*X41,0)</f>
        <v>0</v>
      </c>
    </row>
    <row r="42" spans="1:25" x14ac:dyDescent="0.2">
      <c r="A42" s="6" t="s">
        <v>342</v>
      </c>
      <c r="B42" s="5" t="s">
        <v>279</v>
      </c>
      <c r="C42" s="90"/>
      <c r="D42" s="76">
        <f>投入係数表!AI42</f>
        <v>2.556807951312615E-3</v>
      </c>
      <c r="E42" s="77">
        <f t="shared" si="9"/>
        <v>0.25568079513126152</v>
      </c>
      <c r="F42" s="76">
        <f>分析係数表!C45</f>
        <v>1</v>
      </c>
      <c r="G42" s="77">
        <f>E42*F42</f>
        <v>0.25568079513126152</v>
      </c>
      <c r="H42" s="77">
        <v>0.26336857549388032</v>
      </c>
      <c r="I42" s="77">
        <f>C42+H42</f>
        <v>0.26336857549388032</v>
      </c>
      <c r="J42" s="76">
        <f>分析係数表!G45</f>
        <v>0</v>
      </c>
      <c r="K42" s="78">
        <f>I42*J42</f>
        <v>0</v>
      </c>
      <c r="L42" s="79"/>
      <c r="M42" s="80"/>
      <c r="N42" s="81">
        <f>分析係数表!H45</f>
        <v>0</v>
      </c>
      <c r="O42" s="82">
        <f t="shared" si="3"/>
        <v>0</v>
      </c>
      <c r="P42" s="76">
        <f>分析係数表!C45</f>
        <v>1</v>
      </c>
      <c r="Q42" s="82">
        <f>O42*P42</f>
        <v>0</v>
      </c>
      <c r="R42" s="83">
        <v>1.160239088502185E-2</v>
      </c>
      <c r="S42" s="84">
        <f>I42+R42</f>
        <v>0.27497096637890217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1.458460873636069E-2</v>
      </c>
      <c r="E43" s="77">
        <f t="shared" si="9"/>
        <v>1.4584608736360689</v>
      </c>
      <c r="F43" s="76">
        <f>分析係数表!C46</f>
        <v>0.10446009389671362</v>
      </c>
      <c r="G43" s="77">
        <f>E43*F43</f>
        <v>0.15235095980470675</v>
      </c>
      <c r="H43" s="77">
        <v>0.15991366231411452</v>
      </c>
      <c r="I43" s="77">
        <f>C43+H43</f>
        <v>0.15991366231411452</v>
      </c>
      <c r="J43" s="76">
        <f>分析係数表!G46</f>
        <v>9.482758620689655E-3</v>
      </c>
      <c r="K43" s="78">
        <f>I43*J43</f>
        <v>1.5164226598752238E-3</v>
      </c>
      <c r="L43" s="79"/>
      <c r="M43" s="80"/>
      <c r="N43" s="81">
        <f>分析係数表!H46</f>
        <v>2.1406935555287204E-2</v>
      </c>
      <c r="O43" s="82">
        <f t="shared" si="3"/>
        <v>0.67699888838642153</v>
      </c>
      <c r="P43" s="76">
        <f>分析係数表!C46</f>
        <v>0.10446009389671362</v>
      </c>
      <c r="Q43" s="82">
        <f>O43*P43</f>
        <v>7.0719367448816337E-2</v>
      </c>
      <c r="R43" s="83">
        <v>7.8701430225767588E-2</v>
      </c>
      <c r="S43" s="84">
        <f>I43+R43</f>
        <v>0.23861509253988211</v>
      </c>
      <c r="T43" s="85">
        <f>分析係数表!F46</f>
        <v>0.31293103448275861</v>
      </c>
      <c r="U43" s="86">
        <f>S43*T43</f>
        <v>7.4670067751704483E-2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92">
        <f>投入係数表!AI44</f>
        <v>0.31243472937448236</v>
      </c>
      <c r="E44" s="91">
        <f>SUM(E5:E43)</f>
        <v>31.243472937448232</v>
      </c>
      <c r="F44" s="92">
        <f>分析係数表!C47</f>
        <v>0.44570757479943235</v>
      </c>
      <c r="G44" s="91">
        <f>SUM(G5:G43)</f>
        <v>8.533200263740266</v>
      </c>
      <c r="H44" s="91">
        <f>SUM(H5:H43)</f>
        <v>9.5876393565846669</v>
      </c>
      <c r="I44" s="91">
        <f>SUM(I5:I43)</f>
        <v>109.58763935658467</v>
      </c>
      <c r="J44" s="92">
        <f>分析係数表!G47</f>
        <v>0.27097428005742652</v>
      </c>
      <c r="K44" s="93">
        <f>SUM(K5:K43)</f>
        <v>50.412134881552916</v>
      </c>
      <c r="L44" s="94">
        <f>最終需要_まとめ!$L$33</f>
        <v>0.62733333333333341</v>
      </c>
      <c r="M44" s="91">
        <f>K44*L44</f>
        <v>31.625212615694199</v>
      </c>
      <c r="N44" s="95">
        <f>分析係数表!H47</f>
        <v>1</v>
      </c>
      <c r="O44" s="109">
        <f>SUM(O5:O43)</f>
        <v>31.625212615694196</v>
      </c>
      <c r="P44" s="92">
        <f>分析係数表!C47</f>
        <v>0.44570757479943235</v>
      </c>
      <c r="Q44" s="96">
        <f>SUM(Q5:Q43)</f>
        <v>13.856113759356242</v>
      </c>
      <c r="R44" s="91">
        <f>SUM(R5:R43)</f>
        <v>15.249201202443796</v>
      </c>
      <c r="S44" s="97">
        <f>SUM(S5:S43)</f>
        <v>124.83684055902849</v>
      </c>
      <c r="T44" s="98">
        <f>分析係数表!F47</f>
        <v>0.61157350498728547</v>
      </c>
      <c r="U44" s="99">
        <f>SUM(U5:U43)</f>
        <v>83.749543866560643</v>
      </c>
      <c r="V44" s="100">
        <f>分析係数表!D47</f>
        <v>9.9802009927653867E-2</v>
      </c>
      <c r="W44" s="101">
        <f>SUM(W5:W43)</f>
        <v>12</v>
      </c>
      <c r="X44" s="92">
        <f>分析係数表!E47</f>
        <v>7.9310975781403947E-2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1.678954668223958E-3</v>
      </c>
      <c r="E5" s="110">
        <f>$C$38*D5</f>
        <v>0.16789546682239581</v>
      </c>
      <c r="F5" s="85">
        <f>分析係数表!C8</f>
        <v>4.3219724437998597E-2</v>
      </c>
      <c r="G5" s="110">
        <f t="shared" ref="G5:G38" si="0">E5*F5</f>
        <v>7.2563958104530828E-3</v>
      </c>
      <c r="H5" s="110">
        <f t="array" ref="H5:H43">MMULT(逆行列係数!C5:AO43,'34'!G5:G43)</f>
        <v>7.9814163775733613E-3</v>
      </c>
      <c r="I5" s="110">
        <f t="shared" ref="I5:I38" si="1">C5+H5</f>
        <v>7.9814163775733613E-3</v>
      </c>
      <c r="J5" s="85">
        <f>分析係数表!G8</f>
        <v>0.12096774193548387</v>
      </c>
      <c r="K5" s="111">
        <f t="shared" ref="K5:K38" si="2">I5*J5</f>
        <v>9.6549391664193889E-4</v>
      </c>
      <c r="L5" s="79" t="s">
        <v>188</v>
      </c>
      <c r="M5" s="80" t="s">
        <v>188</v>
      </c>
      <c r="N5" s="81">
        <f>分析係数表!H8</f>
        <v>1.0951274000724549E-2</v>
      </c>
      <c r="O5" s="82">
        <f t="shared" ref="O5:O43" si="3">$M$44*N5</f>
        <v>0.32676351077640431</v>
      </c>
      <c r="P5" s="76">
        <f>分析係数表!C8</f>
        <v>4.3219724437998597E-2</v>
      </c>
      <c r="Q5" s="82">
        <f t="shared" ref="Q5:Q38" si="4">O5*P5</f>
        <v>1.4122628892149179E-2</v>
      </c>
      <c r="R5" s="83">
        <f t="array" ref="R5:R43">MMULT(逆行列係数!C5:AO43,'34'!Q5:Q43)</f>
        <v>1.5921038294924198E-2</v>
      </c>
      <c r="S5" s="84">
        <f t="shared" ref="S5:S38" si="5">I5+R5</f>
        <v>2.3902454672497561E-2</v>
      </c>
      <c r="T5" s="85">
        <f>分析係数表!F8</f>
        <v>0.45483870967741935</v>
      </c>
      <c r="U5" s="86">
        <f t="shared" ref="U5:U43" si="6">S5*T5</f>
        <v>1.0871761641361794E-2</v>
      </c>
      <c r="V5" s="87">
        <f>分析係数表!D8</f>
        <v>0.9145161290322581</v>
      </c>
      <c r="W5" s="167">
        <f t="shared" ref="W5:W43" si="7">ROUND(S5*V5,0)</f>
        <v>0</v>
      </c>
      <c r="X5" s="76">
        <f>分析係数表!E8</f>
        <v>0.59354838709677415</v>
      </c>
      <c r="Y5" s="166">
        <f t="shared" ref="Y5:Y43" si="8">ROUND(S5*X5,0)</f>
        <v>0</v>
      </c>
    </row>
    <row r="6" spans="1:25" x14ac:dyDescent="0.2">
      <c r="A6" s="6" t="s">
        <v>220</v>
      </c>
      <c r="B6" s="5" t="s">
        <v>266</v>
      </c>
      <c r="C6" s="90"/>
      <c r="D6" s="107">
        <f>投入係数表!AJ6</f>
        <v>3.6499014526607779E-5</v>
      </c>
      <c r="E6" s="110">
        <f t="shared" ref="E6:E43" si="9">$C$38*D6</f>
        <v>3.6499014526607779E-3</v>
      </c>
      <c r="F6" s="85">
        <f>分析係数表!C9</f>
        <v>0.23148148148148151</v>
      </c>
      <c r="G6" s="110">
        <f t="shared" si="0"/>
        <v>8.4488459552332831E-4</v>
      </c>
      <c r="H6" s="110">
        <v>1.0185724530527968E-3</v>
      </c>
      <c r="I6" s="110">
        <f t="shared" si="1"/>
        <v>1.0185724530527968E-3</v>
      </c>
      <c r="J6" s="85">
        <f>分析係数表!G9</f>
        <v>0.24691358024691357</v>
      </c>
      <c r="K6" s="111">
        <f t="shared" si="2"/>
        <v>2.5149937112414734E-4</v>
      </c>
      <c r="L6" s="79"/>
      <c r="M6" s="80"/>
      <c r="N6" s="81">
        <f>分析係数表!H9</f>
        <v>5.7611802117296619E-4</v>
      </c>
      <c r="O6" s="82">
        <f t="shared" si="3"/>
        <v>1.7190177801010013E-2</v>
      </c>
      <c r="P6" s="76">
        <f>分析係数表!C9</f>
        <v>0.23148148148148151</v>
      </c>
      <c r="Q6" s="82">
        <f t="shared" si="4"/>
        <v>3.9792078243078739E-3</v>
      </c>
      <c r="R6" s="83">
        <v>4.4237096770492123E-3</v>
      </c>
      <c r="S6" s="84">
        <f t="shared" si="5"/>
        <v>5.4422821301020087E-3</v>
      </c>
      <c r="T6" s="85">
        <f>分析係数表!F9</f>
        <v>0.67901234567901236</v>
      </c>
      <c r="U6" s="86">
        <f t="shared" si="6"/>
        <v>3.6953767550075367E-3</v>
      </c>
      <c r="V6" s="87">
        <f>分析係数表!D9</f>
        <v>0</v>
      </c>
      <c r="W6" s="167">
        <f t="shared" si="7"/>
        <v>0</v>
      </c>
      <c r="X6" s="76">
        <f>分析係数表!E9</f>
        <v>0</v>
      </c>
      <c r="Y6" s="166">
        <f t="shared" si="8"/>
        <v>0</v>
      </c>
    </row>
    <row r="7" spans="1:25" x14ac:dyDescent="0.2">
      <c r="A7" s="6" t="s">
        <v>221</v>
      </c>
      <c r="B7" s="5" t="s">
        <v>267</v>
      </c>
      <c r="C7" s="90"/>
      <c r="D7" s="107">
        <f>投入係数表!AJ7</f>
        <v>3.649901452660778E-4</v>
      </c>
      <c r="E7" s="110">
        <f t="shared" si="9"/>
        <v>3.6499014526607781E-2</v>
      </c>
      <c r="F7" s="85">
        <f>分析係数表!C10</f>
        <v>5.5493895671475668E-3</v>
      </c>
      <c r="G7" s="110">
        <f t="shared" si="0"/>
        <v>2.025472504251247E-4</v>
      </c>
      <c r="H7" s="110">
        <v>2.1990206278428597E-4</v>
      </c>
      <c r="I7" s="110">
        <f t="shared" si="1"/>
        <v>2.1990206278428597E-4</v>
      </c>
      <c r="J7" s="85">
        <f>分析係数表!G10</f>
        <v>0.2857142857142857</v>
      </c>
      <c r="K7" s="111">
        <f t="shared" si="2"/>
        <v>6.282916079551028E-5</v>
      </c>
      <c r="L7" s="79"/>
      <c r="M7" s="80"/>
      <c r="N7" s="81">
        <f>分析係数表!H10</f>
        <v>1.1094674556213018E-3</v>
      </c>
      <c r="O7" s="82">
        <f t="shared" si="3"/>
        <v>3.3104228865700511E-2</v>
      </c>
      <c r="P7" s="76">
        <f>分析係数表!C10</f>
        <v>5.5493895671475668E-3</v>
      </c>
      <c r="Q7" s="82">
        <f t="shared" si="4"/>
        <v>1.8370826229578374E-4</v>
      </c>
      <c r="R7" s="83">
        <v>2.257164699127387E-4</v>
      </c>
      <c r="S7" s="84">
        <f t="shared" si="5"/>
        <v>4.4561853269702468E-4</v>
      </c>
      <c r="T7" s="85">
        <f>分析係数表!F10</f>
        <v>0.5714285714285714</v>
      </c>
      <c r="U7" s="86">
        <f t="shared" si="6"/>
        <v>2.5463916154115694E-4</v>
      </c>
      <c r="V7" s="87">
        <f>分析係数表!D10</f>
        <v>0.14285714285714285</v>
      </c>
      <c r="W7" s="167">
        <f t="shared" si="7"/>
        <v>0</v>
      </c>
      <c r="X7" s="76">
        <f>分析係数表!E10</f>
        <v>0</v>
      </c>
      <c r="Y7" s="166">
        <f t="shared" si="8"/>
        <v>0</v>
      </c>
    </row>
    <row r="8" spans="1:25" x14ac:dyDescent="0.2">
      <c r="A8" s="6" t="s">
        <v>222</v>
      </c>
      <c r="B8" s="5" t="s">
        <v>27</v>
      </c>
      <c r="C8" s="90"/>
      <c r="D8" s="107">
        <f>投入係数表!AJ8</f>
        <v>0</v>
      </c>
      <c r="E8" s="110">
        <f t="shared" si="9"/>
        <v>0</v>
      </c>
      <c r="F8" s="85">
        <f>分析係数表!C11</f>
        <v>8.2342177493137658E-3</v>
      </c>
      <c r="G8" s="110">
        <f t="shared" si="0"/>
        <v>0</v>
      </c>
      <c r="H8" s="110">
        <v>1.3295842269624877E-4</v>
      </c>
      <c r="I8" s="110">
        <f t="shared" si="1"/>
        <v>1.3295842269624877E-4</v>
      </c>
      <c r="J8" s="85">
        <f>分析係数表!G11</f>
        <v>0.47058823529411764</v>
      </c>
      <c r="K8" s="111">
        <f t="shared" si="2"/>
        <v>6.2568669504117064E-5</v>
      </c>
      <c r="L8" s="79"/>
      <c r="M8" s="80"/>
      <c r="N8" s="81">
        <f>分析係数表!H11</f>
        <v>-2.0126393752767377E-5</v>
      </c>
      <c r="O8" s="82">
        <f t="shared" si="3"/>
        <v>-6.0053022885624499E-4</v>
      </c>
      <c r="P8" s="76">
        <f>分析係数表!C11</f>
        <v>8.2342177493137658E-3</v>
      </c>
      <c r="Q8" s="82">
        <f t="shared" si="4"/>
        <v>-4.9448966694475506E-6</v>
      </c>
      <c r="R8" s="83">
        <v>6.068776086892804E-5</v>
      </c>
      <c r="S8" s="84">
        <f t="shared" si="5"/>
        <v>1.9364618356517679E-4</v>
      </c>
      <c r="T8" s="85">
        <f>分析係数表!F11</f>
        <v>0.76470588235294112</v>
      </c>
      <c r="U8" s="86">
        <f t="shared" si="6"/>
        <v>1.4808237566748812E-4</v>
      </c>
      <c r="V8" s="87">
        <f>分析係数表!D11</f>
        <v>0</v>
      </c>
      <c r="W8" s="167">
        <f t="shared" si="7"/>
        <v>0</v>
      </c>
      <c r="X8" s="76">
        <f>分析係数表!E11</f>
        <v>0</v>
      </c>
      <c r="Y8" s="166">
        <f t="shared" si="8"/>
        <v>0</v>
      </c>
    </row>
    <row r="9" spans="1:25" x14ac:dyDescent="0.2">
      <c r="A9" s="6" t="s">
        <v>223</v>
      </c>
      <c r="B9" s="5" t="s">
        <v>191</v>
      </c>
      <c r="C9" s="90"/>
      <c r="D9" s="107">
        <f>投入係数表!AJ9</f>
        <v>6.0770859186801956E-3</v>
      </c>
      <c r="E9" s="110">
        <f t="shared" si="9"/>
        <v>0.60770859186801951</v>
      </c>
      <c r="F9" s="85">
        <f>分析係数表!C12</f>
        <v>2.3675231529837748E-2</v>
      </c>
      <c r="G9" s="110">
        <f t="shared" si="0"/>
        <v>1.4387641615147035E-2</v>
      </c>
      <c r="H9" s="110">
        <v>1.628913743704602E-2</v>
      </c>
      <c r="I9" s="110">
        <f t="shared" si="1"/>
        <v>1.628913743704602E-2</v>
      </c>
      <c r="J9" s="85">
        <f>分析係数表!G12</f>
        <v>0.14409566517189837</v>
      </c>
      <c r="K9" s="111">
        <f t="shared" si="2"/>
        <v>2.3471940940676178E-3</v>
      </c>
      <c r="L9" s="79"/>
      <c r="M9" s="80"/>
      <c r="N9" s="81">
        <f>分析係数表!H12</f>
        <v>8.7247916918246585E-2</v>
      </c>
      <c r="O9" s="82">
        <f t="shared" si="3"/>
        <v>2.6032985420918222</v>
      </c>
      <c r="P9" s="76">
        <f>分析係数表!C12</f>
        <v>2.3675231529837748E-2</v>
      </c>
      <c r="Q9" s="82">
        <f t="shared" si="4"/>
        <v>6.1633695725312951E-2</v>
      </c>
      <c r="R9" s="83">
        <v>6.6078003832017673E-2</v>
      </c>
      <c r="S9" s="84">
        <f t="shared" si="5"/>
        <v>8.2367141269063693E-2</v>
      </c>
      <c r="T9" s="85">
        <f>分析係数表!F12</f>
        <v>0.28819133034379674</v>
      </c>
      <c r="U9" s="86">
        <f t="shared" si="6"/>
        <v>2.3737496018946907E-2</v>
      </c>
      <c r="V9" s="87">
        <f>分析係数表!D12</f>
        <v>3.3781763826606873E-2</v>
      </c>
      <c r="W9" s="167">
        <f t="shared" si="7"/>
        <v>0</v>
      </c>
      <c r="X9" s="76">
        <f>分析係数表!E12</f>
        <v>3.4230194319880419E-2</v>
      </c>
      <c r="Y9" s="166">
        <f t="shared" si="8"/>
        <v>0</v>
      </c>
    </row>
    <row r="10" spans="1:25" x14ac:dyDescent="0.2">
      <c r="A10" s="6" t="s">
        <v>224</v>
      </c>
      <c r="B10" s="5" t="s">
        <v>28</v>
      </c>
      <c r="C10" s="90"/>
      <c r="D10" s="107">
        <f>投入係数表!AJ10</f>
        <v>2.682677567705672E-3</v>
      </c>
      <c r="E10" s="110">
        <f t="shared" si="9"/>
        <v>0.26826775677056719</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0.40107912659736467</v>
      </c>
      <c r="P10" s="76">
        <f>分析係数表!C13</f>
        <v>0</v>
      </c>
      <c r="Q10" s="82">
        <f t="shared" si="4"/>
        <v>0</v>
      </c>
      <c r="R10" s="83">
        <v>0</v>
      </c>
      <c r="S10" s="84">
        <f t="shared" si="5"/>
        <v>0</v>
      </c>
      <c r="T10" s="85">
        <f>分析係数表!F13</f>
        <v>0.38596491228070173</v>
      </c>
      <c r="U10" s="86">
        <f t="shared" si="6"/>
        <v>0</v>
      </c>
      <c r="V10" s="87">
        <f>分析係数表!D13</f>
        <v>0.15789473684210525</v>
      </c>
      <c r="W10" s="167">
        <f t="shared" si="7"/>
        <v>0</v>
      </c>
      <c r="X10" s="76">
        <f>分析係数表!E13</f>
        <v>0.1189083820662768</v>
      </c>
      <c r="Y10" s="166">
        <f t="shared" si="8"/>
        <v>0</v>
      </c>
    </row>
    <row r="11" spans="1:25" x14ac:dyDescent="0.2">
      <c r="A11" s="6" t="s">
        <v>225</v>
      </c>
      <c r="B11" s="5" t="s">
        <v>268</v>
      </c>
      <c r="C11" s="90"/>
      <c r="D11" s="107">
        <f>投入係数表!AJ11</f>
        <v>3.7593984962406013E-3</v>
      </c>
      <c r="E11" s="110">
        <f t="shared" si="9"/>
        <v>0.37593984962406013</v>
      </c>
      <c r="F11" s="85">
        <f>分析係数表!C14</f>
        <v>5.9722885809842308E-2</v>
      </c>
      <c r="G11" s="110">
        <f t="shared" si="0"/>
        <v>2.2452212710467032E-2</v>
      </c>
      <c r="H11" s="110">
        <v>2.8510923599565557E-2</v>
      </c>
      <c r="I11" s="110">
        <f t="shared" si="1"/>
        <v>2.8510923599565557E-2</v>
      </c>
      <c r="J11" s="85">
        <f>分析係数表!G14</f>
        <v>0.15850144092219021</v>
      </c>
      <c r="K11" s="111">
        <f t="shared" si="2"/>
        <v>4.5190224725536188E-3</v>
      </c>
      <c r="L11" s="79"/>
      <c r="M11" s="80"/>
      <c r="N11" s="81">
        <f>分析係数表!H14</f>
        <v>1.1119832548403977E-3</v>
      </c>
      <c r="O11" s="82">
        <f t="shared" si="3"/>
        <v>3.3179295144307543E-2</v>
      </c>
      <c r="P11" s="76">
        <f>分析係数表!C14</f>
        <v>5.9722885809842308E-2</v>
      </c>
      <c r="Q11" s="82">
        <f t="shared" si="4"/>
        <v>1.9815632551545346E-3</v>
      </c>
      <c r="R11" s="83">
        <v>5.7915823482601785E-3</v>
      </c>
      <c r="S11" s="84">
        <f t="shared" si="5"/>
        <v>3.4302505947825739E-2</v>
      </c>
      <c r="T11" s="85">
        <f>分析係数表!F14</f>
        <v>0.29178674351585016</v>
      </c>
      <c r="U11" s="86">
        <f t="shared" si="6"/>
        <v>1.0009016504949153E-2</v>
      </c>
      <c r="V11" s="87">
        <f>分析係数表!D14</f>
        <v>6.1959654178674349E-2</v>
      </c>
      <c r="W11" s="167">
        <f t="shared" si="7"/>
        <v>0</v>
      </c>
      <c r="X11" s="76">
        <f>分析係数表!E14</f>
        <v>5.1152737752161385E-2</v>
      </c>
      <c r="Y11" s="166">
        <f t="shared" si="8"/>
        <v>0</v>
      </c>
    </row>
    <row r="12" spans="1:25" x14ac:dyDescent="0.2">
      <c r="A12" s="6" t="s">
        <v>226</v>
      </c>
      <c r="B12" s="5" t="s">
        <v>29</v>
      </c>
      <c r="C12" s="90"/>
      <c r="D12" s="107">
        <f>投入係数表!AJ12</f>
        <v>0.18196583692240309</v>
      </c>
      <c r="E12" s="110">
        <f t="shared" si="9"/>
        <v>18.19658369224031</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0.2394614287564277</v>
      </c>
      <c r="P12" s="76">
        <f>分析係数表!C15</f>
        <v>0</v>
      </c>
      <c r="Q12" s="82">
        <f t="shared" si="4"/>
        <v>0</v>
      </c>
      <c r="R12" s="83">
        <v>0</v>
      </c>
      <c r="S12" s="84">
        <f t="shared" si="5"/>
        <v>0</v>
      </c>
      <c r="T12" s="85">
        <f>分析係数表!F15</f>
        <v>0.30377041673027017</v>
      </c>
      <c r="U12" s="86">
        <f t="shared" si="6"/>
        <v>0</v>
      </c>
      <c r="V12" s="87">
        <f>分析係数表!D15</f>
        <v>2.5186994352007327E-2</v>
      </c>
      <c r="W12" s="167">
        <f t="shared" si="7"/>
        <v>0</v>
      </c>
      <c r="X12" s="76">
        <f>分析係数表!E15</f>
        <v>2.1370783086551673E-2</v>
      </c>
      <c r="Y12" s="166">
        <f t="shared" si="8"/>
        <v>0</v>
      </c>
    </row>
    <row r="13" spans="1:25" x14ac:dyDescent="0.2">
      <c r="A13" s="6" t="s">
        <v>227</v>
      </c>
      <c r="B13" s="5" t="s">
        <v>30</v>
      </c>
      <c r="C13" s="90"/>
      <c r="D13" s="107">
        <f>投入係数表!AJ13</f>
        <v>2.2629389006496824E-3</v>
      </c>
      <c r="E13" s="110">
        <f t="shared" si="9"/>
        <v>0.22629389006496825</v>
      </c>
      <c r="F13" s="85">
        <f>分析係数表!C16</f>
        <v>6.1289263434387564E-3</v>
      </c>
      <c r="G13" s="110">
        <f t="shared" si="0"/>
        <v>1.3869385841784178E-3</v>
      </c>
      <c r="H13" s="110">
        <v>1.7388044259177852E-3</v>
      </c>
      <c r="I13" s="110">
        <f t="shared" si="1"/>
        <v>1.7388044259177852E-3</v>
      </c>
      <c r="J13" s="85">
        <f>分析係数表!G16</f>
        <v>3.1746031746031744E-2</v>
      </c>
      <c r="K13" s="111">
        <f t="shared" si="2"/>
        <v>5.520014050532651E-5</v>
      </c>
      <c r="L13" s="79"/>
      <c r="M13" s="80"/>
      <c r="N13" s="81">
        <f>分析係数表!H16</f>
        <v>1.5884756269371653E-2</v>
      </c>
      <c r="O13" s="82">
        <f t="shared" si="3"/>
        <v>0.4739684831247914</v>
      </c>
      <c r="P13" s="76">
        <f>分析係数表!C16</f>
        <v>6.1289263434387564E-3</v>
      </c>
      <c r="Q13" s="82">
        <f t="shared" si="4"/>
        <v>2.9049179221832416E-3</v>
      </c>
      <c r="R13" s="83">
        <v>3.2554834538539921E-3</v>
      </c>
      <c r="S13" s="84">
        <f t="shared" si="5"/>
        <v>4.9942878797717772E-3</v>
      </c>
      <c r="T13" s="85">
        <f>分析係数表!F16</f>
        <v>0.27777777777777779</v>
      </c>
      <c r="U13" s="86">
        <f t="shared" si="6"/>
        <v>1.3873021888254936E-3</v>
      </c>
      <c r="V13" s="87">
        <f>分析係数表!D16</f>
        <v>0</v>
      </c>
      <c r="W13" s="167">
        <f t="shared" si="7"/>
        <v>0</v>
      </c>
      <c r="X13" s="76">
        <f>分析係数表!E16</f>
        <v>0</v>
      </c>
      <c r="Y13" s="166">
        <f t="shared" si="8"/>
        <v>0</v>
      </c>
    </row>
    <row r="14" spans="1:25" x14ac:dyDescent="0.2">
      <c r="A14" s="6" t="s">
        <v>2</v>
      </c>
      <c r="B14" s="5" t="s">
        <v>365</v>
      </c>
      <c r="C14" s="90"/>
      <c r="D14" s="107">
        <f>投入係数表!AJ14</f>
        <v>2.4089349587561137E-3</v>
      </c>
      <c r="E14" s="110">
        <f t="shared" si="9"/>
        <v>0.24089349587561137</v>
      </c>
      <c r="F14" s="85">
        <f>分析係数表!C17</f>
        <v>8.7451698189953242E-2</v>
      </c>
      <c r="G14" s="110">
        <f t="shared" si="0"/>
        <v>2.1066545297236713E-2</v>
      </c>
      <c r="H14" s="110">
        <v>2.9963511941467465E-2</v>
      </c>
      <c r="I14" s="110">
        <f t="shared" si="1"/>
        <v>2.9963511941467465E-2</v>
      </c>
      <c r="J14" s="85">
        <f>分析係数表!G17</f>
        <v>0.21272443403590943</v>
      </c>
      <c r="K14" s="111">
        <f t="shared" si="2"/>
        <v>6.3739711194768806E-3</v>
      </c>
      <c r="L14" s="79"/>
      <c r="M14" s="80"/>
      <c r="N14" s="81">
        <f>分析係数表!H17</f>
        <v>2.8227267238256251E-3</v>
      </c>
      <c r="O14" s="82">
        <f t="shared" si="3"/>
        <v>8.4224364597088375E-2</v>
      </c>
      <c r="P14" s="76">
        <f>分析係数表!C17</f>
        <v>8.7451698189953242E-2</v>
      </c>
      <c r="Q14" s="82">
        <f t="shared" si="4"/>
        <v>7.3655637129851556E-3</v>
      </c>
      <c r="R14" s="83">
        <v>1.2871176057396561E-2</v>
      </c>
      <c r="S14" s="84">
        <f t="shared" si="5"/>
        <v>4.2834687998864029E-2</v>
      </c>
      <c r="T14" s="85">
        <f>分析係数表!F17</f>
        <v>0.32357533177205311</v>
      </c>
      <c r="U14" s="86">
        <f t="shared" si="6"/>
        <v>1.3860248380584811E-2</v>
      </c>
      <c r="V14" s="87">
        <f>分析係数表!D17</f>
        <v>1.873536299765808E-2</v>
      </c>
      <c r="W14" s="167">
        <f t="shared" si="7"/>
        <v>0</v>
      </c>
      <c r="X14" s="76">
        <f>分析係数表!E17</f>
        <v>1.288056206088993E-2</v>
      </c>
      <c r="Y14" s="166">
        <f t="shared" si="8"/>
        <v>0</v>
      </c>
    </row>
    <row r="15" spans="1:25" x14ac:dyDescent="0.2">
      <c r="A15" s="6" t="s">
        <v>3</v>
      </c>
      <c r="B15" s="5" t="s">
        <v>31</v>
      </c>
      <c r="C15" s="90"/>
      <c r="D15" s="107">
        <f>投入係数表!AJ15</f>
        <v>7.4822979779545957E-4</v>
      </c>
      <c r="E15" s="110">
        <f t="shared" si="9"/>
        <v>7.4822979779545953E-2</v>
      </c>
      <c r="F15" s="85">
        <f>分析係数表!C18</f>
        <v>0.22643979057591623</v>
      </c>
      <c r="G15" s="110">
        <f t="shared" si="0"/>
        <v>1.6942899871546402E-2</v>
      </c>
      <c r="H15" s="110">
        <v>2.3823879958522868E-2</v>
      </c>
      <c r="I15" s="110">
        <f t="shared" si="1"/>
        <v>2.3823879958522868E-2</v>
      </c>
      <c r="J15" s="85">
        <f>分析係数表!G18</f>
        <v>0.21553645335880292</v>
      </c>
      <c r="K15" s="111">
        <f t="shared" si="2"/>
        <v>5.1349145915058842E-3</v>
      </c>
      <c r="L15" s="79"/>
      <c r="M15" s="80"/>
      <c r="N15" s="81">
        <f>分析係数表!H18</f>
        <v>4.2265426880811494E-4</v>
      </c>
      <c r="O15" s="82">
        <f t="shared" si="3"/>
        <v>1.2611134805981146E-2</v>
      </c>
      <c r="P15" s="76">
        <f>分析係数表!C18</f>
        <v>0.22643979057591623</v>
      </c>
      <c r="Q15" s="82">
        <f t="shared" si="4"/>
        <v>2.8556627243910187E-3</v>
      </c>
      <c r="R15" s="83">
        <v>6.1535173142886574E-3</v>
      </c>
      <c r="S15" s="84">
        <f t="shared" si="5"/>
        <v>2.9977397272811526E-2</v>
      </c>
      <c r="T15" s="85">
        <f>分析係数表!F18</f>
        <v>0.45877109200891436</v>
      </c>
      <c r="U15" s="86">
        <f t="shared" si="6"/>
        <v>1.3752763282432795E-2</v>
      </c>
      <c r="V15" s="87">
        <f>分析係数表!D18</f>
        <v>2.9608404966571154E-2</v>
      </c>
      <c r="W15" s="167">
        <f t="shared" si="7"/>
        <v>0</v>
      </c>
      <c r="X15" s="76">
        <f>分析係数表!E18</f>
        <v>1.5918497293855461E-2</v>
      </c>
      <c r="Y15" s="166">
        <f t="shared" si="8"/>
        <v>0</v>
      </c>
    </row>
    <row r="16" spans="1:25" x14ac:dyDescent="0.2">
      <c r="A16" s="6" t="s">
        <v>4</v>
      </c>
      <c r="B16" s="5" t="s">
        <v>32</v>
      </c>
      <c r="C16" s="90"/>
      <c r="D16" s="107">
        <f>投入係数表!AJ16</f>
        <v>0</v>
      </c>
      <c r="E16" s="110">
        <f t="shared" si="9"/>
        <v>0</v>
      </c>
      <c r="F16" s="85">
        <f>分析係数表!C19</f>
        <v>0.10887949260042284</v>
      </c>
      <c r="G16" s="110">
        <f t="shared" si="0"/>
        <v>0</v>
      </c>
      <c r="H16" s="110">
        <v>1.8524624730636358E-3</v>
      </c>
      <c r="I16" s="110">
        <f t="shared" si="1"/>
        <v>1.8524624730636358E-3</v>
      </c>
      <c r="J16" s="85">
        <f>分析係数表!G19</f>
        <v>5.7692307692307696E-2</v>
      </c>
      <c r="K16" s="111">
        <f t="shared" si="2"/>
        <v>1.0687283498444053E-4</v>
      </c>
      <c r="L16" s="79"/>
      <c r="M16" s="80"/>
      <c r="N16" s="81">
        <f>分析係数表!H19</f>
        <v>-1.0817936642112467E-4</v>
      </c>
      <c r="O16" s="82">
        <f t="shared" si="3"/>
        <v>-3.2278499801023175E-3</v>
      </c>
      <c r="P16" s="76">
        <f>分析係数表!C19</f>
        <v>0.10887949260042284</v>
      </c>
      <c r="Q16" s="82">
        <f t="shared" si="4"/>
        <v>-3.5144666802382533E-4</v>
      </c>
      <c r="R16" s="83">
        <v>9.4456765168457132E-4</v>
      </c>
      <c r="S16" s="84">
        <f t="shared" si="5"/>
        <v>2.7970301247482073E-3</v>
      </c>
      <c r="T16" s="85">
        <f>分析係数表!F19</f>
        <v>0.23994755244755245</v>
      </c>
      <c r="U16" s="86">
        <f t="shared" si="6"/>
        <v>6.7114053255540459E-4</v>
      </c>
      <c r="V16" s="87">
        <f>分析係数表!D19</f>
        <v>6.8181818181818177E-2</v>
      </c>
      <c r="W16" s="167">
        <f t="shared" si="7"/>
        <v>0</v>
      </c>
      <c r="X16" s="76">
        <f>分析係数表!E19</f>
        <v>7.1241258741258737E-2</v>
      </c>
      <c r="Y16" s="166">
        <f t="shared" si="8"/>
        <v>0</v>
      </c>
    </row>
    <row r="17" spans="1:25" x14ac:dyDescent="0.2">
      <c r="A17" s="6" t="s">
        <v>5</v>
      </c>
      <c r="B17" s="5" t="s">
        <v>33</v>
      </c>
      <c r="C17" s="90"/>
      <c r="D17" s="107">
        <f>投入係数表!AJ17</f>
        <v>1.678954668223958E-3</v>
      </c>
      <c r="E17" s="110">
        <f t="shared" si="9"/>
        <v>0.16789546682239581</v>
      </c>
      <c r="F17" s="85">
        <f>分析係数表!C20</f>
        <v>0.17711503347534996</v>
      </c>
      <c r="G17" s="110">
        <f t="shared" si="0"/>
        <v>2.9736811226608144E-2</v>
      </c>
      <c r="H17" s="110">
        <v>3.5242057842807512E-2</v>
      </c>
      <c r="I17" s="110">
        <f t="shared" si="1"/>
        <v>3.5242057842807512E-2</v>
      </c>
      <c r="J17" s="85">
        <f>分析係数表!G20</f>
        <v>9.9964551577454805E-2</v>
      </c>
      <c r="K17" s="111">
        <f t="shared" si="2"/>
        <v>3.5229565089229769E-3</v>
      </c>
      <c r="L17" s="79"/>
      <c r="M17" s="80"/>
      <c r="N17" s="81">
        <f>分析係数表!H20</f>
        <v>5.2831783601014375E-4</v>
      </c>
      <c r="O17" s="82">
        <f t="shared" si="3"/>
        <v>1.5763918507476434E-2</v>
      </c>
      <c r="P17" s="76">
        <f>分析係数表!C20</f>
        <v>0.17711503347534996</v>
      </c>
      <c r="Q17" s="82">
        <f t="shared" si="4"/>
        <v>2.7920269541543774E-3</v>
      </c>
      <c r="R17" s="83">
        <v>5.3306464759125425E-3</v>
      </c>
      <c r="S17" s="84">
        <f t="shared" si="5"/>
        <v>4.0572704318720051E-2</v>
      </c>
      <c r="T17" s="85">
        <f>分析係数表!F20</f>
        <v>0.22332506203473945</v>
      </c>
      <c r="U17" s="86">
        <f t="shared" si="6"/>
        <v>9.0609017088952963E-3</v>
      </c>
      <c r="V17" s="87">
        <f>分析係数表!D20</f>
        <v>1.7015242821694435E-2</v>
      </c>
      <c r="W17" s="167">
        <f t="shared" si="7"/>
        <v>0</v>
      </c>
      <c r="X17" s="76">
        <f>分析係数表!E20</f>
        <v>1.5242821694434599E-2</v>
      </c>
      <c r="Y17" s="166">
        <f t="shared" si="8"/>
        <v>0</v>
      </c>
    </row>
    <row r="18" spans="1:25" x14ac:dyDescent="0.2">
      <c r="A18" s="6" t="s">
        <v>6</v>
      </c>
      <c r="B18" s="5" t="s">
        <v>34</v>
      </c>
      <c r="C18" s="90"/>
      <c r="D18" s="107">
        <f>投入係数表!AJ18</f>
        <v>3.1024162347616615E-4</v>
      </c>
      <c r="E18" s="110">
        <f t="shared" si="9"/>
        <v>3.1024162347616614E-2</v>
      </c>
      <c r="F18" s="85">
        <f>分析係数表!C21</f>
        <v>0.17957505140507202</v>
      </c>
      <c r="G18" s="110">
        <f t="shared" si="0"/>
        <v>5.5711655483725534E-3</v>
      </c>
      <c r="H18" s="110">
        <v>1.4258187533390945E-2</v>
      </c>
      <c r="I18" s="110">
        <f t="shared" si="1"/>
        <v>1.4258187533390945E-2</v>
      </c>
      <c r="J18" s="85">
        <f>分析係数表!G21</f>
        <v>0.28499913688934919</v>
      </c>
      <c r="K18" s="111">
        <f t="shared" si="2"/>
        <v>4.0635711406228981E-3</v>
      </c>
      <c r="L18" s="79"/>
      <c r="M18" s="80"/>
      <c r="N18" s="81">
        <f>分析係数表!H21</f>
        <v>8.7801392746447693E-4</v>
      </c>
      <c r="O18" s="82">
        <f t="shared" si="3"/>
        <v>2.6198131233853693E-2</v>
      </c>
      <c r="P18" s="76">
        <f>分析係数表!C21</f>
        <v>0.17957505140507202</v>
      </c>
      <c r="Q18" s="82">
        <f t="shared" si="4"/>
        <v>4.7045307630360998E-3</v>
      </c>
      <c r="R18" s="83">
        <v>9.2717547799671274E-3</v>
      </c>
      <c r="S18" s="84">
        <f t="shared" si="5"/>
        <v>2.3529942313358074E-2</v>
      </c>
      <c r="T18" s="85">
        <f>分析係数表!F21</f>
        <v>0.42551355083721731</v>
      </c>
      <c r="U18" s="86">
        <f t="shared" si="6"/>
        <v>1.0012309304751882E-2</v>
      </c>
      <c r="V18" s="87">
        <f>分析係数表!D21</f>
        <v>7.6298981529432069E-2</v>
      </c>
      <c r="W18" s="167">
        <f t="shared" si="7"/>
        <v>0</v>
      </c>
      <c r="X18" s="76">
        <f>分析係数表!E21</f>
        <v>5.9382012774037631E-2</v>
      </c>
      <c r="Y18" s="166">
        <f t="shared" si="8"/>
        <v>0</v>
      </c>
    </row>
    <row r="19" spans="1:25" x14ac:dyDescent="0.2">
      <c r="A19" s="6" t="s">
        <v>7</v>
      </c>
      <c r="B19" s="5" t="s">
        <v>269</v>
      </c>
      <c r="C19" s="90"/>
      <c r="D19" s="107">
        <f>投入係数表!AJ19</f>
        <v>0</v>
      </c>
      <c r="E19" s="110">
        <f t="shared" si="9"/>
        <v>0</v>
      </c>
      <c r="F19" s="85">
        <f>分析係数表!C22</f>
        <v>4.9691833590138623E-2</v>
      </c>
      <c r="G19" s="110">
        <f t="shared" si="0"/>
        <v>0</v>
      </c>
      <c r="H19" s="110">
        <v>1.9418370911662873E-3</v>
      </c>
      <c r="I19" s="110">
        <f t="shared" si="1"/>
        <v>1.9418370911662873E-3</v>
      </c>
      <c r="J19" s="85">
        <f>分析係数表!G22</f>
        <v>0.19477362503798237</v>
      </c>
      <c r="K19" s="111">
        <f t="shared" si="2"/>
        <v>3.7821864947966882E-4</v>
      </c>
      <c r="L19" s="79"/>
      <c r="M19" s="80"/>
      <c r="N19" s="81">
        <f>分析係数表!H22</f>
        <v>4.276858672463068E-5</v>
      </c>
      <c r="O19" s="82">
        <f t="shared" si="3"/>
        <v>1.2761267363195208E-3</v>
      </c>
      <c r="P19" s="76">
        <f>分析係数表!C22</f>
        <v>4.9691833590138623E-2</v>
      </c>
      <c r="Q19" s="82">
        <f t="shared" si="4"/>
        <v>6.3413077421116336E-5</v>
      </c>
      <c r="R19" s="83">
        <v>7.6176566050086198E-4</v>
      </c>
      <c r="S19" s="84">
        <f t="shared" si="5"/>
        <v>2.7036027516671494E-3</v>
      </c>
      <c r="T19" s="85">
        <f>分析係数表!F22</f>
        <v>0.41355211182011548</v>
      </c>
      <c r="U19" s="86">
        <f t="shared" si="6"/>
        <v>1.1180806274746248E-3</v>
      </c>
      <c r="V19" s="87">
        <f>分析係数表!D22</f>
        <v>4.6490428441203283E-2</v>
      </c>
      <c r="W19" s="167">
        <f t="shared" si="7"/>
        <v>0</v>
      </c>
      <c r="X19" s="76">
        <f>分析係数表!E22</f>
        <v>3.5855363111516256E-2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7.5066278607030632E-4</v>
      </c>
      <c r="P20" s="76">
        <f>分析係数表!C23</f>
        <v>0</v>
      </c>
      <c r="Q20" s="82">
        <f t="shared" si="4"/>
        <v>0</v>
      </c>
      <c r="R20" s="83">
        <v>0</v>
      </c>
      <c r="S20" s="84">
        <f t="shared" si="5"/>
        <v>0</v>
      </c>
      <c r="T20" s="85">
        <f>分析係数表!F23</f>
        <v>0.44063514976542767</v>
      </c>
      <c r="U20" s="86">
        <f t="shared" si="6"/>
        <v>0</v>
      </c>
      <c r="V20" s="87">
        <f>分析係数表!D23</f>
        <v>0.25009022013713461</v>
      </c>
      <c r="W20" s="167">
        <f t="shared" si="7"/>
        <v>0</v>
      </c>
      <c r="X20" s="76">
        <f>分析係数表!E23</f>
        <v>0.2490075784915193</v>
      </c>
      <c r="Y20" s="166">
        <f t="shared" si="8"/>
        <v>0</v>
      </c>
    </row>
    <row r="21" spans="1:25" x14ac:dyDescent="0.2">
      <c r="A21" s="6" t="s">
        <v>9</v>
      </c>
      <c r="B21" s="5" t="s">
        <v>271</v>
      </c>
      <c r="C21" s="90"/>
      <c r="D21" s="107">
        <f>投入係数表!AJ21</f>
        <v>1.3960873056427476E-2</v>
      </c>
      <c r="E21" s="110">
        <f t="shared" si="9"/>
        <v>1.3960873056427476</v>
      </c>
      <c r="F21" s="85">
        <f>分析係数表!C24</f>
        <v>0.10964526531808849</v>
      </c>
      <c r="G21" s="110">
        <f t="shared" si="0"/>
        <v>0.15307436303441435</v>
      </c>
      <c r="H21" s="110">
        <v>0.15931901603445645</v>
      </c>
      <c r="I21" s="110">
        <f t="shared" si="1"/>
        <v>0.15931901603445645</v>
      </c>
      <c r="J21" s="85">
        <f>分析係数表!G24</f>
        <v>0.20900321543408359</v>
      </c>
      <c r="K21" s="111">
        <f t="shared" si="2"/>
        <v>3.3298186630995721E-2</v>
      </c>
      <c r="L21" s="79"/>
      <c r="M21" s="80"/>
      <c r="N21" s="81">
        <f>分析係数表!H24</f>
        <v>3.3711709535885358E-4</v>
      </c>
      <c r="O21" s="82">
        <f t="shared" si="3"/>
        <v>1.0058881333342104E-2</v>
      </c>
      <c r="P21" s="76">
        <f>分析係数表!C24</f>
        <v>0.10964526531808849</v>
      </c>
      <c r="Q21" s="82">
        <f t="shared" si="4"/>
        <v>1.1029087125974627E-3</v>
      </c>
      <c r="R21" s="83">
        <v>4.4290150237434123E-3</v>
      </c>
      <c r="S21" s="84">
        <f t="shared" si="5"/>
        <v>0.16374803105819985</v>
      </c>
      <c r="T21" s="85">
        <f>分析係数表!F24</f>
        <v>0.39389067524115756</v>
      </c>
      <c r="U21" s="86">
        <f t="shared" si="6"/>
        <v>6.4498822522924382E-2</v>
      </c>
      <c r="V21" s="87">
        <f>分析係数表!D24</f>
        <v>0.10771704180064309</v>
      </c>
      <c r="W21" s="167">
        <f t="shared" si="7"/>
        <v>0</v>
      </c>
      <c r="X21" s="76">
        <f>分析係数表!E24</f>
        <v>0.10932475884244373</v>
      </c>
      <c r="Y21" s="166">
        <f t="shared" si="8"/>
        <v>0</v>
      </c>
    </row>
    <row r="22" spans="1:25" x14ac:dyDescent="0.2">
      <c r="A22" s="6" t="s">
        <v>10</v>
      </c>
      <c r="B22" s="5" t="s">
        <v>272</v>
      </c>
      <c r="C22" s="90"/>
      <c r="D22" s="107">
        <f>投入係数表!AJ22</f>
        <v>0</v>
      </c>
      <c r="E22" s="110">
        <f t="shared" si="9"/>
        <v>0</v>
      </c>
      <c r="F22" s="85">
        <f>分析係数表!C25</f>
        <v>4.6305418719211788E-2</v>
      </c>
      <c r="G22" s="110">
        <f t="shared" si="0"/>
        <v>0</v>
      </c>
      <c r="H22" s="110">
        <v>3.3123134958987785E-3</v>
      </c>
      <c r="I22" s="110">
        <f t="shared" si="1"/>
        <v>3.3123134958987785E-3</v>
      </c>
      <c r="J22" s="85">
        <f>分析係数表!G25</f>
        <v>0.19667590027700832</v>
      </c>
      <c r="K22" s="111">
        <f t="shared" si="2"/>
        <v>6.5145223880557694E-4</v>
      </c>
      <c r="L22" s="79"/>
      <c r="M22" s="80"/>
      <c r="N22" s="81">
        <f>分析係数表!H25</f>
        <v>4.9058084772370483E-4</v>
      </c>
      <c r="O22" s="82">
        <f t="shared" si="3"/>
        <v>1.4637924328370973E-2</v>
      </c>
      <c r="P22" s="76">
        <f>分析係数表!C25</f>
        <v>4.6305418719211788E-2</v>
      </c>
      <c r="Q22" s="82">
        <f t="shared" si="4"/>
        <v>6.7781521520535485E-4</v>
      </c>
      <c r="R22" s="83">
        <v>2.2813529468767922E-3</v>
      </c>
      <c r="S22" s="84">
        <f t="shared" si="5"/>
        <v>5.5936664427755703E-3</v>
      </c>
      <c r="T22" s="85">
        <f>分析係数表!F25</f>
        <v>0.35013850415512465</v>
      </c>
      <c r="U22" s="86">
        <f t="shared" si="6"/>
        <v>1.9585580010161555E-3</v>
      </c>
      <c r="V22" s="87">
        <f>分析係数表!D25</f>
        <v>3.9889196675900275E-2</v>
      </c>
      <c r="W22" s="167">
        <f t="shared" si="7"/>
        <v>0</v>
      </c>
      <c r="X22" s="76">
        <f>分析係数表!E25</f>
        <v>3.3240997229916899E-2</v>
      </c>
      <c r="Y22" s="166">
        <f t="shared" si="8"/>
        <v>0</v>
      </c>
    </row>
    <row r="23" spans="1:25" x14ac:dyDescent="0.2">
      <c r="A23" s="6" t="s">
        <v>11</v>
      </c>
      <c r="B23" s="5" t="s">
        <v>35</v>
      </c>
      <c r="C23" s="90"/>
      <c r="D23" s="107">
        <f>投入係数表!AJ23</f>
        <v>9.124753631651945E-5</v>
      </c>
      <c r="E23" s="110">
        <f t="shared" si="9"/>
        <v>9.1247536316519454E-3</v>
      </c>
      <c r="F23" s="85">
        <f>分析係数表!C26</f>
        <v>0.16673079389508783</v>
      </c>
      <c r="G23" s="110">
        <f t="shared" si="0"/>
        <v>1.5213774171024146E-3</v>
      </c>
      <c r="H23" s="110">
        <v>6.8494058383312025E-3</v>
      </c>
      <c r="I23" s="110">
        <f t="shared" si="1"/>
        <v>6.8494058383312025E-3</v>
      </c>
      <c r="J23" s="85">
        <f>分析係数表!G26</f>
        <v>0.1962424574876577</v>
      </c>
      <c r="K23" s="111">
        <f t="shared" si="2"/>
        <v>1.3441442340444254E-3</v>
      </c>
      <c r="L23" s="79"/>
      <c r="M23" s="80"/>
      <c r="N23" s="81">
        <f>分析係数表!H26</f>
        <v>1.0251881817815884E-2</v>
      </c>
      <c r="O23" s="82">
        <f t="shared" si="3"/>
        <v>0.30589508532364984</v>
      </c>
      <c r="P23" s="76">
        <f>分析係数表!C26</f>
        <v>0.16673079389508783</v>
      </c>
      <c r="Q23" s="82">
        <f t="shared" si="4"/>
        <v>5.1002130424617764E-2</v>
      </c>
      <c r="R23" s="83">
        <v>5.4221974819724218E-2</v>
      </c>
      <c r="S23" s="84">
        <f t="shared" si="5"/>
        <v>6.1071380658055424E-2</v>
      </c>
      <c r="T23" s="85">
        <f>分析係数表!F26</f>
        <v>0.33461327482172243</v>
      </c>
      <c r="U23" s="86">
        <f t="shared" si="6"/>
        <v>2.0435294679875923E-2</v>
      </c>
      <c r="V23" s="87">
        <f>分析係数表!D26</f>
        <v>4.2375205704882062E-2</v>
      </c>
      <c r="W23" s="167">
        <f t="shared" si="7"/>
        <v>0</v>
      </c>
      <c r="X23" s="76">
        <f>分析係数表!E26</f>
        <v>4.2238069116840374E-2</v>
      </c>
      <c r="Y23" s="166">
        <f t="shared" si="8"/>
        <v>0</v>
      </c>
    </row>
    <row r="24" spans="1:25" x14ac:dyDescent="0.2">
      <c r="A24" s="6" t="s">
        <v>12</v>
      </c>
      <c r="B24" s="5" t="s">
        <v>366</v>
      </c>
      <c r="C24" s="90"/>
      <c r="D24" s="107">
        <f>投入係数表!AJ24</f>
        <v>1.8249507263303889E-5</v>
      </c>
      <c r="E24" s="110">
        <f t="shared" si="9"/>
        <v>1.8249507263303889E-3</v>
      </c>
      <c r="F24" s="85">
        <f>分析係数表!C27</f>
        <v>7.547169811320753E-2</v>
      </c>
      <c r="G24" s="110">
        <f t="shared" si="0"/>
        <v>1.3773213028908592E-4</v>
      </c>
      <c r="H24" s="110">
        <v>4.8521427481256618E-4</v>
      </c>
      <c r="I24" s="110">
        <f t="shared" si="1"/>
        <v>4.8521427481256618E-4</v>
      </c>
      <c r="J24" s="85">
        <f>分析係数表!G27</f>
        <v>0.16957431960921143</v>
      </c>
      <c r="K24" s="111">
        <f t="shared" si="2"/>
        <v>8.2279880516017848E-5</v>
      </c>
      <c r="L24" s="79"/>
      <c r="M24" s="80"/>
      <c r="N24" s="81">
        <f>分析係数表!H27</f>
        <v>1.0395282373304351E-2</v>
      </c>
      <c r="O24" s="82">
        <f t="shared" si="3"/>
        <v>0.31017386320425056</v>
      </c>
      <c r="P24" s="76">
        <f>分析係数表!C27</f>
        <v>7.547169811320753E-2</v>
      </c>
      <c r="Q24" s="82">
        <f t="shared" si="4"/>
        <v>2.3409348166358528E-2</v>
      </c>
      <c r="R24" s="83">
        <v>2.3689107025615337E-2</v>
      </c>
      <c r="S24" s="84">
        <f t="shared" si="5"/>
        <v>2.4174321300427903E-2</v>
      </c>
      <c r="T24" s="85">
        <f>分析係数表!F27</f>
        <v>0.31960921144452198</v>
      </c>
      <c r="U24" s="86">
        <f t="shared" si="6"/>
        <v>7.7263357680362734E-3</v>
      </c>
      <c r="V24" s="87">
        <f>分析係数表!D27</f>
        <v>2.1632937892533146E-2</v>
      </c>
      <c r="W24" s="167">
        <f t="shared" si="7"/>
        <v>0</v>
      </c>
      <c r="X24" s="76">
        <f>分析係数表!E27</f>
        <v>2.3726448011165389E-2</v>
      </c>
      <c r="Y24" s="166">
        <f t="shared" si="8"/>
        <v>0</v>
      </c>
    </row>
    <row r="25" spans="1:25" x14ac:dyDescent="0.2">
      <c r="A25" s="6" t="s">
        <v>13</v>
      </c>
      <c r="B25" s="5" t="s">
        <v>192</v>
      </c>
      <c r="C25" s="90"/>
      <c r="D25" s="107">
        <f>投入係数表!AJ25</f>
        <v>0</v>
      </c>
      <c r="E25" s="110">
        <f t="shared" si="9"/>
        <v>0</v>
      </c>
      <c r="F25" s="85">
        <f>分析係数表!C28</f>
        <v>9.6472970692467741E-2</v>
      </c>
      <c r="G25" s="110">
        <f t="shared" si="0"/>
        <v>0</v>
      </c>
      <c r="H25" s="110">
        <v>1.1989170368214414E-2</v>
      </c>
      <c r="I25" s="110">
        <f t="shared" si="1"/>
        <v>1.1989170368214414E-2</v>
      </c>
      <c r="J25" s="85">
        <f>分析係数表!G28</f>
        <v>0.12489408574817827</v>
      </c>
      <c r="K25" s="111">
        <f t="shared" si="2"/>
        <v>1.4973764720172891E-3</v>
      </c>
      <c r="L25" s="79"/>
      <c r="M25" s="80"/>
      <c r="N25" s="81">
        <f>分析係数表!H28</f>
        <v>1.9077305478404378E-2</v>
      </c>
      <c r="O25" s="82">
        <f t="shared" si="3"/>
        <v>0.56922759067711326</v>
      </c>
      <c r="P25" s="76">
        <f>分析係数表!C28</f>
        <v>9.6472970692467741E-2</v>
      </c>
      <c r="Q25" s="82">
        <f t="shared" si="4"/>
        <v>5.4915076672737172E-2</v>
      </c>
      <c r="R25" s="83">
        <v>6.2645283215761308E-2</v>
      </c>
      <c r="S25" s="84">
        <f t="shared" si="5"/>
        <v>7.4634453583975718E-2</v>
      </c>
      <c r="T25" s="85">
        <f>分析係数表!F28</f>
        <v>0.21360786307405524</v>
      </c>
      <c r="U25" s="86">
        <f t="shared" si="6"/>
        <v>1.5942506141772818E-2</v>
      </c>
      <c r="V25" s="87">
        <f>分析係数表!D28</f>
        <v>3.211320115234706E-2</v>
      </c>
      <c r="W25" s="167">
        <f t="shared" si="7"/>
        <v>0</v>
      </c>
      <c r="X25" s="76">
        <f>分析係数表!E28</f>
        <v>3.1859006947974916E-2</v>
      </c>
      <c r="Y25" s="166">
        <f t="shared" si="8"/>
        <v>0</v>
      </c>
    </row>
    <row r="26" spans="1:25" x14ac:dyDescent="0.2">
      <c r="A26" s="6" t="s">
        <v>14</v>
      </c>
      <c r="B26" s="5" t="s">
        <v>50</v>
      </c>
      <c r="C26" s="90"/>
      <c r="D26" s="107">
        <f>投入係数表!AJ26</f>
        <v>3.2484122928680926E-3</v>
      </c>
      <c r="E26" s="110">
        <f t="shared" si="9"/>
        <v>0.32484122928680925</v>
      </c>
      <c r="F26" s="85">
        <f>分析係数表!C29</f>
        <v>3.4111818825194651E-2</v>
      </c>
      <c r="G26" s="110">
        <f t="shared" si="0"/>
        <v>1.1080925160385151E-2</v>
      </c>
      <c r="H26" s="110">
        <v>1.2999007825268421E-2</v>
      </c>
      <c r="I26" s="110">
        <f t="shared" si="1"/>
        <v>1.2999007825268421E-2</v>
      </c>
      <c r="J26" s="85">
        <f>分析係数表!G29</f>
        <v>0.26295336787564766</v>
      </c>
      <c r="K26" s="111">
        <f t="shared" si="2"/>
        <v>3.4181328866962298E-3</v>
      </c>
      <c r="L26" s="79"/>
      <c r="M26" s="80"/>
      <c r="N26" s="81">
        <f>分析係数表!H29</f>
        <v>9.4946262528680103E-3</v>
      </c>
      <c r="O26" s="82">
        <f t="shared" si="3"/>
        <v>0.28330013546293359</v>
      </c>
      <c r="P26" s="76">
        <f>分析係数表!C29</f>
        <v>3.4111818825194651E-2</v>
      </c>
      <c r="Q26" s="82">
        <f t="shared" si="4"/>
        <v>9.6638828940646924E-3</v>
      </c>
      <c r="R26" s="83">
        <v>1.2327470952988756E-2</v>
      </c>
      <c r="S26" s="84">
        <f t="shared" si="5"/>
        <v>2.5326478778257177E-2</v>
      </c>
      <c r="T26" s="85">
        <f>分析係数表!F29</f>
        <v>0.41450777202072536</v>
      </c>
      <c r="U26" s="86">
        <f t="shared" si="6"/>
        <v>1.0498022291505565E-2</v>
      </c>
      <c r="V26" s="87">
        <f>分析係数表!D29</f>
        <v>0.22927461139896374</v>
      </c>
      <c r="W26" s="167">
        <f t="shared" si="7"/>
        <v>0</v>
      </c>
      <c r="X26" s="76">
        <f>分析係数表!E29</f>
        <v>0.13212435233160622</v>
      </c>
      <c r="Y26" s="166">
        <f t="shared" si="8"/>
        <v>0</v>
      </c>
    </row>
    <row r="27" spans="1:25" x14ac:dyDescent="0.2">
      <c r="A27" s="6" t="s">
        <v>15</v>
      </c>
      <c r="B27" s="5" t="s">
        <v>36</v>
      </c>
      <c r="C27" s="90"/>
      <c r="D27" s="107">
        <f>投入係数表!AJ27</f>
        <v>2.1716913643331629E-3</v>
      </c>
      <c r="E27" s="110">
        <f t="shared" si="9"/>
        <v>0.21716913643331628</v>
      </c>
      <c r="F27" s="85">
        <f>分析係数表!C30</f>
        <v>1</v>
      </c>
      <c r="G27" s="110">
        <f t="shared" si="0"/>
        <v>0.21716913643331628</v>
      </c>
      <c r="H27" s="110">
        <v>0.27155370940426016</v>
      </c>
      <c r="I27" s="110">
        <f t="shared" si="1"/>
        <v>0.27155370940426016</v>
      </c>
      <c r="J27" s="85">
        <f>分析係数表!G30</f>
        <v>0.34440567162860553</v>
      </c>
      <c r="K27" s="111">
        <f t="shared" si="2"/>
        <v>9.3524637670613392E-2</v>
      </c>
      <c r="L27" s="79"/>
      <c r="M27" s="80"/>
      <c r="N27" s="81">
        <f>分析係数表!H30</f>
        <v>0</v>
      </c>
      <c r="O27" s="82">
        <f t="shared" si="3"/>
        <v>0</v>
      </c>
      <c r="P27" s="76">
        <f>分析係数表!C30</f>
        <v>1</v>
      </c>
      <c r="Q27" s="82">
        <f t="shared" si="4"/>
        <v>0</v>
      </c>
      <c r="R27" s="83">
        <v>8.8734781183710448E-2</v>
      </c>
      <c r="S27" s="84">
        <f t="shared" si="5"/>
        <v>0.36028849058797063</v>
      </c>
      <c r="T27" s="85">
        <f>分析係数表!F30</f>
        <v>0.44043464817350592</v>
      </c>
      <c r="U27" s="86">
        <f t="shared" si="6"/>
        <v>0.15868353459307635</v>
      </c>
      <c r="V27" s="87">
        <f>分析係数表!D30</f>
        <v>0.12915764830602058</v>
      </c>
      <c r="W27" s="167">
        <f t="shared" si="7"/>
        <v>0</v>
      </c>
      <c r="X27" s="76">
        <f>分析係数表!E30</f>
        <v>8.229162065462256E-2</v>
      </c>
      <c r="Y27" s="166">
        <f t="shared" si="8"/>
        <v>0</v>
      </c>
    </row>
    <row r="28" spans="1:25" x14ac:dyDescent="0.2">
      <c r="A28" s="6" t="s">
        <v>16</v>
      </c>
      <c r="B28" s="5" t="s">
        <v>193</v>
      </c>
      <c r="C28" s="90"/>
      <c r="D28" s="107">
        <f>投入係数表!AJ28</f>
        <v>1.0639462734506168E-2</v>
      </c>
      <c r="E28" s="110">
        <f t="shared" si="9"/>
        <v>1.0639462734506169</v>
      </c>
      <c r="F28" s="85">
        <f>分析係数表!C31</f>
        <v>1.6826763829082436E-2</v>
      </c>
      <c r="G28" s="110">
        <f t="shared" si="0"/>
        <v>1.790277267018589E-2</v>
      </c>
      <c r="H28" s="110">
        <v>2.0628966333842667E-2</v>
      </c>
      <c r="I28" s="110">
        <f t="shared" si="1"/>
        <v>2.0628966333842667E-2</v>
      </c>
      <c r="J28" s="85">
        <f>分析係数表!G31</f>
        <v>7.0588235294117646E-2</v>
      </c>
      <c r="K28" s="111">
        <f t="shared" si="2"/>
        <v>1.4561623294477176E-3</v>
      </c>
      <c r="L28" s="79"/>
      <c r="M28" s="80"/>
      <c r="N28" s="81">
        <f>分析係数表!H31</f>
        <v>2.1628325886567646E-2</v>
      </c>
      <c r="O28" s="82">
        <f t="shared" si="3"/>
        <v>0.64534479718464244</v>
      </c>
      <c r="P28" s="76">
        <f>分析係数表!C31</f>
        <v>1.6826763829082436E-2</v>
      </c>
      <c r="Q28" s="82">
        <f t="shared" si="4"/>
        <v>1.0859064490553082E-2</v>
      </c>
      <c r="R28" s="83">
        <v>1.3663999939604012E-2</v>
      </c>
      <c r="S28" s="84">
        <f t="shared" si="5"/>
        <v>3.4292966273446676E-2</v>
      </c>
      <c r="T28" s="85">
        <f>分析係数表!F31</f>
        <v>0.34509803921568627</v>
      </c>
      <c r="U28" s="86">
        <f t="shared" si="6"/>
        <v>1.1834435419856107E-2</v>
      </c>
      <c r="V28" s="87">
        <f>分析係数表!D31</f>
        <v>0</v>
      </c>
      <c r="W28" s="167">
        <f t="shared" si="7"/>
        <v>0</v>
      </c>
      <c r="X28" s="76">
        <f>分析係数表!E31</f>
        <v>0</v>
      </c>
      <c r="Y28" s="166">
        <f t="shared" si="8"/>
        <v>0</v>
      </c>
    </row>
    <row r="29" spans="1:25" x14ac:dyDescent="0.2">
      <c r="A29" s="6" t="s">
        <v>17</v>
      </c>
      <c r="B29" s="5" t="s">
        <v>273</v>
      </c>
      <c r="C29" s="90"/>
      <c r="D29" s="107">
        <f>投入係数表!AJ29</f>
        <v>4.4711292795094528E-3</v>
      </c>
      <c r="E29" s="110">
        <f t="shared" si="9"/>
        <v>0.44711292795094526</v>
      </c>
      <c r="F29" s="85">
        <f>分析係数表!C32</f>
        <v>1</v>
      </c>
      <c r="G29" s="110">
        <f t="shared" si="0"/>
        <v>0.44711292795094526</v>
      </c>
      <c r="H29" s="110">
        <v>0.51880297266828479</v>
      </c>
      <c r="I29" s="110">
        <f t="shared" si="1"/>
        <v>0.51880297266828479</v>
      </c>
      <c r="J29" s="85">
        <f>分析係数表!G32</f>
        <v>0.14034315882094148</v>
      </c>
      <c r="K29" s="111">
        <f t="shared" si="2"/>
        <v>7.2810447989961655E-2</v>
      </c>
      <c r="L29" s="79"/>
      <c r="M29" s="80"/>
      <c r="N29" s="81">
        <f>分析係数表!H32</f>
        <v>6.181318681318681E-3</v>
      </c>
      <c r="O29" s="82">
        <f t="shared" si="3"/>
        <v>0.18443784653747425</v>
      </c>
      <c r="P29" s="76">
        <f>分析係数表!C32</f>
        <v>1</v>
      </c>
      <c r="Q29" s="82">
        <f t="shared" si="4"/>
        <v>0.18443784653747425</v>
      </c>
      <c r="R29" s="83">
        <v>0.24003862732002365</v>
      </c>
      <c r="S29" s="84">
        <f t="shared" si="5"/>
        <v>0.75884159998830847</v>
      </c>
      <c r="T29" s="85">
        <f>分析係数表!F32</f>
        <v>0.48284205895292565</v>
      </c>
      <c r="U29" s="86">
        <f t="shared" si="6"/>
        <v>0.36640064055748728</v>
      </c>
      <c r="V29" s="87">
        <f>分析係数表!D32</f>
        <v>1.2758468983721953E-2</v>
      </c>
      <c r="W29" s="167">
        <f t="shared" si="7"/>
        <v>0</v>
      </c>
      <c r="X29" s="76">
        <f>分析係数表!E32</f>
        <v>1.913770347558293E-2</v>
      </c>
      <c r="Y29" s="166">
        <f t="shared" si="8"/>
        <v>0</v>
      </c>
    </row>
    <row r="30" spans="1:25" x14ac:dyDescent="0.2">
      <c r="A30" s="6" t="s">
        <v>18</v>
      </c>
      <c r="B30" s="5" t="s">
        <v>274</v>
      </c>
      <c r="C30" s="90"/>
      <c r="D30" s="107">
        <f>投入係数表!AJ30</f>
        <v>3.7411489889772978E-3</v>
      </c>
      <c r="E30" s="110">
        <f t="shared" si="9"/>
        <v>0.37411489889772975</v>
      </c>
      <c r="F30" s="85">
        <f>分析係数表!C33</f>
        <v>0.61354309165526677</v>
      </c>
      <c r="G30" s="110">
        <f t="shared" si="0"/>
        <v>0.22953561170401066</v>
      </c>
      <c r="H30" s="110">
        <v>0.24789493800148726</v>
      </c>
      <c r="I30" s="110">
        <f t="shared" si="1"/>
        <v>0.24789493800148726</v>
      </c>
      <c r="J30" s="85">
        <f>分析係数表!G33</f>
        <v>0.50806900389538123</v>
      </c>
      <c r="K30" s="111">
        <f t="shared" si="2"/>
        <v>0.12594773422112293</v>
      </c>
      <c r="L30" s="79"/>
      <c r="M30" s="80"/>
      <c r="N30" s="81">
        <f>分析係数表!H33</f>
        <v>9.1575091575091575E-4</v>
      </c>
      <c r="O30" s="82">
        <f t="shared" si="3"/>
        <v>2.7324125412959151E-2</v>
      </c>
      <c r="P30" s="76">
        <f>分析係数表!C33</f>
        <v>0.61354309165526677</v>
      </c>
      <c r="Q30" s="82">
        <f t="shared" si="4"/>
        <v>1.6764528382643199E-2</v>
      </c>
      <c r="R30" s="83">
        <v>4.5861185669296312E-2</v>
      </c>
      <c r="S30" s="84">
        <f t="shared" si="5"/>
        <v>0.29375612367078358</v>
      </c>
      <c r="T30" s="85">
        <f>分析係数表!F33</f>
        <v>0.64607679465776291</v>
      </c>
      <c r="U30" s="86">
        <f t="shared" si="6"/>
        <v>0.18978901479230925</v>
      </c>
      <c r="V30" s="87">
        <f>分析係数表!D33</f>
        <v>9.237618252643294E-2</v>
      </c>
      <c r="W30" s="167">
        <f t="shared" si="7"/>
        <v>0</v>
      </c>
      <c r="X30" s="76">
        <f>分析係数表!E33</f>
        <v>8.7367835281023931E-2</v>
      </c>
      <c r="Y30" s="166">
        <f t="shared" si="8"/>
        <v>0</v>
      </c>
    </row>
    <row r="31" spans="1:25" x14ac:dyDescent="0.2">
      <c r="A31" s="6" t="s">
        <v>19</v>
      </c>
      <c r="B31" s="5" t="s">
        <v>275</v>
      </c>
      <c r="C31" s="90"/>
      <c r="D31" s="107">
        <f>投入係数表!AJ31</f>
        <v>6.2687057449448871E-2</v>
      </c>
      <c r="E31" s="110">
        <f t="shared" si="9"/>
        <v>6.2687057449448869</v>
      </c>
      <c r="F31" s="85">
        <f>分析係数表!C34</f>
        <v>0.22857033424405693</v>
      </c>
      <c r="G31" s="110">
        <f t="shared" si="0"/>
        <v>1.4328401673996927</v>
      </c>
      <c r="H31" s="110">
        <v>1.5055758885022925</v>
      </c>
      <c r="I31" s="110">
        <f t="shared" si="1"/>
        <v>1.5055758885022925</v>
      </c>
      <c r="J31" s="85">
        <f>分析係数表!G34</f>
        <v>0.42483593457785029</v>
      </c>
      <c r="K31" s="111">
        <f t="shared" si="2"/>
        <v>0.63962273966974881</v>
      </c>
      <c r="L31" s="79"/>
      <c r="M31" s="80"/>
      <c r="N31" s="81">
        <f>分析係数表!H34</f>
        <v>0.15290524493821198</v>
      </c>
      <c r="O31" s="82">
        <f t="shared" si="3"/>
        <v>4.5623782811781082</v>
      </c>
      <c r="P31" s="76">
        <f>分析係数表!C34</f>
        <v>0.22857033424405693</v>
      </c>
      <c r="Q31" s="82">
        <f t="shared" si="4"/>
        <v>1.042824328676706</v>
      </c>
      <c r="R31" s="83">
        <v>1.1109387744850809</v>
      </c>
      <c r="S31" s="84">
        <f t="shared" si="5"/>
        <v>2.6165146629873735</v>
      </c>
      <c r="T31" s="85">
        <f>分析係数表!F34</f>
        <v>0.69964976707810533</v>
      </c>
      <c r="U31" s="86">
        <f t="shared" si="6"/>
        <v>1.8306438745155631</v>
      </c>
      <c r="V31" s="87">
        <f>分析係数表!D34</f>
        <v>0.31293141555306198</v>
      </c>
      <c r="W31" s="167">
        <f t="shared" si="7"/>
        <v>1</v>
      </c>
      <c r="X31" s="76">
        <f>分析係数表!E34</f>
        <v>0.23428202251011596</v>
      </c>
      <c r="Y31" s="166">
        <f t="shared" si="8"/>
        <v>1</v>
      </c>
    </row>
    <row r="32" spans="1:25" x14ac:dyDescent="0.2">
      <c r="A32" s="6" t="s">
        <v>20</v>
      </c>
      <c r="B32" s="5" t="s">
        <v>37</v>
      </c>
      <c r="C32" s="90"/>
      <c r="D32" s="107">
        <f>投入係数表!AJ32</f>
        <v>7.0808088181619098E-3</v>
      </c>
      <c r="E32" s="110">
        <f t="shared" si="9"/>
        <v>0.708080881816191</v>
      </c>
      <c r="F32" s="85">
        <f>分析係数表!C35</f>
        <v>0.59405620126526415</v>
      </c>
      <c r="G32" s="110">
        <f t="shared" si="0"/>
        <v>0.42063983884028489</v>
      </c>
      <c r="H32" s="110">
        <v>0.58713940195228698</v>
      </c>
      <c r="I32" s="110">
        <f t="shared" si="1"/>
        <v>0.58713940195228698</v>
      </c>
      <c r="J32" s="85">
        <f>分析係数表!G35</f>
        <v>0.31381472022289297</v>
      </c>
      <c r="K32" s="111">
        <f t="shared" si="2"/>
        <v>0.18425298715549362</v>
      </c>
      <c r="L32" s="79"/>
      <c r="M32" s="80"/>
      <c r="N32" s="81">
        <f>分析係数表!H35</f>
        <v>5.730990621100511E-2</v>
      </c>
      <c r="O32" s="82">
        <f t="shared" si="3"/>
        <v>1.7100098266681578</v>
      </c>
      <c r="P32" s="76">
        <f>分析係数表!C35</f>
        <v>0.59405620126526415</v>
      </c>
      <c r="Q32" s="82">
        <f t="shared" si="4"/>
        <v>1.0158419417567586</v>
      </c>
      <c r="R32" s="83">
        <v>1.3807582796645252</v>
      </c>
      <c r="S32" s="84">
        <f t="shared" si="5"/>
        <v>1.9678976816168121</v>
      </c>
      <c r="T32" s="85">
        <f>分析係数表!F35</f>
        <v>0.64397492454144412</v>
      </c>
      <c r="U32" s="86">
        <f t="shared" si="6"/>
        <v>1.2672767610244693</v>
      </c>
      <c r="V32" s="87">
        <f>分析係数表!D35</f>
        <v>5.2101230554910609E-2</v>
      </c>
      <c r="W32" s="167">
        <f t="shared" si="7"/>
        <v>0</v>
      </c>
      <c r="X32" s="76">
        <f>分析係数表!E35</f>
        <v>4.6482470397028096E-2</v>
      </c>
      <c r="Y32" s="166">
        <f t="shared" si="8"/>
        <v>0</v>
      </c>
    </row>
    <row r="33" spans="1:25" x14ac:dyDescent="0.2">
      <c r="A33" s="6" t="s">
        <v>21</v>
      </c>
      <c r="B33" s="5" t="s">
        <v>38</v>
      </c>
      <c r="C33" s="90"/>
      <c r="D33" s="107">
        <f>投入係数表!AJ33</f>
        <v>1.950872326447186E-2</v>
      </c>
      <c r="E33" s="110">
        <f t="shared" si="9"/>
        <v>1.9508723264471859</v>
      </c>
      <c r="F33" s="85">
        <f>分析係数表!C36</f>
        <v>0.92201141892342209</v>
      </c>
      <c r="G33" s="110">
        <f t="shared" si="0"/>
        <v>1.7987265618460073</v>
      </c>
      <c r="H33" s="110">
        <v>1.9342476770386414</v>
      </c>
      <c r="I33" s="110">
        <f t="shared" si="1"/>
        <v>1.9342476770386414</v>
      </c>
      <c r="J33" s="85">
        <f>分析係数表!G36</f>
        <v>3.5073050022033647E-2</v>
      </c>
      <c r="K33" s="111">
        <f t="shared" si="2"/>
        <v>6.7839965531778651E-2</v>
      </c>
      <c r="L33" s="79"/>
      <c r="M33" s="80"/>
      <c r="N33" s="81">
        <f>分析係数表!H36</f>
        <v>0.21210954796119633</v>
      </c>
      <c r="O33" s="82">
        <f t="shared" si="3"/>
        <v>6.3289130156373599</v>
      </c>
      <c r="P33" s="76">
        <f>分析係数表!C36</f>
        <v>0.92201141892342209</v>
      </c>
      <c r="Q33" s="82">
        <f t="shared" si="4"/>
        <v>5.8353300697907162</v>
      </c>
      <c r="R33" s="83">
        <v>6.049834676326558</v>
      </c>
      <c r="S33" s="84">
        <f t="shared" si="5"/>
        <v>7.9840823533651992</v>
      </c>
      <c r="T33" s="85">
        <f>分析係数表!F36</f>
        <v>0.86466819583959498</v>
      </c>
      <c r="U33" s="86">
        <f t="shared" si="6"/>
        <v>6.9035820839190345</v>
      </c>
      <c r="V33" s="87">
        <f>分析係数表!D36</f>
        <v>1.3208890295024915E-2</v>
      </c>
      <c r="W33" s="167">
        <f t="shared" si="7"/>
        <v>0</v>
      </c>
      <c r="X33" s="76">
        <f>分析係数表!E36</f>
        <v>5.3106744556558685E-3</v>
      </c>
      <c r="Y33" s="166">
        <f t="shared" si="8"/>
        <v>0</v>
      </c>
    </row>
    <row r="34" spans="1:25" x14ac:dyDescent="0.2">
      <c r="A34" s="6" t="s">
        <v>22</v>
      </c>
      <c r="B34" s="5" t="s">
        <v>378</v>
      </c>
      <c r="C34" s="90"/>
      <c r="D34" s="107">
        <f>投入係数表!AJ34</f>
        <v>1.2172421344623695E-2</v>
      </c>
      <c r="E34" s="110">
        <f t="shared" si="9"/>
        <v>1.2172421344623696</v>
      </c>
      <c r="F34" s="85">
        <f>分析係数表!C37</f>
        <v>0.53071646341463419</v>
      </c>
      <c r="G34" s="110">
        <f t="shared" si="0"/>
        <v>0.64601044072114944</v>
      </c>
      <c r="H34" s="110">
        <v>0.750223796639365</v>
      </c>
      <c r="I34" s="110">
        <f t="shared" si="1"/>
        <v>0.750223796639365</v>
      </c>
      <c r="J34" s="85">
        <f>分析係数表!G37</f>
        <v>0.41098529342667856</v>
      </c>
      <c r="K34" s="111">
        <f t="shared" si="2"/>
        <v>0.30833094719750626</v>
      </c>
      <c r="L34" s="79"/>
      <c r="M34" s="80"/>
      <c r="N34" s="81">
        <f>分析係数表!H37</f>
        <v>4.5651692629714608E-2</v>
      </c>
      <c r="O34" s="82">
        <f t="shared" si="3"/>
        <v>1.3621526916031779</v>
      </c>
      <c r="P34" s="76">
        <f>分析係数表!C37</f>
        <v>0.53071646341463419</v>
      </c>
      <c r="Q34" s="82">
        <f t="shared" si="4"/>
        <v>0.72291685911836345</v>
      </c>
      <c r="R34" s="83">
        <v>0.82971376424164511</v>
      </c>
      <c r="S34" s="84">
        <f t="shared" si="5"/>
        <v>1.5799375608810102</v>
      </c>
      <c r="T34" s="85">
        <f>分析係数表!F37</f>
        <v>0.70065310341587184</v>
      </c>
      <c r="U34" s="86">
        <f t="shared" si="6"/>
        <v>1.1069881552345828</v>
      </c>
      <c r="V34" s="87">
        <f>分析係数表!D37</f>
        <v>8.5091387492364792E-2</v>
      </c>
      <c r="W34" s="167">
        <f t="shared" si="7"/>
        <v>0</v>
      </c>
      <c r="X34" s="76">
        <f>分析係数表!E37</f>
        <v>8.0815674481980918E-2</v>
      </c>
      <c r="Y34" s="166">
        <f t="shared" si="8"/>
        <v>0</v>
      </c>
    </row>
    <row r="35" spans="1:25" x14ac:dyDescent="0.2">
      <c r="A35" s="6" t="s">
        <v>23</v>
      </c>
      <c r="B35" s="5" t="s">
        <v>194</v>
      </c>
      <c r="C35" s="90"/>
      <c r="D35" s="107">
        <f>投入係数表!AJ35</f>
        <v>1.1241696474195196E-2</v>
      </c>
      <c r="E35" s="110">
        <f t="shared" si="9"/>
        <v>1.1241696474195195</v>
      </c>
      <c r="F35" s="85">
        <f>分析係数表!C38</f>
        <v>6.0218331324874197E-2</v>
      </c>
      <c r="G35" s="110">
        <f t="shared" si="0"/>
        <v>6.7695620293675637E-2</v>
      </c>
      <c r="H35" s="110">
        <v>8.219274558142517E-2</v>
      </c>
      <c r="I35" s="110">
        <f t="shared" si="1"/>
        <v>8.219274558142517E-2</v>
      </c>
      <c r="J35" s="85">
        <f>分析係数表!G38</f>
        <v>0.21161417322834647</v>
      </c>
      <c r="K35" s="111">
        <f t="shared" si="2"/>
        <v>1.7393149901581115E-2</v>
      </c>
      <c r="L35" s="79"/>
      <c r="M35" s="80"/>
      <c r="N35" s="81">
        <f>分析係数表!H38</f>
        <v>4.0957211286881616E-2</v>
      </c>
      <c r="O35" s="82">
        <f t="shared" si="3"/>
        <v>1.2220790157224588</v>
      </c>
      <c r="P35" s="76">
        <f>分析係数表!C38</f>
        <v>6.0218331324874197E-2</v>
      </c>
      <c r="Q35" s="82">
        <f t="shared" si="4"/>
        <v>7.3591559073951165E-2</v>
      </c>
      <c r="R35" s="83">
        <v>9.013497771235969E-2</v>
      </c>
      <c r="S35" s="84">
        <f t="shared" si="5"/>
        <v>0.17232772329378487</v>
      </c>
      <c r="T35" s="85">
        <f>分析係数表!F38</f>
        <v>0.48868110236220474</v>
      </c>
      <c r="U35" s="86">
        <f t="shared" si="6"/>
        <v>8.4213301786775774E-2</v>
      </c>
      <c r="V35" s="87">
        <f>分析係数表!D38</f>
        <v>0.11466535433070867</v>
      </c>
      <c r="W35" s="167">
        <f t="shared" si="7"/>
        <v>0</v>
      </c>
      <c r="X35" s="76">
        <f>分析係数表!E38</f>
        <v>7.874015748031496E-2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1.0108468354146742E-2</v>
      </c>
      <c r="I36" s="110">
        <f t="shared" si="1"/>
        <v>1.0108468354146742E-2</v>
      </c>
      <c r="J36" s="85">
        <f>分析係数表!G39</f>
        <v>0.35446398937935614</v>
      </c>
      <c r="K36" s="111">
        <f t="shared" si="2"/>
        <v>3.5830880193258286E-3</v>
      </c>
      <c r="L36" s="79"/>
      <c r="M36" s="80"/>
      <c r="N36" s="81">
        <f>分析係数表!H39</f>
        <v>3.6479088676890873E-3</v>
      </c>
      <c r="O36" s="82">
        <f t="shared" si="3"/>
        <v>0.10884610398019441</v>
      </c>
      <c r="P36" s="76">
        <f>分析係数表!C39</f>
        <v>1</v>
      </c>
      <c r="Q36" s="82">
        <f t="shared" si="4"/>
        <v>0.10884610398019441</v>
      </c>
      <c r="R36" s="83">
        <v>0.1229287016121965</v>
      </c>
      <c r="S36" s="84">
        <f t="shared" si="5"/>
        <v>0.13303716996634324</v>
      </c>
      <c r="T36" s="85">
        <f>分析係数表!F39</f>
        <v>0.70522971883741881</v>
      </c>
      <c r="U36" s="86">
        <f t="shared" si="6"/>
        <v>9.3821765970290141E-2</v>
      </c>
      <c r="V36" s="87">
        <f>分析係数表!D39</f>
        <v>5.7038547247641173E-2</v>
      </c>
      <c r="W36" s="167">
        <f t="shared" si="7"/>
        <v>0</v>
      </c>
      <c r="X36" s="76">
        <f>分析係数表!E39</f>
        <v>7.2068654876487601E-2</v>
      </c>
      <c r="Y36" s="166">
        <f t="shared" si="8"/>
        <v>0</v>
      </c>
    </row>
    <row r="37" spans="1:25" x14ac:dyDescent="0.2">
      <c r="A37" s="6" t="s">
        <v>25</v>
      </c>
      <c r="B37" s="5" t="s">
        <v>40</v>
      </c>
      <c r="C37" s="90"/>
      <c r="D37" s="107">
        <f>投入係数表!AJ37</f>
        <v>9.124753631651945E-5</v>
      </c>
      <c r="E37" s="110">
        <f t="shared" si="9"/>
        <v>9.1247536316519454E-3</v>
      </c>
      <c r="F37" s="85">
        <f>分析係数表!C40</f>
        <v>0.65100470158416435</v>
      </c>
      <c r="G37" s="110">
        <f t="shared" si="0"/>
        <v>5.9402575150025944E-3</v>
      </c>
      <c r="H37" s="110">
        <v>8.0288873793653761E-3</v>
      </c>
      <c r="I37" s="110">
        <f t="shared" si="1"/>
        <v>8.0288873793653761E-3</v>
      </c>
      <c r="J37" s="85">
        <f>分析係数表!G40</f>
        <v>0.47733083654434799</v>
      </c>
      <c r="K37" s="111">
        <f t="shared" si="2"/>
        <v>3.8324355293128326E-3</v>
      </c>
      <c r="L37" s="79"/>
      <c r="M37" s="80"/>
      <c r="N37" s="81">
        <f>分析係数表!H40</f>
        <v>3.0717908465161214E-2</v>
      </c>
      <c r="O37" s="82">
        <f t="shared" si="3"/>
        <v>0.9165592617918441</v>
      </c>
      <c r="P37" s="76">
        <f>分析係数表!C40</f>
        <v>0.65100470158416435</v>
      </c>
      <c r="Q37" s="82">
        <f t="shared" si="4"/>
        <v>0.59668438870700147</v>
      </c>
      <c r="R37" s="83">
        <v>0.59900573348429775</v>
      </c>
      <c r="S37" s="84">
        <f t="shared" si="5"/>
        <v>0.60703462086366311</v>
      </c>
      <c r="T37" s="85">
        <f>分析係数表!F40</f>
        <v>0.67377291224026792</v>
      </c>
      <c r="U37" s="86">
        <f t="shared" si="6"/>
        <v>0.40900348432997718</v>
      </c>
      <c r="V37" s="87">
        <f>分析係数表!D40</f>
        <v>0.10216428391371674</v>
      </c>
      <c r="W37" s="167">
        <f t="shared" si="7"/>
        <v>0</v>
      </c>
      <c r="X37" s="76">
        <f>分析係数表!E40</f>
        <v>5.6249774928877526E-2</v>
      </c>
      <c r="Y37" s="166">
        <f t="shared" si="8"/>
        <v>0</v>
      </c>
    </row>
    <row r="38" spans="1:25" x14ac:dyDescent="0.2">
      <c r="A38" s="6" t="s">
        <v>26</v>
      </c>
      <c r="B38" s="5" t="s">
        <v>277</v>
      </c>
      <c r="C38" s="75">
        <f>最終需要_まとめ!C39</f>
        <v>100</v>
      </c>
      <c r="D38" s="107">
        <f>投入係数表!AJ38</f>
        <v>2.0895685816482955E-2</v>
      </c>
      <c r="E38" s="110">
        <f t="shared" si="9"/>
        <v>2.0895685816482956</v>
      </c>
      <c r="F38" s="85">
        <f>分析係数表!C41</f>
        <v>0.8265321556052998</v>
      </c>
      <c r="G38" s="110">
        <f t="shared" si="0"/>
        <v>1.7270956240748747</v>
      </c>
      <c r="H38" s="110">
        <v>1.7579321913527901</v>
      </c>
      <c r="I38" s="110">
        <f t="shared" si="1"/>
        <v>101.75793219135279</v>
      </c>
      <c r="J38" s="85">
        <f>分析係数表!G41</f>
        <v>0.44479524052850572</v>
      </c>
      <c r="K38" s="111">
        <f t="shared" si="2"/>
        <v>45.261443924736142</v>
      </c>
      <c r="L38" s="79"/>
      <c r="M38" s="80"/>
      <c r="N38" s="81">
        <f>分析係数表!H41</f>
        <v>6.0640824377088114E-2</v>
      </c>
      <c r="O38" s="82">
        <f t="shared" si="3"/>
        <v>1.8093975795438664</v>
      </c>
      <c r="P38" s="76">
        <f>分析係数表!C41</f>
        <v>0.8265321556052998</v>
      </c>
      <c r="Q38" s="82">
        <f t="shared" si="4"/>
        <v>1.4955252817674038</v>
      </c>
      <c r="R38" s="83">
        <v>1.5223507083266319</v>
      </c>
      <c r="S38" s="84">
        <f t="shared" si="5"/>
        <v>103.28028289967942</v>
      </c>
      <c r="T38" s="85">
        <f>分析係数表!F41</f>
        <v>0.54945616468355352</v>
      </c>
      <c r="U38" s="86">
        <f t="shared" si="6"/>
        <v>56.747988129490253</v>
      </c>
      <c r="V38" s="87">
        <f>分析係数表!D41</f>
        <v>0.14767501277465508</v>
      </c>
      <c r="W38" s="167">
        <f t="shared" si="7"/>
        <v>15</v>
      </c>
      <c r="X38" s="76">
        <f>分析係数表!E41</f>
        <v>0.13803927293963064</v>
      </c>
      <c r="Y38" s="166">
        <f t="shared" si="8"/>
        <v>14</v>
      </c>
    </row>
    <row r="39" spans="1:25" x14ac:dyDescent="0.2">
      <c r="A39" s="6" t="s">
        <v>51</v>
      </c>
      <c r="B39" s="5" t="s">
        <v>368</v>
      </c>
      <c r="C39" s="90"/>
      <c r="D39" s="107">
        <f>投入係数表!AJ39</f>
        <v>1.0584714212716257E-3</v>
      </c>
      <c r="E39" s="110">
        <f t="shared" si="9"/>
        <v>0.10584714212716258</v>
      </c>
      <c r="F39" s="85">
        <f>分析係数表!C42</f>
        <v>0.24572260647979616</v>
      </c>
      <c r="G39" s="110">
        <f>E39*F39</f>
        <v>2.6009035651923824E-2</v>
      </c>
      <c r="H39" s="110">
        <v>2.9958166928008644E-2</v>
      </c>
      <c r="I39" s="110">
        <f>C39+H39</f>
        <v>2.9958166928008644E-2</v>
      </c>
      <c r="J39" s="85">
        <f>分析係数表!G42</f>
        <v>0.48602941176470588</v>
      </c>
      <c r="K39" s="111">
        <f>I39*J39</f>
        <v>1.4560550249568907E-2</v>
      </c>
      <c r="L39" s="79"/>
      <c r="M39" s="80"/>
      <c r="N39" s="81">
        <f>分析係数表!H42</f>
        <v>1.240792174858109E-2</v>
      </c>
      <c r="O39" s="82">
        <f t="shared" si="3"/>
        <v>0.37022688608987508</v>
      </c>
      <c r="P39" s="76">
        <f>分析係数表!C42</f>
        <v>0.24572260647979616</v>
      </c>
      <c r="Q39" s="82">
        <f>O39*P39</f>
        <v>9.0973115438902699E-2</v>
      </c>
      <c r="R39" s="83">
        <v>9.5335735600629634E-2</v>
      </c>
      <c r="S39" s="84">
        <f>I39+R39</f>
        <v>0.12529390252863828</v>
      </c>
      <c r="T39" s="85">
        <f>分析係数表!F42</f>
        <v>0.55735294117647061</v>
      </c>
      <c r="U39" s="86">
        <f t="shared" si="6"/>
        <v>6.9832925085814582E-2</v>
      </c>
      <c r="V39" s="87">
        <f>分析係数表!D42</f>
        <v>0.2323529411764706</v>
      </c>
      <c r="W39" s="167">
        <f t="shared" si="7"/>
        <v>0</v>
      </c>
      <c r="X39" s="76">
        <f>分析係数表!E42</f>
        <v>0.17941176470588235</v>
      </c>
      <c r="Y39" s="166">
        <f t="shared" si="8"/>
        <v>0</v>
      </c>
    </row>
    <row r="40" spans="1:25" x14ac:dyDescent="0.2">
      <c r="A40" s="6" t="s">
        <v>195</v>
      </c>
      <c r="B40" s="5" t="s">
        <v>41</v>
      </c>
      <c r="C40" s="90"/>
      <c r="D40" s="107">
        <f>投入係数表!AJ40</f>
        <v>4.6262500912475364E-2</v>
      </c>
      <c r="E40" s="110">
        <f t="shared" si="9"/>
        <v>4.6262500912475364</v>
      </c>
      <c r="F40" s="85">
        <f>分析係数表!C43</f>
        <v>0.32241039779440728</v>
      </c>
      <c r="G40" s="110">
        <f>E40*F40</f>
        <v>1.4915511322155313</v>
      </c>
      <c r="H40" s="110">
        <v>1.7245601424135604</v>
      </c>
      <c r="I40" s="110">
        <f>C40+H40</f>
        <v>1.7245601424135604</v>
      </c>
      <c r="J40" s="85">
        <f>分析係数表!G43</f>
        <v>0.32678591644967736</v>
      </c>
      <c r="K40" s="111">
        <f>I40*J40</f>
        <v>0.56356196661120139</v>
      </c>
      <c r="L40" s="79"/>
      <c r="M40" s="80"/>
      <c r="N40" s="81">
        <f>分析係数表!H43</f>
        <v>3.3935615666384894E-2</v>
      </c>
      <c r="O40" s="82">
        <f t="shared" si="3"/>
        <v>1.0125690321302361</v>
      </c>
      <c r="P40" s="76">
        <f>分析係数表!C43</f>
        <v>0.32241039779440728</v>
      </c>
      <c r="Q40" s="82">
        <f>O40*P40</f>
        <v>0.32646278444340737</v>
      </c>
      <c r="R40" s="83">
        <v>0.56043757305565856</v>
      </c>
      <c r="S40" s="84">
        <f>I40+R40</f>
        <v>2.2849977154692187</v>
      </c>
      <c r="T40" s="85">
        <f>分析係数表!F43</f>
        <v>0.56402128382203098</v>
      </c>
      <c r="U40" s="86">
        <f t="shared" si="6"/>
        <v>1.2887873450093565</v>
      </c>
      <c r="V40" s="87">
        <f>分析係数表!D43</f>
        <v>0.20027170836635344</v>
      </c>
      <c r="W40" s="167">
        <f t="shared" si="7"/>
        <v>0</v>
      </c>
      <c r="X40" s="76">
        <f>分析係数表!E43</f>
        <v>0.1484206951205706</v>
      </c>
      <c r="Y40" s="166">
        <f t="shared" si="8"/>
        <v>0</v>
      </c>
    </row>
    <row r="41" spans="1:25" x14ac:dyDescent="0.2">
      <c r="A41" s="6" t="s">
        <v>341</v>
      </c>
      <c r="B41" s="5" t="s">
        <v>42</v>
      </c>
      <c r="C41" s="90"/>
      <c r="D41" s="107">
        <f>投入係数表!AJ41</f>
        <v>1.2774655084312723E-2</v>
      </c>
      <c r="E41" s="110">
        <f t="shared" si="9"/>
        <v>1.2774655084312723</v>
      </c>
      <c r="F41" s="85">
        <f>分析係数表!C44</f>
        <v>0.3905721797921623</v>
      </c>
      <c r="G41" s="110">
        <f>E41*F41</f>
        <v>0.49894248823730492</v>
      </c>
      <c r="H41" s="110">
        <v>0.51372596599519305</v>
      </c>
      <c r="I41" s="110">
        <f>C41+H41</f>
        <v>0.51372596599519305</v>
      </c>
      <c r="J41" s="85">
        <f>分析係数表!G44</f>
        <v>0.26539598666415049</v>
      </c>
      <c r="K41" s="111">
        <f>I41*J41</f>
        <v>0.13634080962028808</v>
      </c>
      <c r="L41" s="79"/>
      <c r="M41" s="80"/>
      <c r="N41" s="81">
        <f>分析係数表!H44</f>
        <v>0.10659692871231333</v>
      </c>
      <c r="O41" s="82">
        <f t="shared" si="3"/>
        <v>3.1806332908584949</v>
      </c>
      <c r="P41" s="76">
        <f>分析係数表!C44</f>
        <v>0.3905721797921623</v>
      </c>
      <c r="Q41" s="82">
        <f>O41*P41</f>
        <v>1.2422668775301209</v>
      </c>
      <c r="R41" s="83">
        <v>1.2617858910981581</v>
      </c>
      <c r="S41" s="84">
        <f>I41+R41</f>
        <v>1.7755118570933512</v>
      </c>
      <c r="T41" s="85">
        <f>分析係数表!F44</f>
        <v>0.53714537334088197</v>
      </c>
      <c r="U41" s="86">
        <f t="shared" si="6"/>
        <v>0.95370797934957086</v>
      </c>
      <c r="V41" s="87">
        <f>分析係数表!D44</f>
        <v>0.12719381015285902</v>
      </c>
      <c r="W41" s="167">
        <f t="shared" si="7"/>
        <v>0</v>
      </c>
      <c r="X41" s="76">
        <f>分析係数表!E44</f>
        <v>9.7670419995386976E-2</v>
      </c>
      <c r="Y41" s="166">
        <f t="shared" si="8"/>
        <v>0</v>
      </c>
    </row>
    <row r="42" spans="1:25" x14ac:dyDescent="0.2">
      <c r="A42" s="6" t="s">
        <v>342</v>
      </c>
      <c r="B42" s="5" t="s">
        <v>279</v>
      </c>
      <c r="C42" s="90"/>
      <c r="D42" s="107">
        <f>投入係数表!AJ42</f>
        <v>8.7597634863858674E-4</v>
      </c>
      <c r="E42" s="110">
        <f t="shared" si="9"/>
        <v>8.7597634863858673E-2</v>
      </c>
      <c r="F42" s="85">
        <f>分析係数表!C45</f>
        <v>1</v>
      </c>
      <c r="G42" s="110">
        <f>E42*F42</f>
        <v>8.7597634863858673E-2</v>
      </c>
      <c r="H42" s="110">
        <v>9.6225786508862557E-2</v>
      </c>
      <c r="I42" s="110">
        <f>C42+H42</f>
        <v>9.6225786508862557E-2</v>
      </c>
      <c r="J42" s="85">
        <f>分析係数表!G45</f>
        <v>0</v>
      </c>
      <c r="K42" s="111">
        <f>I42*J42</f>
        <v>0</v>
      </c>
      <c r="L42" s="79"/>
      <c r="M42" s="80"/>
      <c r="N42" s="81">
        <f>分析係数表!H45</f>
        <v>0</v>
      </c>
      <c r="O42" s="82">
        <f t="shared" si="3"/>
        <v>0</v>
      </c>
      <c r="P42" s="76">
        <f>分析係数表!C45</f>
        <v>1</v>
      </c>
      <c r="Q42" s="82">
        <f>O42*P42</f>
        <v>0</v>
      </c>
      <c r="R42" s="83">
        <v>1.094669322017151E-2</v>
      </c>
      <c r="S42" s="84">
        <f>I42+R42</f>
        <v>0.10717247972903407</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4.4346302649828457E-3</v>
      </c>
      <c r="E43" s="110">
        <f t="shared" si="9"/>
        <v>0.44346302649828456</v>
      </c>
      <c r="F43" s="85">
        <f>分析係数表!C46</f>
        <v>0.10446009389671362</v>
      </c>
      <c r="G43" s="110">
        <f>E43*F43</f>
        <v>4.6324189387731605E-2</v>
      </c>
      <c r="H43" s="110">
        <v>5.329919677641011E-2</v>
      </c>
      <c r="I43" s="110">
        <f>C43+H43</f>
        <v>5.329919677641011E-2</v>
      </c>
      <c r="J43" s="85">
        <f>分析係数表!G46</f>
        <v>9.482758620689655E-3</v>
      </c>
      <c r="K43" s="111">
        <f>I43*J43</f>
        <v>5.0542341770733721E-4</v>
      </c>
      <c r="L43" s="79"/>
      <c r="M43" s="80"/>
      <c r="N43" s="81">
        <f>分析係数表!H46</f>
        <v>2.1406935555287204E-2</v>
      </c>
      <c r="O43" s="82">
        <f t="shared" si="3"/>
        <v>0.63873896466722369</v>
      </c>
      <c r="P43" s="76">
        <f>分析係数表!C46</f>
        <v>0.10446009389671362</v>
      </c>
      <c r="Q43" s="82">
        <f>O43*P43</f>
        <v>6.6722732224627837E-2</v>
      </c>
      <c r="R43" s="83">
        <v>7.4253696605101824E-2</v>
      </c>
      <c r="S43" s="84">
        <f>I43+R43</f>
        <v>0.12755289338151193</v>
      </c>
      <c r="T43" s="85">
        <f>分析係数表!F46</f>
        <v>0.31293103448275861</v>
      </c>
      <c r="U43" s="86">
        <f t="shared" si="6"/>
        <v>3.9915258877145546E-2</v>
      </c>
      <c r="V43" s="87">
        <f>分析係数表!D46</f>
        <v>1.0344827586206896E-2</v>
      </c>
      <c r="W43" s="167">
        <f t="shared" si="7"/>
        <v>0</v>
      </c>
      <c r="X43" s="76">
        <f>分析係数表!E46</f>
        <v>2.8448275862068967E-2</v>
      </c>
      <c r="Y43" s="166">
        <f t="shared" si="8"/>
        <v>0</v>
      </c>
    </row>
    <row r="44" spans="1:25" x14ac:dyDescent="0.2">
      <c r="A44" s="192">
        <v>40</v>
      </c>
      <c r="B44" s="14" t="s">
        <v>151</v>
      </c>
      <c r="C44" s="197">
        <f>SUM(C5:C43)</f>
        <v>100</v>
      </c>
      <c r="D44" s="108">
        <f>投入係数表!AJ44</f>
        <v>0.44140083217753123</v>
      </c>
      <c r="E44" s="96">
        <f>SUM(E5:E43)</f>
        <v>44.140083217753123</v>
      </c>
      <c r="F44" s="98">
        <f>分析係数表!C47</f>
        <v>0.44570757479943235</v>
      </c>
      <c r="G44" s="96">
        <f>SUM(G5:G43)</f>
        <v>9.4467558800576441</v>
      </c>
      <c r="H44" s="96">
        <f>SUM(H5:H43)</f>
        <v>10.470026681286257</v>
      </c>
      <c r="I44" s="96">
        <f>SUM(I5:I43)</f>
        <v>110.47002668128627</v>
      </c>
      <c r="J44" s="98">
        <f>分析係数表!G47</f>
        <v>0.27097428005742652</v>
      </c>
      <c r="K44" s="112">
        <f>SUM(K5:K43)</f>
        <v>47.563142854864061</v>
      </c>
      <c r="L44" s="94">
        <f>最終需要_まとめ!$L$33</f>
        <v>0.62733333333333341</v>
      </c>
      <c r="M44" s="91">
        <f>K44*L44</f>
        <v>29.837944950951393</v>
      </c>
      <c r="N44" s="95">
        <f>分析係数表!H47</f>
        <v>1</v>
      </c>
      <c r="O44" s="96">
        <f>SUM(O5:O43)</f>
        <v>29.837944950951389</v>
      </c>
      <c r="P44" s="92">
        <f>分析係数表!C47</f>
        <v>0.44570757479943235</v>
      </c>
      <c r="Q44" s="96">
        <f>SUM(Q5:Q43)</f>
        <v>13.073049171553103</v>
      </c>
      <c r="R44" s="91">
        <f>SUM(R5:R43)</f>
        <v>14.387407653306997</v>
      </c>
      <c r="S44" s="97">
        <f>SUM(S5:S43)</f>
        <v>124.85743433459324</v>
      </c>
      <c r="T44" s="98">
        <f>分析係数表!F47</f>
        <v>0.61157350498728547</v>
      </c>
      <c r="U44" s="99">
        <f>SUM(U5:U43)</f>
        <v>71.742107347843685</v>
      </c>
      <c r="V44" s="100">
        <f>分析係数表!D47</f>
        <v>9.9802009927653867E-2</v>
      </c>
      <c r="W44" s="164">
        <f>SUM(W5:W43)</f>
        <v>16</v>
      </c>
      <c r="X44" s="92">
        <f>分析係数表!E47</f>
        <v>7.9310975781403947E-2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2.2058823529411764E-3</v>
      </c>
      <c r="E5" s="110">
        <f>$C$39*D5</f>
        <v>0.22058823529411764</v>
      </c>
      <c r="F5" s="85">
        <f>分析係数表!C8</f>
        <v>4.3219724437998597E-2</v>
      </c>
      <c r="G5" s="110">
        <f t="shared" ref="G5:G38" si="0">E5*F5</f>
        <v>9.53376274367616E-3</v>
      </c>
      <c r="H5" s="110">
        <f t="array" ref="H5:H43">MMULT(逆行列係数!C5:AO43,'35'!G5:G43)</f>
        <v>9.7410755516275233E-3</v>
      </c>
      <c r="I5" s="110">
        <f t="shared" ref="I5:I38" si="1">C5+H5</f>
        <v>9.7410755516275233E-3</v>
      </c>
      <c r="J5" s="85">
        <f>分析係数表!G8</f>
        <v>0.12096774193548387</v>
      </c>
      <c r="K5" s="111">
        <f t="shared" ref="K5:K38" si="2">I5*J5</f>
        <v>1.1783559135033295E-3</v>
      </c>
      <c r="L5" s="79" t="s">
        <v>178</v>
      </c>
      <c r="M5" s="80" t="s">
        <v>178</v>
      </c>
      <c r="N5" s="81">
        <f>分析係数表!H8</f>
        <v>1.0951274000724549E-2</v>
      </c>
      <c r="O5" s="82">
        <f t="shared" ref="O5:O43" si="3">$M$44*N5</f>
        <v>0.35468427926600038</v>
      </c>
      <c r="P5" s="76">
        <f>分析係数表!C8</f>
        <v>4.3219724437998597E-2</v>
      </c>
      <c r="Q5" s="82">
        <f t="shared" ref="Q5:Q38" si="4">O5*P5</f>
        <v>1.5329356812366676E-2</v>
      </c>
      <c r="R5" s="83">
        <f t="array" ref="R5:R43">MMULT(逆行列係数!C5:AO43,'35'!Q5:Q43)</f>
        <v>1.7281433839978648E-2</v>
      </c>
      <c r="S5" s="84">
        <f t="shared" ref="S5:S38" si="5">I5+R5</f>
        <v>2.7022509391606171E-2</v>
      </c>
      <c r="T5" s="85">
        <f>分析係数表!F8</f>
        <v>0.45483870967741935</v>
      </c>
      <c r="U5" s="86">
        <f t="shared" ref="U5:U38" si="6">S5*T5</f>
        <v>1.2290883303924097E-2</v>
      </c>
      <c r="V5" s="87">
        <f>分析係数表!D8</f>
        <v>0.9145161290322581</v>
      </c>
      <c r="W5" s="167">
        <f t="shared" ref="W5:W38" si="7">ROUND(S5*V5,0)</f>
        <v>0</v>
      </c>
      <c r="X5" s="76">
        <f>分析係数表!E8</f>
        <v>0.59354838709677415</v>
      </c>
      <c r="Y5" s="166">
        <f t="shared" ref="Y5:Y38" si="8">ROUND(S5*X5,0)</f>
        <v>0</v>
      </c>
    </row>
    <row r="6" spans="1:25" x14ac:dyDescent="0.2">
      <c r="A6" s="6" t="s">
        <v>220</v>
      </c>
      <c r="B6" s="5" t="s">
        <v>266</v>
      </c>
      <c r="C6" s="90"/>
      <c r="D6" s="107">
        <f>投入係数表!AK6</f>
        <v>0</v>
      </c>
      <c r="E6" s="110">
        <f t="shared" ref="E6:E43" si="9">$C$39*D6</f>
        <v>0</v>
      </c>
      <c r="F6" s="85">
        <f>分析係数表!C9</f>
        <v>0.23148148148148151</v>
      </c>
      <c r="G6" s="110">
        <f t="shared" si="0"/>
        <v>0</v>
      </c>
      <c r="H6" s="110">
        <v>6.8242235129064847E-5</v>
      </c>
      <c r="I6" s="110">
        <f t="shared" si="1"/>
        <v>6.8242235129064847E-5</v>
      </c>
      <c r="J6" s="85">
        <f>分析係数表!G9</f>
        <v>0.24691358024691357</v>
      </c>
      <c r="K6" s="111">
        <f t="shared" si="2"/>
        <v>1.6849934599769098E-5</v>
      </c>
      <c r="L6" s="79"/>
      <c r="M6" s="80"/>
      <c r="N6" s="81">
        <f>分析係数表!H9</f>
        <v>5.7611802117296619E-4</v>
      </c>
      <c r="O6" s="82">
        <f t="shared" si="3"/>
        <v>1.8659016758997032E-2</v>
      </c>
      <c r="P6" s="76">
        <f>分析係数表!C9</f>
        <v>0.23148148148148151</v>
      </c>
      <c r="Q6" s="82">
        <f t="shared" si="4"/>
        <v>4.3192168423604243E-3</v>
      </c>
      <c r="R6" s="83">
        <v>4.8016997820783886E-3</v>
      </c>
      <c r="S6" s="84">
        <f t="shared" si="5"/>
        <v>4.8699420172074537E-3</v>
      </c>
      <c r="T6" s="85">
        <f>分析係数表!F9</f>
        <v>0.67901234567901236</v>
      </c>
      <c r="U6" s="86">
        <f t="shared" si="6"/>
        <v>3.3067507524248145E-3</v>
      </c>
      <c r="V6" s="87">
        <f>分析係数表!D9</f>
        <v>0</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5.5493895671475668E-3</v>
      </c>
      <c r="G7" s="110">
        <f t="shared" si="0"/>
        <v>0</v>
      </c>
      <c r="H7" s="110">
        <v>1.0186386435716789E-5</v>
      </c>
      <c r="I7" s="110">
        <f t="shared" si="1"/>
        <v>1.0186386435716789E-5</v>
      </c>
      <c r="J7" s="85">
        <f>分析係数表!G10</f>
        <v>0.2857142857142857</v>
      </c>
      <c r="K7" s="111">
        <f t="shared" si="2"/>
        <v>2.9103961244905109E-6</v>
      </c>
      <c r="L7" s="79"/>
      <c r="M7" s="80"/>
      <c r="N7" s="81">
        <f>分析係数表!H10</f>
        <v>1.1094674556213018E-3</v>
      </c>
      <c r="O7" s="82">
        <f t="shared" si="3"/>
        <v>3.5932866335011755E-2</v>
      </c>
      <c r="P7" s="76">
        <f>分析係数表!C10</f>
        <v>5.5493895671475668E-3</v>
      </c>
      <c r="Q7" s="82">
        <f t="shared" si="4"/>
        <v>1.9940547355722226E-4</v>
      </c>
      <c r="R7" s="83">
        <v>2.4500313165091195E-4</v>
      </c>
      <c r="S7" s="84">
        <f t="shared" si="5"/>
        <v>2.5518951808662873E-4</v>
      </c>
      <c r="T7" s="85">
        <f>分析係数表!F10</f>
        <v>0.5714285714285714</v>
      </c>
      <c r="U7" s="86">
        <f t="shared" si="6"/>
        <v>1.4582258176378785E-4</v>
      </c>
      <c r="V7" s="87">
        <f>分析係数表!D10</f>
        <v>0.14285714285714285</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8.2342177493137658E-3</v>
      </c>
      <c r="G8" s="110">
        <f t="shared" si="0"/>
        <v>0</v>
      </c>
      <c r="H8" s="110">
        <v>7.6343637924921638E-5</v>
      </c>
      <c r="I8" s="110">
        <f t="shared" si="1"/>
        <v>7.6343637924921638E-5</v>
      </c>
      <c r="J8" s="85">
        <f>分析係数表!G11</f>
        <v>0.47058823529411764</v>
      </c>
      <c r="K8" s="111">
        <f t="shared" si="2"/>
        <v>3.5926417847021945E-5</v>
      </c>
      <c r="L8" s="79"/>
      <c r="M8" s="80"/>
      <c r="N8" s="81">
        <f>分析係数表!H11</f>
        <v>-2.0126393752767377E-5</v>
      </c>
      <c r="O8" s="82">
        <f t="shared" si="3"/>
        <v>-6.5184338022697061E-4</v>
      </c>
      <c r="P8" s="76">
        <f>分析係数表!C11</f>
        <v>8.2342177493137658E-3</v>
      </c>
      <c r="Q8" s="82">
        <f t="shared" si="4"/>
        <v>-5.3674203312376036E-6</v>
      </c>
      <c r="R8" s="83">
        <v>6.5873312087138492E-5</v>
      </c>
      <c r="S8" s="84">
        <f t="shared" si="5"/>
        <v>1.4221695001206014E-4</v>
      </c>
      <c r="T8" s="85">
        <f>分析係数表!F11</f>
        <v>0.76470588235294112</v>
      </c>
      <c r="U8" s="86">
        <f t="shared" si="6"/>
        <v>1.0875413824451658E-4</v>
      </c>
      <c r="V8" s="87">
        <f>分析係数表!D11</f>
        <v>0</v>
      </c>
      <c r="W8" s="167">
        <f t="shared" si="7"/>
        <v>0</v>
      </c>
      <c r="X8" s="76">
        <f>分析係数表!E11</f>
        <v>0</v>
      </c>
      <c r="Y8" s="166">
        <f t="shared" si="8"/>
        <v>0</v>
      </c>
    </row>
    <row r="9" spans="1:25" x14ac:dyDescent="0.2">
      <c r="A9" s="6" t="s">
        <v>223</v>
      </c>
      <c r="B9" s="5" t="s">
        <v>191</v>
      </c>
      <c r="C9" s="90"/>
      <c r="D9" s="107">
        <f>投入係数表!AK9</f>
        <v>1.4705882352941176E-3</v>
      </c>
      <c r="E9" s="110">
        <f t="shared" si="9"/>
        <v>0.14705882352941177</v>
      </c>
      <c r="F9" s="85">
        <f>分析係数表!C12</f>
        <v>2.3675231529837748E-2</v>
      </c>
      <c r="G9" s="110">
        <f t="shared" si="0"/>
        <v>3.4816516955643749E-3</v>
      </c>
      <c r="H9" s="110">
        <v>3.8418163486527192E-3</v>
      </c>
      <c r="I9" s="110">
        <f t="shared" si="1"/>
        <v>3.8418163486527192E-3</v>
      </c>
      <c r="J9" s="85">
        <f>分析係数表!G12</f>
        <v>0.14409566517189837</v>
      </c>
      <c r="K9" s="111">
        <f t="shared" si="2"/>
        <v>5.5358908222738739E-4</v>
      </c>
      <c r="L9" s="79"/>
      <c r="M9" s="80"/>
      <c r="N9" s="81">
        <f>分析係数表!H12</f>
        <v>8.7247916918246585E-2</v>
      </c>
      <c r="O9" s="82">
        <f t="shared" si="3"/>
        <v>2.8257410532839176</v>
      </c>
      <c r="P9" s="76">
        <f>分析係数表!C12</f>
        <v>2.3675231529837748E-2</v>
      </c>
      <c r="Q9" s="82">
        <f t="shared" si="4"/>
        <v>6.6900073679864336E-2</v>
      </c>
      <c r="R9" s="83">
        <v>7.1724131953437117E-2</v>
      </c>
      <c r="S9" s="84">
        <f t="shared" si="5"/>
        <v>7.5565948302089833E-2</v>
      </c>
      <c r="T9" s="85">
        <f>分析係数表!F12</f>
        <v>0.28819133034379674</v>
      </c>
      <c r="U9" s="86">
        <f t="shared" si="6"/>
        <v>2.1777451169869837E-2</v>
      </c>
      <c r="V9" s="87">
        <f>分析係数表!D12</f>
        <v>3.3781763826606873E-2</v>
      </c>
      <c r="W9" s="167">
        <f t="shared" si="7"/>
        <v>0</v>
      </c>
      <c r="X9" s="76">
        <f>分析係数表!E12</f>
        <v>3.4230194319880419E-2</v>
      </c>
      <c r="Y9" s="166">
        <f t="shared" si="8"/>
        <v>0</v>
      </c>
    </row>
    <row r="10" spans="1:25" x14ac:dyDescent="0.2">
      <c r="A10" s="6" t="s">
        <v>224</v>
      </c>
      <c r="B10" s="5" t="s">
        <v>28</v>
      </c>
      <c r="C10" s="90"/>
      <c r="D10" s="107">
        <f>投入係数表!AK10</f>
        <v>2.7205882352941177E-2</v>
      </c>
      <c r="E10" s="110">
        <f t="shared" si="9"/>
        <v>2.7205882352941178</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0.43534989756908798</v>
      </c>
      <c r="P10" s="76">
        <f>分析係数表!C13</f>
        <v>0</v>
      </c>
      <c r="Q10" s="82">
        <f t="shared" si="4"/>
        <v>0</v>
      </c>
      <c r="R10" s="83">
        <v>0</v>
      </c>
      <c r="S10" s="84">
        <f t="shared" si="5"/>
        <v>0</v>
      </c>
      <c r="T10" s="85">
        <f>分析係数表!F13</f>
        <v>0.38596491228070173</v>
      </c>
      <c r="U10" s="86">
        <f t="shared" si="6"/>
        <v>0</v>
      </c>
      <c r="V10" s="87">
        <f>分析係数表!D13</f>
        <v>0.15789473684210525</v>
      </c>
      <c r="W10" s="167">
        <f t="shared" si="7"/>
        <v>0</v>
      </c>
      <c r="X10" s="76">
        <f>分析係数表!E13</f>
        <v>0.1189083820662768</v>
      </c>
      <c r="Y10" s="166">
        <f t="shared" si="8"/>
        <v>0</v>
      </c>
    </row>
    <row r="11" spans="1:25" x14ac:dyDescent="0.2">
      <c r="A11" s="6" t="s">
        <v>225</v>
      </c>
      <c r="B11" s="5" t="s">
        <v>268</v>
      </c>
      <c r="C11" s="90"/>
      <c r="D11" s="107">
        <f>投入係数表!AK11</f>
        <v>1.9117647058823531E-2</v>
      </c>
      <c r="E11" s="110">
        <f t="shared" si="9"/>
        <v>1.911764705882353</v>
      </c>
      <c r="F11" s="85">
        <f>分析係数表!C14</f>
        <v>5.9722885809842308E-2</v>
      </c>
      <c r="G11" s="110">
        <f t="shared" si="0"/>
        <v>0.11417610522469854</v>
      </c>
      <c r="H11" s="110">
        <v>0.12749326102037392</v>
      </c>
      <c r="I11" s="110">
        <f t="shared" si="1"/>
        <v>0.12749326102037392</v>
      </c>
      <c r="J11" s="85">
        <f>分析係数表!G14</f>
        <v>0.15850144092219021</v>
      </c>
      <c r="K11" s="111">
        <f t="shared" si="2"/>
        <v>2.0207865579598173E-2</v>
      </c>
      <c r="L11" s="79"/>
      <c r="M11" s="80"/>
      <c r="N11" s="81">
        <f>分析係数表!H14</f>
        <v>1.1119832548403977E-3</v>
      </c>
      <c r="O11" s="82">
        <f t="shared" si="3"/>
        <v>3.6014346757540124E-2</v>
      </c>
      <c r="P11" s="76">
        <f>分析係数表!C14</f>
        <v>5.9722885809842308E-2</v>
      </c>
      <c r="Q11" s="82">
        <f t="shared" si="4"/>
        <v>2.1508807189166332E-3</v>
      </c>
      <c r="R11" s="83">
        <v>6.2864522606013206E-3</v>
      </c>
      <c r="S11" s="84">
        <f t="shared" si="5"/>
        <v>0.13377971328097524</v>
      </c>
      <c r="T11" s="85">
        <f>分析係数表!F14</f>
        <v>0.29178674351585016</v>
      </c>
      <c r="U11" s="86">
        <f t="shared" si="6"/>
        <v>3.9035146886739897E-2</v>
      </c>
      <c r="V11" s="87">
        <f>分析係数表!D14</f>
        <v>6.1959654178674349E-2</v>
      </c>
      <c r="W11" s="167">
        <f t="shared" si="7"/>
        <v>0</v>
      </c>
      <c r="X11" s="76">
        <f>分析係数表!E14</f>
        <v>5.1152737752161385E-2</v>
      </c>
      <c r="Y11" s="166">
        <f t="shared" si="8"/>
        <v>0</v>
      </c>
    </row>
    <row r="12" spans="1:25" x14ac:dyDescent="0.2">
      <c r="A12" s="6" t="s">
        <v>226</v>
      </c>
      <c r="B12" s="5" t="s">
        <v>29</v>
      </c>
      <c r="C12" s="90"/>
      <c r="D12" s="107">
        <f>投入係数表!AK12</f>
        <v>2.2058823529411764E-3</v>
      </c>
      <c r="E12" s="110">
        <f t="shared" si="9"/>
        <v>0.22058823529411764</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0.25992254786550451</v>
      </c>
      <c r="P12" s="76">
        <f>分析係数表!C15</f>
        <v>0</v>
      </c>
      <c r="Q12" s="82">
        <f t="shared" si="4"/>
        <v>0</v>
      </c>
      <c r="R12" s="83">
        <v>0</v>
      </c>
      <c r="S12" s="84">
        <f t="shared" si="5"/>
        <v>0</v>
      </c>
      <c r="T12" s="85">
        <f>分析係数表!F15</f>
        <v>0.30377041673027017</v>
      </c>
      <c r="U12" s="86">
        <f t="shared" si="6"/>
        <v>0</v>
      </c>
      <c r="V12" s="87">
        <f>分析係数表!D15</f>
        <v>2.5186994352007327E-2</v>
      </c>
      <c r="W12" s="167">
        <f t="shared" si="7"/>
        <v>0</v>
      </c>
      <c r="X12" s="76">
        <f>分析係数表!E15</f>
        <v>2.1370783086551673E-2</v>
      </c>
      <c r="Y12" s="166">
        <f t="shared" si="8"/>
        <v>0</v>
      </c>
    </row>
    <row r="13" spans="1:25" x14ac:dyDescent="0.2">
      <c r="A13" s="6" t="s">
        <v>227</v>
      </c>
      <c r="B13" s="5" t="s">
        <v>30</v>
      </c>
      <c r="C13" s="90"/>
      <c r="D13" s="107">
        <f>投入係数表!AK13</f>
        <v>3.6764705882352941E-3</v>
      </c>
      <c r="E13" s="110">
        <f t="shared" si="9"/>
        <v>0.36764705882352938</v>
      </c>
      <c r="F13" s="85">
        <f>分析係数表!C16</f>
        <v>6.1289263434387564E-3</v>
      </c>
      <c r="G13" s="110">
        <f t="shared" si="0"/>
        <v>2.2532817439113073E-3</v>
      </c>
      <c r="H13" s="110">
        <v>2.7326894085168631E-3</v>
      </c>
      <c r="I13" s="110">
        <f t="shared" si="1"/>
        <v>2.7326894085168631E-3</v>
      </c>
      <c r="J13" s="85">
        <f>分析係数表!G16</f>
        <v>3.1746031746031744E-2</v>
      </c>
      <c r="K13" s="111">
        <f t="shared" si="2"/>
        <v>8.6752044714821051E-5</v>
      </c>
      <c r="L13" s="79"/>
      <c r="M13" s="80"/>
      <c r="N13" s="81">
        <f>分析係数表!H16</f>
        <v>1.5884756269371653E-2</v>
      </c>
      <c r="O13" s="82">
        <f t="shared" si="3"/>
        <v>0.51446738784413659</v>
      </c>
      <c r="P13" s="76">
        <f>分析係数表!C16</f>
        <v>6.1289263434387564E-3</v>
      </c>
      <c r="Q13" s="82">
        <f t="shared" si="4"/>
        <v>3.1531327261980525E-3</v>
      </c>
      <c r="R13" s="83">
        <v>3.5336528235635914E-3</v>
      </c>
      <c r="S13" s="84">
        <f t="shared" si="5"/>
        <v>6.2663422320804549E-3</v>
      </c>
      <c r="T13" s="85">
        <f>分析係数表!F16</f>
        <v>0.27777777777777779</v>
      </c>
      <c r="U13" s="86">
        <f t="shared" si="6"/>
        <v>1.7406506200223486E-3</v>
      </c>
      <c r="V13" s="87">
        <f>分析係数表!D16</f>
        <v>0</v>
      </c>
      <c r="W13" s="167">
        <f t="shared" si="7"/>
        <v>0</v>
      </c>
      <c r="X13" s="76">
        <f>分析係数表!E16</f>
        <v>0</v>
      </c>
      <c r="Y13" s="166">
        <f t="shared" si="8"/>
        <v>0</v>
      </c>
    </row>
    <row r="14" spans="1:25" x14ac:dyDescent="0.2">
      <c r="A14" s="6" t="s">
        <v>2</v>
      </c>
      <c r="B14" s="5" t="s">
        <v>365</v>
      </c>
      <c r="C14" s="90"/>
      <c r="D14" s="107">
        <f>投入係数表!AK14</f>
        <v>8.0882352941176478E-3</v>
      </c>
      <c r="E14" s="110">
        <f t="shared" si="9"/>
        <v>0.80882352941176483</v>
      </c>
      <c r="F14" s="85">
        <f>分析係数表!C17</f>
        <v>8.7451698189953242E-2</v>
      </c>
      <c r="G14" s="110">
        <f t="shared" si="0"/>
        <v>7.0732991183050431E-2</v>
      </c>
      <c r="H14" s="110">
        <v>8.2657731158354897E-2</v>
      </c>
      <c r="I14" s="110">
        <f t="shared" si="1"/>
        <v>8.2657731158354897E-2</v>
      </c>
      <c r="J14" s="85">
        <f>分析係数表!G17</f>
        <v>0.21272443403590943</v>
      </c>
      <c r="K14" s="111">
        <f t="shared" si="2"/>
        <v>1.7583319079353402E-2</v>
      </c>
      <c r="L14" s="79"/>
      <c r="M14" s="80"/>
      <c r="N14" s="81">
        <f>分析係数表!H17</f>
        <v>2.8227267238256251E-3</v>
      </c>
      <c r="O14" s="82">
        <f t="shared" si="3"/>
        <v>9.1421034076832636E-2</v>
      </c>
      <c r="P14" s="76">
        <f>分析係数表!C17</f>
        <v>8.7451698189953242E-2</v>
      </c>
      <c r="Q14" s="82">
        <f t="shared" si="4"/>
        <v>7.9949246803005976E-3</v>
      </c>
      <c r="R14" s="83">
        <v>1.3970971827228744E-2</v>
      </c>
      <c r="S14" s="84">
        <f t="shared" si="5"/>
        <v>9.6628702985583639E-2</v>
      </c>
      <c r="T14" s="85">
        <f>分析係数表!F17</f>
        <v>0.32357533177205311</v>
      </c>
      <c r="U14" s="86">
        <f t="shared" si="6"/>
        <v>3.1266664627263407E-2</v>
      </c>
      <c r="V14" s="87">
        <f>分析係数表!D17</f>
        <v>1.873536299765808E-2</v>
      </c>
      <c r="W14" s="167">
        <f t="shared" si="7"/>
        <v>0</v>
      </c>
      <c r="X14" s="76">
        <f>分析係数表!E17</f>
        <v>1.288056206088993E-2</v>
      </c>
      <c r="Y14" s="166">
        <f t="shared" si="8"/>
        <v>0</v>
      </c>
    </row>
    <row r="15" spans="1:25" x14ac:dyDescent="0.2">
      <c r="A15" s="6" t="s">
        <v>3</v>
      </c>
      <c r="B15" s="5" t="s">
        <v>31</v>
      </c>
      <c r="C15" s="90"/>
      <c r="D15" s="107">
        <f>投入係数表!AK15</f>
        <v>7.3529411764705881E-4</v>
      </c>
      <c r="E15" s="110">
        <f t="shared" si="9"/>
        <v>7.3529411764705885E-2</v>
      </c>
      <c r="F15" s="85">
        <f>分析係数表!C18</f>
        <v>0.22643979057591623</v>
      </c>
      <c r="G15" s="110">
        <f t="shared" si="0"/>
        <v>1.6649984601170311E-2</v>
      </c>
      <c r="H15" s="110">
        <v>2.3393768253214185E-2</v>
      </c>
      <c r="I15" s="110">
        <f t="shared" si="1"/>
        <v>2.3393768253214185E-2</v>
      </c>
      <c r="J15" s="85">
        <f>分析係数表!G18</f>
        <v>0.21553645335880292</v>
      </c>
      <c r="K15" s="111">
        <f t="shared" si="2"/>
        <v>5.0422098399955434E-3</v>
      </c>
      <c r="L15" s="79"/>
      <c r="M15" s="80"/>
      <c r="N15" s="81">
        <f>分析係数表!H18</f>
        <v>4.2265426880811494E-4</v>
      </c>
      <c r="O15" s="82">
        <f t="shared" si="3"/>
        <v>1.3688710984766383E-2</v>
      </c>
      <c r="P15" s="76">
        <f>分析係数表!C18</f>
        <v>0.22643979057591623</v>
      </c>
      <c r="Q15" s="82">
        <f t="shared" si="4"/>
        <v>3.0996688486447438E-3</v>
      </c>
      <c r="R15" s="83">
        <v>6.6793132696593904E-3</v>
      </c>
      <c r="S15" s="84">
        <f t="shared" si="5"/>
        <v>3.0073081522873576E-2</v>
      </c>
      <c r="T15" s="85">
        <f>分析係数表!F18</f>
        <v>0.45877109200891436</v>
      </c>
      <c r="U15" s="86">
        <f t="shared" si="6"/>
        <v>1.3796660450321815E-2</v>
      </c>
      <c r="V15" s="87">
        <f>分析係数表!D18</f>
        <v>2.9608404966571154E-2</v>
      </c>
      <c r="W15" s="167">
        <f t="shared" si="7"/>
        <v>0</v>
      </c>
      <c r="X15" s="76">
        <f>分析係数表!E18</f>
        <v>1.5918497293855461E-2</v>
      </c>
      <c r="Y15" s="166">
        <f t="shared" si="8"/>
        <v>0</v>
      </c>
    </row>
    <row r="16" spans="1:25" x14ac:dyDescent="0.2">
      <c r="A16" s="6" t="s">
        <v>4</v>
      </c>
      <c r="B16" s="5" t="s">
        <v>32</v>
      </c>
      <c r="C16" s="90"/>
      <c r="D16" s="107">
        <f>投入係数表!AK16</f>
        <v>0</v>
      </c>
      <c r="E16" s="110">
        <f t="shared" si="9"/>
        <v>0</v>
      </c>
      <c r="F16" s="85">
        <f>分析係数表!C19</f>
        <v>0.10887949260042284</v>
      </c>
      <c r="G16" s="110">
        <f t="shared" si="0"/>
        <v>0</v>
      </c>
      <c r="H16" s="110">
        <v>2.6044372249928753E-3</v>
      </c>
      <c r="I16" s="110">
        <f t="shared" si="1"/>
        <v>2.6044372249928753E-3</v>
      </c>
      <c r="J16" s="85">
        <f>分析係数表!G19</f>
        <v>5.7692307692307696E-2</v>
      </c>
      <c r="K16" s="111">
        <f t="shared" si="2"/>
        <v>1.5025599374958896E-4</v>
      </c>
      <c r="L16" s="79"/>
      <c r="M16" s="80"/>
      <c r="N16" s="81">
        <f>分析係数表!H19</f>
        <v>-1.0817936642112467E-4</v>
      </c>
      <c r="O16" s="82">
        <f t="shared" si="3"/>
        <v>-3.503658168719967E-3</v>
      </c>
      <c r="P16" s="76">
        <f>分析係数表!C19</f>
        <v>0.10887949260042284</v>
      </c>
      <c r="Q16" s="82">
        <f t="shared" si="4"/>
        <v>-3.8147652365555669E-4</v>
      </c>
      <c r="R16" s="83">
        <v>1.0252775652939054E-3</v>
      </c>
      <c r="S16" s="84">
        <f t="shared" si="5"/>
        <v>3.6297147902867805E-3</v>
      </c>
      <c r="T16" s="85">
        <f>分析係数表!F19</f>
        <v>0.23994755244755245</v>
      </c>
      <c r="U16" s="86">
        <f t="shared" si="6"/>
        <v>8.709411800119941E-4</v>
      </c>
      <c r="V16" s="87">
        <f>分析係数表!D19</f>
        <v>6.8181818181818177E-2</v>
      </c>
      <c r="W16" s="167">
        <f t="shared" si="7"/>
        <v>0</v>
      </c>
      <c r="X16" s="76">
        <f>分析係数表!E19</f>
        <v>7.1241258741258737E-2</v>
      </c>
      <c r="Y16" s="166">
        <f t="shared" si="8"/>
        <v>0</v>
      </c>
    </row>
    <row r="17" spans="1:25" x14ac:dyDescent="0.2">
      <c r="A17" s="6" t="s">
        <v>5</v>
      </c>
      <c r="B17" s="5" t="s">
        <v>33</v>
      </c>
      <c r="C17" s="90"/>
      <c r="D17" s="107">
        <f>投入係数表!AK17</f>
        <v>0</v>
      </c>
      <c r="E17" s="110">
        <f t="shared" si="9"/>
        <v>0</v>
      </c>
      <c r="F17" s="85">
        <f>分析係数表!C20</f>
        <v>0.17711503347534996</v>
      </c>
      <c r="G17" s="110">
        <f t="shared" si="0"/>
        <v>0</v>
      </c>
      <c r="H17" s="110">
        <v>2.7959153003793602E-3</v>
      </c>
      <c r="I17" s="110">
        <f t="shared" si="1"/>
        <v>2.7959153003793602E-3</v>
      </c>
      <c r="J17" s="85">
        <f>分析係数表!G20</f>
        <v>9.9964551577454805E-2</v>
      </c>
      <c r="K17" s="111">
        <f t="shared" si="2"/>
        <v>2.794924192509676E-4</v>
      </c>
      <c r="L17" s="79"/>
      <c r="M17" s="80"/>
      <c r="N17" s="81">
        <f>分析係数表!H20</f>
        <v>5.2831783601014375E-4</v>
      </c>
      <c r="O17" s="82">
        <f t="shared" si="3"/>
        <v>1.7110888730957979E-2</v>
      </c>
      <c r="P17" s="76">
        <f>分析係数表!C20</f>
        <v>0.17711503347534996</v>
      </c>
      <c r="Q17" s="82">
        <f t="shared" si="4"/>
        <v>3.0305956303766108E-3</v>
      </c>
      <c r="R17" s="83">
        <v>5.7861310733212127E-3</v>
      </c>
      <c r="S17" s="84">
        <f t="shared" si="5"/>
        <v>8.5820463737005734E-3</v>
      </c>
      <c r="T17" s="85">
        <f>分析係数表!F20</f>
        <v>0.22332506203473945</v>
      </c>
      <c r="U17" s="86">
        <f t="shared" si="6"/>
        <v>1.9165860387916913E-3</v>
      </c>
      <c r="V17" s="87">
        <f>分析係数表!D20</f>
        <v>1.7015242821694435E-2</v>
      </c>
      <c r="W17" s="167">
        <f t="shared" si="7"/>
        <v>0</v>
      </c>
      <c r="X17" s="76">
        <f>分析係数表!E20</f>
        <v>1.5242821694434599E-2</v>
      </c>
      <c r="Y17" s="166">
        <f t="shared" si="8"/>
        <v>0</v>
      </c>
    </row>
    <row r="18" spans="1:25" x14ac:dyDescent="0.2">
      <c r="A18" s="6" t="s">
        <v>6</v>
      </c>
      <c r="B18" s="5" t="s">
        <v>34</v>
      </c>
      <c r="C18" s="90"/>
      <c r="D18" s="107">
        <f>投入係数表!AK18</f>
        <v>2.2058823529411764E-3</v>
      </c>
      <c r="E18" s="110">
        <f t="shared" si="9"/>
        <v>0.22058823529411764</v>
      </c>
      <c r="F18" s="85">
        <f>分析係数表!C21</f>
        <v>0.17957505140507202</v>
      </c>
      <c r="G18" s="110">
        <f t="shared" si="0"/>
        <v>3.96121436922953E-2</v>
      </c>
      <c r="H18" s="110">
        <v>4.8168956644095137E-2</v>
      </c>
      <c r="I18" s="110">
        <f t="shared" si="1"/>
        <v>4.8168956644095137E-2</v>
      </c>
      <c r="J18" s="85">
        <f>分析係数表!G21</f>
        <v>0.28499913688934919</v>
      </c>
      <c r="K18" s="111">
        <f t="shared" si="2"/>
        <v>1.3728111068427596E-2</v>
      </c>
      <c r="L18" s="79"/>
      <c r="M18" s="80"/>
      <c r="N18" s="81">
        <f>分析係数表!H21</f>
        <v>8.7801392746447693E-4</v>
      </c>
      <c r="O18" s="82">
        <f t="shared" si="3"/>
        <v>2.8436667462401595E-2</v>
      </c>
      <c r="P18" s="76">
        <f>分析係数表!C21</f>
        <v>0.17957505140507202</v>
      </c>
      <c r="Q18" s="82">
        <f t="shared" si="4"/>
        <v>5.1065160213497052E-3</v>
      </c>
      <c r="R18" s="83">
        <v>1.006399292824957E-2</v>
      </c>
      <c r="S18" s="84">
        <f t="shared" si="5"/>
        <v>5.8232949572344705E-2</v>
      </c>
      <c r="T18" s="85">
        <f>分析係数表!F21</f>
        <v>0.42551355083721731</v>
      </c>
      <c r="U18" s="86">
        <f t="shared" si="6"/>
        <v>2.4778909148253012E-2</v>
      </c>
      <c r="V18" s="87">
        <f>分析係数表!D21</f>
        <v>7.6298981529432069E-2</v>
      </c>
      <c r="W18" s="167">
        <f t="shared" si="7"/>
        <v>0</v>
      </c>
      <c r="X18" s="76">
        <f>分析係数表!E21</f>
        <v>5.9382012774037631E-2</v>
      </c>
      <c r="Y18" s="166">
        <f t="shared" si="8"/>
        <v>0</v>
      </c>
    </row>
    <row r="19" spans="1:25" x14ac:dyDescent="0.2">
      <c r="A19" s="6" t="s">
        <v>7</v>
      </c>
      <c r="B19" s="5" t="s">
        <v>269</v>
      </c>
      <c r="C19" s="90"/>
      <c r="D19" s="107">
        <f>投入係数表!AK19</f>
        <v>0</v>
      </c>
      <c r="E19" s="110">
        <f t="shared" si="9"/>
        <v>0</v>
      </c>
      <c r="F19" s="85">
        <f>分析係数表!C22</f>
        <v>4.9691833590138623E-2</v>
      </c>
      <c r="G19" s="110">
        <f t="shared" si="0"/>
        <v>0</v>
      </c>
      <c r="H19" s="110">
        <v>2.6256285510260391E-3</v>
      </c>
      <c r="I19" s="110">
        <f t="shared" si="1"/>
        <v>2.6256285510260391E-3</v>
      </c>
      <c r="J19" s="85">
        <f>分析係数表!G22</f>
        <v>0.19477362503798237</v>
      </c>
      <c r="K19" s="111">
        <f t="shared" si="2"/>
        <v>5.1140319088656676E-4</v>
      </c>
      <c r="L19" s="79"/>
      <c r="M19" s="80"/>
      <c r="N19" s="81">
        <f>分析係数表!H22</f>
        <v>4.276858672463068E-5</v>
      </c>
      <c r="O19" s="82">
        <f t="shared" si="3"/>
        <v>1.3851671829823125E-3</v>
      </c>
      <c r="P19" s="76">
        <f>分析係数表!C22</f>
        <v>4.9691833590138623E-2</v>
      </c>
      <c r="Q19" s="82">
        <f t="shared" si="4"/>
        <v>6.8831497151278172E-5</v>
      </c>
      <c r="R19" s="83">
        <v>8.2685580046059162E-4</v>
      </c>
      <c r="S19" s="84">
        <f t="shared" si="5"/>
        <v>3.4524843514866306E-3</v>
      </c>
      <c r="T19" s="85">
        <f>分析係数表!F22</f>
        <v>0.41355211182011548</v>
      </c>
      <c r="U19" s="86">
        <f t="shared" si="6"/>
        <v>1.4277821945831979E-3</v>
      </c>
      <c r="V19" s="87">
        <f>分析係数表!D22</f>
        <v>4.6490428441203283E-2</v>
      </c>
      <c r="W19" s="167">
        <f t="shared" si="7"/>
        <v>0</v>
      </c>
      <c r="X19" s="76">
        <f>分析係数表!E22</f>
        <v>3.5855363111516256E-2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8.1480422528371326E-4</v>
      </c>
      <c r="P20" s="76">
        <f>分析係数表!C23</f>
        <v>0</v>
      </c>
      <c r="Q20" s="82">
        <f t="shared" si="4"/>
        <v>0</v>
      </c>
      <c r="R20" s="83">
        <v>0</v>
      </c>
      <c r="S20" s="84">
        <f t="shared" si="5"/>
        <v>0</v>
      </c>
      <c r="T20" s="85">
        <f>分析係数表!F23</f>
        <v>0.44063514976542767</v>
      </c>
      <c r="U20" s="86">
        <f t="shared" si="6"/>
        <v>0</v>
      </c>
      <c r="V20" s="87">
        <f>分析係数表!D23</f>
        <v>0.25009022013713461</v>
      </c>
      <c r="W20" s="167">
        <f t="shared" si="7"/>
        <v>0</v>
      </c>
      <c r="X20" s="76">
        <f>分析係数表!E23</f>
        <v>0.2490075784915193</v>
      </c>
      <c r="Y20" s="166">
        <f t="shared" si="8"/>
        <v>0</v>
      </c>
    </row>
    <row r="21" spans="1:25" x14ac:dyDescent="0.2">
      <c r="A21" s="6" t="s">
        <v>9</v>
      </c>
      <c r="B21" s="5" t="s">
        <v>271</v>
      </c>
      <c r="C21" s="90"/>
      <c r="D21" s="107">
        <f>投入係数表!AK21</f>
        <v>0</v>
      </c>
      <c r="E21" s="110">
        <f t="shared" si="9"/>
        <v>0</v>
      </c>
      <c r="F21" s="85">
        <f>分析係数表!C24</f>
        <v>0.10964526531808849</v>
      </c>
      <c r="G21" s="110">
        <f t="shared" si="0"/>
        <v>0</v>
      </c>
      <c r="H21" s="110">
        <v>3.2459237836661753E-3</v>
      </c>
      <c r="I21" s="110">
        <f t="shared" si="1"/>
        <v>3.2459237836661753E-3</v>
      </c>
      <c r="J21" s="85">
        <f>分析係数表!G24</f>
        <v>0.20900321543408359</v>
      </c>
      <c r="K21" s="111">
        <f t="shared" si="2"/>
        <v>6.7840850784019744E-4</v>
      </c>
      <c r="L21" s="79"/>
      <c r="M21" s="80"/>
      <c r="N21" s="81">
        <f>分析係数表!H24</f>
        <v>3.3711709535885358E-4</v>
      </c>
      <c r="O21" s="82">
        <f t="shared" si="3"/>
        <v>1.0918376618801757E-2</v>
      </c>
      <c r="P21" s="76">
        <f>分析係数表!C24</f>
        <v>0.10964526531808849</v>
      </c>
      <c r="Q21" s="82">
        <f t="shared" si="4"/>
        <v>1.1971483012113327E-3</v>
      </c>
      <c r="R21" s="83">
        <v>4.8074584515945123E-3</v>
      </c>
      <c r="S21" s="84">
        <f t="shared" si="5"/>
        <v>8.0533822352606872E-3</v>
      </c>
      <c r="T21" s="85">
        <f>分析係数表!F24</f>
        <v>0.39389067524115756</v>
      </c>
      <c r="U21" s="86">
        <f t="shared" si="6"/>
        <v>3.172152166621975E-3</v>
      </c>
      <c r="V21" s="87">
        <f>分析係数表!D24</f>
        <v>0.10771704180064309</v>
      </c>
      <c r="W21" s="167">
        <f t="shared" si="7"/>
        <v>0</v>
      </c>
      <c r="X21" s="76">
        <f>分析係数表!E24</f>
        <v>0.10932475884244373</v>
      </c>
      <c r="Y21" s="166">
        <f t="shared" si="8"/>
        <v>0</v>
      </c>
    </row>
    <row r="22" spans="1:25" x14ac:dyDescent="0.2">
      <c r="A22" s="6" t="s">
        <v>10</v>
      </c>
      <c r="B22" s="5" t="s">
        <v>272</v>
      </c>
      <c r="C22" s="90"/>
      <c r="D22" s="107">
        <f>投入係数表!AK22</f>
        <v>0</v>
      </c>
      <c r="E22" s="110">
        <f t="shared" si="9"/>
        <v>0</v>
      </c>
      <c r="F22" s="85">
        <f>分析係数表!C25</f>
        <v>4.6305418719211788E-2</v>
      </c>
      <c r="G22" s="110">
        <f t="shared" si="0"/>
        <v>0</v>
      </c>
      <c r="H22" s="110">
        <v>4.0561493300676505E-3</v>
      </c>
      <c r="I22" s="110">
        <f t="shared" si="1"/>
        <v>4.0561493300676505E-3</v>
      </c>
      <c r="J22" s="85">
        <f>分析係数表!G25</f>
        <v>0.19667590027700832</v>
      </c>
      <c r="K22" s="111">
        <f t="shared" si="2"/>
        <v>7.9774682114903928E-4</v>
      </c>
      <c r="L22" s="79"/>
      <c r="M22" s="80"/>
      <c r="N22" s="81">
        <f>分析係数表!H25</f>
        <v>4.9058084772370483E-4</v>
      </c>
      <c r="O22" s="82">
        <f t="shared" si="3"/>
        <v>1.5888682393032406E-2</v>
      </c>
      <c r="P22" s="76">
        <f>分析係数表!C25</f>
        <v>4.6305418719211788E-2</v>
      </c>
      <c r="Q22" s="82">
        <f t="shared" si="4"/>
        <v>7.3573209110593357E-4</v>
      </c>
      <c r="R22" s="83">
        <v>2.4762863631614248E-3</v>
      </c>
      <c r="S22" s="84">
        <f t="shared" si="5"/>
        <v>6.5324356932290753E-3</v>
      </c>
      <c r="T22" s="85">
        <f>分析係数表!F25</f>
        <v>0.35013850415512465</v>
      </c>
      <c r="U22" s="86">
        <f t="shared" si="6"/>
        <v>2.2872572621167732E-3</v>
      </c>
      <c r="V22" s="87">
        <f>分析係数表!D25</f>
        <v>3.9889196675900275E-2</v>
      </c>
      <c r="W22" s="167">
        <f t="shared" si="7"/>
        <v>0</v>
      </c>
      <c r="X22" s="76">
        <f>分析係数表!E25</f>
        <v>3.3240997229916899E-2</v>
      </c>
      <c r="Y22" s="166">
        <f t="shared" si="8"/>
        <v>0</v>
      </c>
    </row>
    <row r="23" spans="1:25" x14ac:dyDescent="0.2">
      <c r="A23" s="6" t="s">
        <v>11</v>
      </c>
      <c r="B23" s="5" t="s">
        <v>35</v>
      </c>
      <c r="C23" s="90"/>
      <c r="D23" s="107">
        <f>投入係数表!AK23</f>
        <v>0</v>
      </c>
      <c r="E23" s="110">
        <f t="shared" si="9"/>
        <v>0</v>
      </c>
      <c r="F23" s="85">
        <f>分析係数表!C26</f>
        <v>0.16673079389508783</v>
      </c>
      <c r="G23" s="110">
        <f t="shared" si="0"/>
        <v>0</v>
      </c>
      <c r="H23" s="110">
        <v>7.5430553245245851E-3</v>
      </c>
      <c r="I23" s="110">
        <f t="shared" si="1"/>
        <v>7.5430553245245851E-3</v>
      </c>
      <c r="J23" s="85">
        <f>分析係数表!G26</f>
        <v>0.1962424574876577</v>
      </c>
      <c r="K23" s="111">
        <f t="shared" si="2"/>
        <v>1.480267713850066E-3</v>
      </c>
      <c r="L23" s="79"/>
      <c r="M23" s="80"/>
      <c r="N23" s="81">
        <f>分析係数表!H26</f>
        <v>1.0251881817815884E-2</v>
      </c>
      <c r="O23" s="82">
        <f t="shared" si="3"/>
        <v>0.33203272180311316</v>
      </c>
      <c r="P23" s="76">
        <f>分析係数表!C26</f>
        <v>0.16673079389508783</v>
      </c>
      <c r="Q23" s="82">
        <f t="shared" si="4"/>
        <v>5.5360079305379895E-2</v>
      </c>
      <c r="R23" s="83">
        <v>5.8855047840616584E-2</v>
      </c>
      <c r="S23" s="84">
        <f t="shared" si="5"/>
        <v>6.6398103165141165E-2</v>
      </c>
      <c r="T23" s="85">
        <f>分析係数表!F26</f>
        <v>0.33461327482172243</v>
      </c>
      <c r="U23" s="86">
        <f t="shared" si="6"/>
        <v>2.2217686742038459E-2</v>
      </c>
      <c r="V23" s="87">
        <f>分析係数表!D26</f>
        <v>4.2375205704882062E-2</v>
      </c>
      <c r="W23" s="167">
        <f t="shared" si="7"/>
        <v>0</v>
      </c>
      <c r="X23" s="76">
        <f>分析係数表!E26</f>
        <v>4.2238069116840374E-2</v>
      </c>
      <c r="Y23" s="166">
        <f t="shared" si="8"/>
        <v>0</v>
      </c>
    </row>
    <row r="24" spans="1:25" x14ac:dyDescent="0.2">
      <c r="A24" s="6" t="s">
        <v>12</v>
      </c>
      <c r="B24" s="5" t="s">
        <v>366</v>
      </c>
      <c r="C24" s="90"/>
      <c r="D24" s="107">
        <f>投入係数表!AK24</f>
        <v>0</v>
      </c>
      <c r="E24" s="110">
        <f t="shared" si="9"/>
        <v>0</v>
      </c>
      <c r="F24" s="85">
        <f>分析係数表!C27</f>
        <v>7.547169811320753E-2</v>
      </c>
      <c r="G24" s="110">
        <f t="shared" si="0"/>
        <v>0</v>
      </c>
      <c r="H24" s="110">
        <v>5.1152559928189048E-4</v>
      </c>
      <c r="I24" s="110">
        <f t="shared" si="1"/>
        <v>5.1152559928189048E-4</v>
      </c>
      <c r="J24" s="85">
        <f>分析係数表!G27</f>
        <v>0.16957431960921143</v>
      </c>
      <c r="K24" s="111">
        <f t="shared" si="2"/>
        <v>8.6741605460920713E-5</v>
      </c>
      <c r="L24" s="79"/>
      <c r="M24" s="80"/>
      <c r="N24" s="81">
        <f>分析係数表!H27</f>
        <v>1.0395282373304351E-2</v>
      </c>
      <c r="O24" s="82">
        <f t="shared" si="3"/>
        <v>0.33667710588723032</v>
      </c>
      <c r="P24" s="76">
        <f>分析係数表!C27</f>
        <v>7.547169811320753E-2</v>
      </c>
      <c r="Q24" s="82">
        <f t="shared" si="4"/>
        <v>2.5409592897149454E-2</v>
      </c>
      <c r="R24" s="83">
        <v>2.5713256146231378E-2</v>
      </c>
      <c r="S24" s="84">
        <f t="shared" si="5"/>
        <v>2.6224781745513268E-2</v>
      </c>
      <c r="T24" s="85">
        <f>分析係数表!F27</f>
        <v>0.31960921144452198</v>
      </c>
      <c r="U24" s="86">
        <f t="shared" si="6"/>
        <v>8.3816818139881896E-3</v>
      </c>
      <c r="V24" s="87">
        <f>分析係数表!D27</f>
        <v>2.1632937892533146E-2</v>
      </c>
      <c r="W24" s="167">
        <f t="shared" si="7"/>
        <v>0</v>
      </c>
      <c r="X24" s="76">
        <f>分析係数表!E27</f>
        <v>2.3726448011165389E-2</v>
      </c>
      <c r="Y24" s="166">
        <f t="shared" si="8"/>
        <v>0</v>
      </c>
    </row>
    <row r="25" spans="1:25" x14ac:dyDescent="0.2">
      <c r="A25" s="6" t="s">
        <v>13</v>
      </c>
      <c r="B25" s="5" t="s">
        <v>192</v>
      </c>
      <c r="C25" s="90"/>
      <c r="D25" s="107">
        <f>投入係数表!AK25</f>
        <v>0</v>
      </c>
      <c r="E25" s="110">
        <f t="shared" si="9"/>
        <v>0</v>
      </c>
      <c r="F25" s="85">
        <f>分析係数表!C28</f>
        <v>9.6472970692467741E-2</v>
      </c>
      <c r="G25" s="110">
        <f t="shared" si="0"/>
        <v>0</v>
      </c>
      <c r="H25" s="110">
        <v>2.0571040185965228E-2</v>
      </c>
      <c r="I25" s="110">
        <f t="shared" si="1"/>
        <v>2.0571040185965228E-2</v>
      </c>
      <c r="J25" s="85">
        <f>分析係数表!G28</f>
        <v>0.12489408574817827</v>
      </c>
      <c r="K25" s="111">
        <f t="shared" si="2"/>
        <v>2.5692012569151624E-3</v>
      </c>
      <c r="L25" s="79"/>
      <c r="M25" s="80"/>
      <c r="N25" s="81">
        <f>分析係数表!H28</f>
        <v>1.9077305478404378E-2</v>
      </c>
      <c r="O25" s="82">
        <f t="shared" si="3"/>
        <v>0.61786604403263967</v>
      </c>
      <c r="P25" s="76">
        <f>分析係数表!C28</f>
        <v>9.6472970692467741E-2</v>
      </c>
      <c r="Q25" s="82">
        <f t="shared" si="4"/>
        <v>5.9607372757831831E-2</v>
      </c>
      <c r="R25" s="83">
        <v>6.7998097688455966E-2</v>
      </c>
      <c r="S25" s="84">
        <f t="shared" si="5"/>
        <v>8.8569137874421194E-2</v>
      </c>
      <c r="T25" s="85">
        <f>分析係数表!F28</f>
        <v>0.21360786307405524</v>
      </c>
      <c r="U25" s="86">
        <f t="shared" si="6"/>
        <v>1.8919064275666482E-2</v>
      </c>
      <c r="V25" s="87">
        <f>分析係数表!D28</f>
        <v>3.211320115234706E-2</v>
      </c>
      <c r="W25" s="167">
        <f t="shared" si="7"/>
        <v>0</v>
      </c>
      <c r="X25" s="76">
        <f>分析係数表!E28</f>
        <v>3.1859006947974916E-2</v>
      </c>
      <c r="Y25" s="166">
        <f t="shared" si="8"/>
        <v>0</v>
      </c>
    </row>
    <row r="26" spans="1:25" x14ac:dyDescent="0.2">
      <c r="A26" s="6" t="s">
        <v>14</v>
      </c>
      <c r="B26" s="5" t="s">
        <v>50</v>
      </c>
      <c r="C26" s="90"/>
      <c r="D26" s="107">
        <f>投入係数表!AK26</f>
        <v>5.0735294117647059E-2</v>
      </c>
      <c r="E26" s="110">
        <f t="shared" si="9"/>
        <v>5.0735294117647056</v>
      </c>
      <c r="F26" s="85">
        <f>分析係数表!C29</f>
        <v>3.4111818825194651E-2</v>
      </c>
      <c r="G26" s="110">
        <f t="shared" si="0"/>
        <v>0.17306731609841403</v>
      </c>
      <c r="H26" s="110">
        <v>0.17612272446658489</v>
      </c>
      <c r="I26" s="110">
        <f t="shared" si="1"/>
        <v>0.17612272446658489</v>
      </c>
      <c r="J26" s="85">
        <f>分析係数表!G29</f>
        <v>0.26295336787564766</v>
      </c>
      <c r="K26" s="111">
        <f t="shared" si="2"/>
        <v>4.6312063557923229E-2</v>
      </c>
      <c r="L26" s="79"/>
      <c r="M26" s="80"/>
      <c r="N26" s="81">
        <f>分析係数表!H29</f>
        <v>9.4946262528680103E-3</v>
      </c>
      <c r="O26" s="82">
        <f t="shared" si="3"/>
        <v>0.30750711462207336</v>
      </c>
      <c r="P26" s="76">
        <f>分析係数表!C29</f>
        <v>3.4111818825194651E-2</v>
      </c>
      <c r="Q26" s="82">
        <f t="shared" si="4"/>
        <v>1.0489626981446532E-2</v>
      </c>
      <c r="R26" s="83">
        <v>1.3380809074258185E-2</v>
      </c>
      <c r="S26" s="84">
        <f t="shared" si="5"/>
        <v>0.18950353354084307</v>
      </c>
      <c r="T26" s="85">
        <f>分析係数表!F29</f>
        <v>0.41450777202072536</v>
      </c>
      <c r="U26" s="86">
        <f t="shared" si="6"/>
        <v>7.8550687478069661E-2</v>
      </c>
      <c r="V26" s="87">
        <f>分析係数表!D29</f>
        <v>0.22927461139896374</v>
      </c>
      <c r="W26" s="167">
        <f t="shared" si="7"/>
        <v>0</v>
      </c>
      <c r="X26" s="76">
        <f>分析係数表!E29</f>
        <v>0.13212435233160622</v>
      </c>
      <c r="Y26" s="166">
        <f t="shared" si="8"/>
        <v>0</v>
      </c>
    </row>
    <row r="27" spans="1:25" x14ac:dyDescent="0.2">
      <c r="A27" s="6" t="s">
        <v>15</v>
      </c>
      <c r="B27" s="5" t="s">
        <v>36</v>
      </c>
      <c r="C27" s="90"/>
      <c r="D27" s="107">
        <f>投入係数表!AK27</f>
        <v>2.2058823529411764E-3</v>
      </c>
      <c r="E27" s="110">
        <f t="shared" si="9"/>
        <v>0.22058823529411764</v>
      </c>
      <c r="F27" s="85">
        <f>分析係数表!C30</f>
        <v>1</v>
      </c>
      <c r="G27" s="110">
        <f t="shared" si="0"/>
        <v>0.22058823529411764</v>
      </c>
      <c r="H27" s="110">
        <v>0.26848759413787837</v>
      </c>
      <c r="I27" s="110">
        <f t="shared" si="1"/>
        <v>0.26848759413787837</v>
      </c>
      <c r="J27" s="85">
        <f>分析係数表!G30</f>
        <v>0.34440567162860553</v>
      </c>
      <c r="K27" s="111">
        <f t="shared" si="2"/>
        <v>9.2468650183004458E-2</v>
      </c>
      <c r="L27" s="79"/>
      <c r="M27" s="80"/>
      <c r="N27" s="81">
        <f>分析係数表!H30</f>
        <v>0</v>
      </c>
      <c r="O27" s="82">
        <f t="shared" si="3"/>
        <v>0</v>
      </c>
      <c r="P27" s="76">
        <f>分析係数表!C30</f>
        <v>1</v>
      </c>
      <c r="Q27" s="82">
        <f t="shared" si="4"/>
        <v>0</v>
      </c>
      <c r="R27" s="83">
        <v>9.6316849562516252E-2</v>
      </c>
      <c r="S27" s="84">
        <f t="shared" si="5"/>
        <v>0.36480444370039461</v>
      </c>
      <c r="T27" s="85">
        <f>分析係数表!F30</f>
        <v>0.44043464817350592</v>
      </c>
      <c r="U27" s="86">
        <f t="shared" si="6"/>
        <v>0.16067251681331485</v>
      </c>
      <c r="V27" s="87">
        <f>分析係数表!D30</f>
        <v>0.12915764830602058</v>
      </c>
      <c r="W27" s="167">
        <f t="shared" si="7"/>
        <v>0</v>
      </c>
      <c r="X27" s="76">
        <f>分析係数表!E30</f>
        <v>8.229162065462256E-2</v>
      </c>
      <c r="Y27" s="166">
        <f t="shared" si="8"/>
        <v>0</v>
      </c>
    </row>
    <row r="28" spans="1:25" x14ac:dyDescent="0.2">
      <c r="A28" s="6" t="s">
        <v>16</v>
      </c>
      <c r="B28" s="5" t="s">
        <v>193</v>
      </c>
      <c r="C28" s="90"/>
      <c r="D28" s="107">
        <f>投入係数表!AK28</f>
        <v>4.4117647058823529E-3</v>
      </c>
      <c r="E28" s="110">
        <f t="shared" si="9"/>
        <v>0.44117647058823528</v>
      </c>
      <c r="F28" s="85">
        <f>分析係数表!C31</f>
        <v>1.6826763829082436E-2</v>
      </c>
      <c r="G28" s="110">
        <f t="shared" si="0"/>
        <v>7.4235722775363687E-3</v>
      </c>
      <c r="H28" s="110">
        <v>9.5997613371177574E-3</v>
      </c>
      <c r="I28" s="110">
        <f t="shared" si="1"/>
        <v>9.5997613371177574E-3</v>
      </c>
      <c r="J28" s="85">
        <f>分析係数表!G31</f>
        <v>7.0588235294117646E-2</v>
      </c>
      <c r="K28" s="111">
        <f t="shared" si="2"/>
        <v>6.7763021203184166E-4</v>
      </c>
      <c r="L28" s="79"/>
      <c r="M28" s="80"/>
      <c r="N28" s="81">
        <f>分析係数表!H31</f>
        <v>2.1628325886567646E-2</v>
      </c>
      <c r="O28" s="82">
        <f t="shared" si="3"/>
        <v>0.70048719247640834</v>
      </c>
      <c r="P28" s="76">
        <f>分析係数表!C31</f>
        <v>1.6826763829082436E-2</v>
      </c>
      <c r="Q28" s="82">
        <f t="shared" si="4"/>
        <v>1.1786932553097535E-2</v>
      </c>
      <c r="R28" s="83">
        <v>1.4831539662901315E-2</v>
      </c>
      <c r="S28" s="84">
        <f t="shared" si="5"/>
        <v>2.4431301000019071E-2</v>
      </c>
      <c r="T28" s="85">
        <f>分析係数表!F31</f>
        <v>0.34509803921568627</v>
      </c>
      <c r="U28" s="86">
        <f t="shared" si="6"/>
        <v>8.4311940705948159E-3</v>
      </c>
      <c r="V28" s="87">
        <f>分析係数表!D31</f>
        <v>0</v>
      </c>
      <c r="W28" s="167">
        <f t="shared" si="7"/>
        <v>0</v>
      </c>
      <c r="X28" s="76">
        <f>分析係数表!E31</f>
        <v>0</v>
      </c>
      <c r="Y28" s="166">
        <f t="shared" si="8"/>
        <v>0</v>
      </c>
    </row>
    <row r="29" spans="1:25" x14ac:dyDescent="0.2">
      <c r="A29" s="6" t="s">
        <v>17</v>
      </c>
      <c r="B29" s="5" t="s">
        <v>273</v>
      </c>
      <c r="C29" s="90"/>
      <c r="D29" s="107">
        <f>投入係数表!AK29</f>
        <v>2.2058823529411764E-3</v>
      </c>
      <c r="E29" s="110">
        <f t="shared" si="9"/>
        <v>0.22058823529411764</v>
      </c>
      <c r="F29" s="85">
        <f>分析係数表!C32</f>
        <v>1</v>
      </c>
      <c r="G29" s="110">
        <f t="shared" si="0"/>
        <v>0.22058823529411764</v>
      </c>
      <c r="H29" s="110">
        <v>0.26017615488000284</v>
      </c>
      <c r="I29" s="110">
        <f t="shared" si="1"/>
        <v>0.26017615488000284</v>
      </c>
      <c r="J29" s="85">
        <f>分析係数表!G32</f>
        <v>0.14034315882094148</v>
      </c>
      <c r="K29" s="111">
        <f t="shared" si="2"/>
        <v>3.6513943425746105E-2</v>
      </c>
      <c r="L29" s="79"/>
      <c r="M29" s="80"/>
      <c r="N29" s="81">
        <f>分析係数表!H32</f>
        <v>6.181318681318681E-3</v>
      </c>
      <c r="O29" s="82">
        <f t="shared" si="3"/>
        <v>0.20019739815220833</v>
      </c>
      <c r="P29" s="76">
        <f>分析係数表!C32</f>
        <v>1</v>
      </c>
      <c r="Q29" s="82">
        <f t="shared" si="4"/>
        <v>0.20019739815220833</v>
      </c>
      <c r="R29" s="83">
        <v>0.26054906597346583</v>
      </c>
      <c r="S29" s="84">
        <f t="shared" si="5"/>
        <v>0.52072522085346873</v>
      </c>
      <c r="T29" s="85">
        <f>分析係数表!F32</f>
        <v>0.48284205895292565</v>
      </c>
      <c r="U29" s="86">
        <f t="shared" si="6"/>
        <v>0.2514280377856058</v>
      </c>
      <c r="V29" s="87">
        <f>分析係数表!D32</f>
        <v>1.2758468983721953E-2</v>
      </c>
      <c r="W29" s="167">
        <f t="shared" si="7"/>
        <v>0</v>
      </c>
      <c r="X29" s="76">
        <f>分析係数表!E32</f>
        <v>1.913770347558293E-2</v>
      </c>
      <c r="Y29" s="166">
        <f t="shared" si="8"/>
        <v>0</v>
      </c>
    </row>
    <row r="30" spans="1:25" x14ac:dyDescent="0.2">
      <c r="A30" s="6" t="s">
        <v>18</v>
      </c>
      <c r="B30" s="5" t="s">
        <v>274</v>
      </c>
      <c r="C30" s="90"/>
      <c r="D30" s="107">
        <f>投入係数表!AK30</f>
        <v>0</v>
      </c>
      <c r="E30" s="110">
        <f t="shared" si="9"/>
        <v>0</v>
      </c>
      <c r="F30" s="85">
        <f>分析係数表!C33</f>
        <v>0.61354309165526677</v>
      </c>
      <c r="G30" s="110">
        <f t="shared" si="0"/>
        <v>0</v>
      </c>
      <c r="H30" s="110">
        <v>1.9453776118501607E-2</v>
      </c>
      <c r="I30" s="110">
        <f t="shared" si="1"/>
        <v>1.9453776118501607E-2</v>
      </c>
      <c r="J30" s="85">
        <f>分析係数表!G33</f>
        <v>0.50806900389538123</v>
      </c>
      <c r="K30" s="111">
        <f t="shared" si="2"/>
        <v>9.8838606545308665E-3</v>
      </c>
      <c r="L30" s="79"/>
      <c r="M30" s="80"/>
      <c r="N30" s="81">
        <f>分析係数表!H33</f>
        <v>9.1575091575091575E-4</v>
      </c>
      <c r="O30" s="82">
        <f t="shared" si="3"/>
        <v>2.9658873800327164E-2</v>
      </c>
      <c r="P30" s="76">
        <f>分析係数表!C33</f>
        <v>0.61354309165526677</v>
      </c>
      <c r="Q30" s="82">
        <f t="shared" si="4"/>
        <v>1.8196997126466118E-2</v>
      </c>
      <c r="R30" s="83">
        <v>4.9779859283398231E-2</v>
      </c>
      <c r="S30" s="84">
        <f t="shared" si="5"/>
        <v>6.9233635401899835E-2</v>
      </c>
      <c r="T30" s="85">
        <f>分析係数表!F33</f>
        <v>0.64607679465776291</v>
      </c>
      <c r="U30" s="86">
        <f t="shared" si="6"/>
        <v>4.4730245242963665E-2</v>
      </c>
      <c r="V30" s="87">
        <f>分析係数表!D33</f>
        <v>9.237618252643294E-2</v>
      </c>
      <c r="W30" s="167">
        <f t="shared" si="7"/>
        <v>0</v>
      </c>
      <c r="X30" s="76">
        <f>分析係数表!E33</f>
        <v>8.7367835281023931E-2</v>
      </c>
      <c r="Y30" s="166">
        <f t="shared" si="8"/>
        <v>0</v>
      </c>
    </row>
    <row r="31" spans="1:25" x14ac:dyDescent="0.2">
      <c r="A31" s="6" t="s">
        <v>19</v>
      </c>
      <c r="B31" s="5" t="s">
        <v>275</v>
      </c>
      <c r="C31" s="90"/>
      <c r="D31" s="107">
        <f>投入係数表!AK31</f>
        <v>4.1176470588235294E-2</v>
      </c>
      <c r="E31" s="110">
        <f t="shared" si="9"/>
        <v>4.117647058823529</v>
      </c>
      <c r="F31" s="85">
        <f>分析係数表!C34</f>
        <v>0.22857033424405693</v>
      </c>
      <c r="G31" s="110">
        <f t="shared" si="0"/>
        <v>0.94117196453435192</v>
      </c>
      <c r="H31" s="110">
        <v>1.010211774852579</v>
      </c>
      <c r="I31" s="110">
        <f t="shared" si="1"/>
        <v>1.010211774852579</v>
      </c>
      <c r="J31" s="85">
        <f>分析係数表!G34</f>
        <v>0.42483593457785029</v>
      </c>
      <c r="K31" s="111">
        <f t="shared" si="2"/>
        <v>0.42917426349104426</v>
      </c>
      <c r="L31" s="79"/>
      <c r="M31" s="80"/>
      <c r="N31" s="81">
        <f>分析係数表!H34</f>
        <v>0.15290524493821198</v>
      </c>
      <c r="O31" s="82">
        <f t="shared" si="3"/>
        <v>4.9522171204293528</v>
      </c>
      <c r="P31" s="76">
        <f>分析係数表!C34</f>
        <v>0.22857033424405693</v>
      </c>
      <c r="Q31" s="82">
        <f t="shared" si="4"/>
        <v>1.1319299224656783</v>
      </c>
      <c r="R31" s="83">
        <v>1.205864503048875</v>
      </c>
      <c r="S31" s="84">
        <f t="shared" si="5"/>
        <v>2.216076277901454</v>
      </c>
      <c r="T31" s="85">
        <f>分析係数表!F34</f>
        <v>0.69964976707810533</v>
      </c>
      <c r="U31" s="86">
        <f t="shared" si="6"/>
        <v>1.550477251661067</v>
      </c>
      <c r="V31" s="87">
        <f>分析係数表!D34</f>
        <v>0.31293141555306198</v>
      </c>
      <c r="W31" s="167">
        <f t="shared" si="7"/>
        <v>1</v>
      </c>
      <c r="X31" s="76">
        <f>分析係数表!E34</f>
        <v>0.23428202251011596</v>
      </c>
      <c r="Y31" s="166">
        <f t="shared" si="8"/>
        <v>1</v>
      </c>
    </row>
    <row r="32" spans="1:25" x14ac:dyDescent="0.2">
      <c r="A32" s="6" t="s">
        <v>20</v>
      </c>
      <c r="B32" s="5" t="s">
        <v>37</v>
      </c>
      <c r="C32" s="90"/>
      <c r="D32" s="107">
        <f>投入係数表!AK32</f>
        <v>2.7205882352941177E-2</v>
      </c>
      <c r="E32" s="110">
        <f t="shared" si="9"/>
        <v>2.7205882352941178</v>
      </c>
      <c r="F32" s="85">
        <f>分析係数表!C35</f>
        <v>0.59405620126526415</v>
      </c>
      <c r="G32" s="110">
        <f t="shared" si="0"/>
        <v>1.6161823122657923</v>
      </c>
      <c r="H32" s="110">
        <v>1.7984389040686422</v>
      </c>
      <c r="I32" s="110">
        <f t="shared" si="1"/>
        <v>1.7984389040686422</v>
      </c>
      <c r="J32" s="85">
        <f>分析係数表!G35</f>
        <v>0.31381472022289297</v>
      </c>
      <c r="K32" s="111">
        <f t="shared" si="2"/>
        <v>0.56437660151826718</v>
      </c>
      <c r="L32" s="79"/>
      <c r="M32" s="80"/>
      <c r="N32" s="81">
        <f>分析係数表!H35</f>
        <v>5.730990621100511E-2</v>
      </c>
      <c r="O32" s="82">
        <f t="shared" si="3"/>
        <v>1.8561240251962987</v>
      </c>
      <c r="P32" s="76">
        <f>分析係数表!C35</f>
        <v>0.59405620126526415</v>
      </c>
      <c r="Q32" s="82">
        <f t="shared" si="4"/>
        <v>1.1026419874853046</v>
      </c>
      <c r="R32" s="83">
        <v>1.4987391159427412</v>
      </c>
      <c r="S32" s="84">
        <f t="shared" si="5"/>
        <v>3.2971780200113834</v>
      </c>
      <c r="T32" s="85">
        <f>分析係数表!F35</f>
        <v>0.64397492454144412</v>
      </c>
      <c r="U32" s="86">
        <f t="shared" si="6"/>
        <v>2.1232999666365386</v>
      </c>
      <c r="V32" s="87">
        <f>分析係数表!D35</f>
        <v>5.2101230554910609E-2</v>
      </c>
      <c r="W32" s="167">
        <f t="shared" si="7"/>
        <v>0</v>
      </c>
      <c r="X32" s="76">
        <f>分析係数表!E35</f>
        <v>4.6482470397028096E-2</v>
      </c>
      <c r="Y32" s="166">
        <f t="shared" si="8"/>
        <v>0</v>
      </c>
    </row>
    <row r="33" spans="1:25" x14ac:dyDescent="0.2">
      <c r="A33" s="6" t="s">
        <v>21</v>
      </c>
      <c r="B33" s="5" t="s">
        <v>38</v>
      </c>
      <c r="C33" s="90"/>
      <c r="D33" s="107">
        <f>投入係数表!AK33</f>
        <v>1.5441176470588236E-2</v>
      </c>
      <c r="E33" s="110">
        <f t="shared" si="9"/>
        <v>1.5441176470588236</v>
      </c>
      <c r="F33" s="85">
        <f>分析係数表!C36</f>
        <v>0.92201141892342209</v>
      </c>
      <c r="G33" s="110">
        <f t="shared" si="0"/>
        <v>1.4236941027494019</v>
      </c>
      <c r="H33" s="110">
        <v>1.5391065607330681</v>
      </c>
      <c r="I33" s="110">
        <f t="shared" si="1"/>
        <v>1.5391065607330681</v>
      </c>
      <c r="J33" s="85">
        <f>分析係数表!G36</f>
        <v>3.5073050022033647E-2</v>
      </c>
      <c r="K33" s="111">
        <f t="shared" si="2"/>
        <v>5.3981161393831065E-2</v>
      </c>
      <c r="L33" s="79"/>
      <c r="M33" s="80"/>
      <c r="N33" s="81">
        <f>分析係数表!H36</f>
        <v>0.21210954796119633</v>
      </c>
      <c r="O33" s="82">
        <f t="shared" si="3"/>
        <v>6.8696959037895153</v>
      </c>
      <c r="P33" s="76">
        <f>分析係数表!C36</f>
        <v>0.92201141892342209</v>
      </c>
      <c r="Q33" s="82">
        <f t="shared" si="4"/>
        <v>6.3339380678253914</v>
      </c>
      <c r="R33" s="83">
        <v>6.5667713226390294</v>
      </c>
      <c r="S33" s="84">
        <f t="shared" si="5"/>
        <v>8.1058778833720968</v>
      </c>
      <c r="T33" s="85">
        <f>分析係数表!F36</f>
        <v>0.86466819583959498</v>
      </c>
      <c r="U33" s="86">
        <f t="shared" si="6"/>
        <v>7.0088948051114262</v>
      </c>
      <c r="V33" s="87">
        <f>分析係数表!D36</f>
        <v>1.3208890295024915E-2</v>
      </c>
      <c r="W33" s="167">
        <f t="shared" si="7"/>
        <v>0</v>
      </c>
      <c r="X33" s="76">
        <f>分析係数表!E36</f>
        <v>5.3106744556558685E-3</v>
      </c>
      <c r="Y33" s="166">
        <f t="shared" si="8"/>
        <v>0</v>
      </c>
    </row>
    <row r="34" spans="1:25" x14ac:dyDescent="0.2">
      <c r="A34" s="6" t="s">
        <v>22</v>
      </c>
      <c r="B34" s="5" t="s">
        <v>378</v>
      </c>
      <c r="C34" s="90"/>
      <c r="D34" s="107">
        <f>投入係数表!AK34</f>
        <v>2.7205882352941177E-2</v>
      </c>
      <c r="E34" s="110">
        <f t="shared" si="9"/>
        <v>2.7205882352941178</v>
      </c>
      <c r="F34" s="85">
        <f>分析係数表!C37</f>
        <v>0.53071646341463419</v>
      </c>
      <c r="G34" s="110">
        <f t="shared" si="0"/>
        <v>1.4438609666427549</v>
      </c>
      <c r="H34" s="110">
        <v>1.6036355412965495</v>
      </c>
      <c r="I34" s="110">
        <f t="shared" si="1"/>
        <v>1.6036355412965495</v>
      </c>
      <c r="J34" s="85">
        <f>分析係数表!G37</f>
        <v>0.41098529342667856</v>
      </c>
      <c r="K34" s="111">
        <f t="shared" si="2"/>
        <v>0.65907062348921286</v>
      </c>
      <c r="L34" s="79"/>
      <c r="M34" s="80"/>
      <c r="N34" s="81">
        <f>分析係数表!H37</f>
        <v>4.5651692629714608E-2</v>
      </c>
      <c r="O34" s="82">
        <f t="shared" si="3"/>
        <v>1.4785437471998262</v>
      </c>
      <c r="P34" s="76">
        <f>分析係数表!C37</f>
        <v>0.53071646341463419</v>
      </c>
      <c r="Q34" s="82">
        <f t="shared" si="4"/>
        <v>0.78468750851771274</v>
      </c>
      <c r="R34" s="83">
        <v>0.90060982564390601</v>
      </c>
      <c r="S34" s="84">
        <f t="shared" si="5"/>
        <v>2.5042453669404554</v>
      </c>
      <c r="T34" s="85">
        <f>分析係数表!F37</f>
        <v>0.70065310341587184</v>
      </c>
      <c r="U34" s="86">
        <f t="shared" si="6"/>
        <v>1.7546072880616488</v>
      </c>
      <c r="V34" s="87">
        <f>分析係数表!D37</f>
        <v>8.5091387492364792E-2</v>
      </c>
      <c r="W34" s="167">
        <f t="shared" si="7"/>
        <v>0</v>
      </c>
      <c r="X34" s="76">
        <f>分析係数表!E37</f>
        <v>8.0815674481980918E-2</v>
      </c>
      <c r="Y34" s="166">
        <f t="shared" si="8"/>
        <v>0</v>
      </c>
    </row>
    <row r="35" spans="1:25" x14ac:dyDescent="0.2">
      <c r="A35" s="6" t="s">
        <v>23</v>
      </c>
      <c r="B35" s="5" t="s">
        <v>194</v>
      </c>
      <c r="C35" s="90"/>
      <c r="D35" s="107">
        <f>投入係数表!AK35</f>
        <v>7.2058823529411759E-2</v>
      </c>
      <c r="E35" s="110">
        <f t="shared" si="9"/>
        <v>7.2058823529411757</v>
      </c>
      <c r="F35" s="85">
        <f>分析係数表!C38</f>
        <v>6.0218331324874197E-2</v>
      </c>
      <c r="G35" s="110">
        <f t="shared" si="0"/>
        <v>0.4339262110174758</v>
      </c>
      <c r="H35" s="110">
        <v>0.45628176285890598</v>
      </c>
      <c r="I35" s="110">
        <f t="shared" si="1"/>
        <v>0.45628176285890598</v>
      </c>
      <c r="J35" s="85">
        <f>分析係数表!G38</f>
        <v>0.21161417322834647</v>
      </c>
      <c r="K35" s="111">
        <f t="shared" si="2"/>
        <v>9.6555688006559837E-2</v>
      </c>
      <c r="L35" s="79"/>
      <c r="M35" s="80"/>
      <c r="N35" s="81">
        <f>分析係数表!H38</f>
        <v>4.0957211286881616E-2</v>
      </c>
      <c r="O35" s="82">
        <f t="shared" si="3"/>
        <v>1.3265012787618853</v>
      </c>
      <c r="P35" s="76">
        <f>分析係数表!C38</f>
        <v>6.0218331324874197E-2</v>
      </c>
      <c r="Q35" s="82">
        <f t="shared" si="4"/>
        <v>7.9879693507352523E-2</v>
      </c>
      <c r="R35" s="83">
        <v>9.7836687856010851E-2</v>
      </c>
      <c r="S35" s="84">
        <f t="shared" si="5"/>
        <v>0.55411845071491683</v>
      </c>
      <c r="T35" s="85">
        <f>分析係数表!F38</f>
        <v>0.48868110236220474</v>
      </c>
      <c r="U35" s="86">
        <f t="shared" si="6"/>
        <v>0.27078721533460259</v>
      </c>
      <c r="V35" s="87">
        <f>分析係数表!D38</f>
        <v>0.11466535433070867</v>
      </c>
      <c r="W35" s="167">
        <f t="shared" si="7"/>
        <v>0</v>
      </c>
      <c r="X35" s="76">
        <f>分析係数表!E38</f>
        <v>7.874015748031496E-2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2.0367626776982846E-2</v>
      </c>
      <c r="I36" s="110">
        <f t="shared" si="1"/>
        <v>2.0367626776982846E-2</v>
      </c>
      <c r="J36" s="85">
        <f>分析係数表!G39</f>
        <v>0.35446398937935614</v>
      </c>
      <c r="K36" s="111">
        <f t="shared" si="2"/>
        <v>7.219590241559137E-3</v>
      </c>
      <c r="L36" s="79"/>
      <c r="M36" s="80"/>
      <c r="N36" s="81">
        <f>分析係数表!H39</f>
        <v>3.6479088676890873E-3</v>
      </c>
      <c r="O36" s="82">
        <f t="shared" si="3"/>
        <v>0.11814661266613842</v>
      </c>
      <c r="P36" s="76">
        <f>分析係数表!C39</f>
        <v>1</v>
      </c>
      <c r="Q36" s="82">
        <f t="shared" si="4"/>
        <v>0.11814661266613842</v>
      </c>
      <c r="R36" s="83">
        <v>0.13343251769094275</v>
      </c>
      <c r="S36" s="84">
        <f t="shared" si="5"/>
        <v>0.15380014446792559</v>
      </c>
      <c r="T36" s="85">
        <f>分析係数表!F39</f>
        <v>0.70522971883741881</v>
      </c>
      <c r="U36" s="86">
        <f t="shared" si="6"/>
        <v>0.10846443264026956</v>
      </c>
      <c r="V36" s="87">
        <f>分析係数表!D39</f>
        <v>5.7038547247641173E-2</v>
      </c>
      <c r="W36" s="167">
        <f t="shared" si="7"/>
        <v>0</v>
      </c>
      <c r="X36" s="76">
        <f>分析係数表!E39</f>
        <v>7.2068654876487601E-2</v>
      </c>
      <c r="Y36" s="166">
        <f t="shared" si="8"/>
        <v>0</v>
      </c>
    </row>
    <row r="37" spans="1:25" x14ac:dyDescent="0.2">
      <c r="A37" s="6" t="s">
        <v>25</v>
      </c>
      <c r="B37" s="5" t="s">
        <v>40</v>
      </c>
      <c r="C37" s="90"/>
      <c r="D37" s="107">
        <f>投入係数表!AK37</f>
        <v>0</v>
      </c>
      <c r="E37" s="110">
        <f t="shared" si="9"/>
        <v>0</v>
      </c>
      <c r="F37" s="85">
        <f>分析係数表!C40</f>
        <v>0.65100470158416435</v>
      </c>
      <c r="G37" s="110">
        <f t="shared" si="0"/>
        <v>0</v>
      </c>
      <c r="H37" s="110">
        <v>4.6593229339591986E-3</v>
      </c>
      <c r="I37" s="110">
        <f t="shared" si="1"/>
        <v>4.6593229339591986E-3</v>
      </c>
      <c r="J37" s="85">
        <f>分析係数表!G40</f>
        <v>0.47733083654434799</v>
      </c>
      <c r="K37" s="111">
        <f t="shared" si="2"/>
        <v>2.2240385137970099E-3</v>
      </c>
      <c r="L37" s="79"/>
      <c r="M37" s="80"/>
      <c r="N37" s="81">
        <f>分析係数表!H40</f>
        <v>3.0717908465161214E-2</v>
      </c>
      <c r="O37" s="82">
        <f t="shared" si="3"/>
        <v>0.99487595907141391</v>
      </c>
      <c r="P37" s="76">
        <f>分析係数表!C40</f>
        <v>0.65100470158416435</v>
      </c>
      <c r="Q37" s="82">
        <f t="shared" si="4"/>
        <v>0.64766892684854516</v>
      </c>
      <c r="R37" s="83">
        <v>0.65018862220041262</v>
      </c>
      <c r="S37" s="84">
        <f t="shared" si="5"/>
        <v>0.65484794513437183</v>
      </c>
      <c r="T37" s="85">
        <f>分析係数表!F40</f>
        <v>0.67377291224026792</v>
      </c>
      <c r="U37" s="86">
        <f t="shared" si="6"/>
        <v>0.44121880706774091</v>
      </c>
      <c r="V37" s="87">
        <f>分析係数表!D40</f>
        <v>0.10216428391371674</v>
      </c>
      <c r="W37" s="167">
        <f t="shared" si="7"/>
        <v>0</v>
      </c>
      <c r="X37" s="76">
        <f>分析係数表!E40</f>
        <v>5.6249774928877526E-2</v>
      </c>
      <c r="Y37" s="166">
        <f t="shared" si="8"/>
        <v>0</v>
      </c>
    </row>
    <row r="38" spans="1:25" x14ac:dyDescent="0.2">
      <c r="A38" s="6" t="s">
        <v>26</v>
      </c>
      <c r="B38" s="5" t="s">
        <v>277</v>
      </c>
      <c r="C38" s="90"/>
      <c r="D38" s="107">
        <f>投入係数表!AK38</f>
        <v>0</v>
      </c>
      <c r="E38" s="110">
        <f t="shared" si="9"/>
        <v>0</v>
      </c>
      <c r="F38" s="85">
        <f>分析係数表!C41</f>
        <v>0.8265321556052998</v>
      </c>
      <c r="G38" s="110">
        <f t="shared" si="0"/>
        <v>0</v>
      </c>
      <c r="H38" s="110">
        <v>7.752298160895166E-4</v>
      </c>
      <c r="I38" s="110">
        <f t="shared" si="1"/>
        <v>7.752298160895166E-4</v>
      </c>
      <c r="J38" s="85">
        <f>分析係数表!G41</f>
        <v>0.44479524052850572</v>
      </c>
      <c r="K38" s="111">
        <f t="shared" si="2"/>
        <v>3.448185325124058E-4</v>
      </c>
      <c r="L38" s="79"/>
      <c r="M38" s="80"/>
      <c r="N38" s="81">
        <f>分析係数表!H41</f>
        <v>6.0640824377088114E-2</v>
      </c>
      <c r="O38" s="82">
        <f t="shared" si="3"/>
        <v>1.9640041046238625</v>
      </c>
      <c r="P38" s="76">
        <f>分析係数表!C41</f>
        <v>0.8265321556052998</v>
      </c>
      <c r="Q38" s="82">
        <f t="shared" si="4"/>
        <v>1.6233125462124178</v>
      </c>
      <c r="R38" s="83">
        <v>1.6524301091329403</v>
      </c>
      <c r="S38" s="84">
        <f t="shared" si="5"/>
        <v>1.6532053389490298</v>
      </c>
      <c r="T38" s="85">
        <f>分析係数表!F41</f>
        <v>0.54945616468355352</v>
      </c>
      <c r="U38" s="86">
        <f t="shared" si="6"/>
        <v>0.90836386497330801</v>
      </c>
      <c r="V38" s="87">
        <f>分析係数表!D41</f>
        <v>0.14767501277465508</v>
      </c>
      <c r="W38" s="167">
        <f t="shared" si="7"/>
        <v>0</v>
      </c>
      <c r="X38" s="76">
        <f>分析係数表!E41</f>
        <v>0.13803927293963064</v>
      </c>
      <c r="Y38" s="166">
        <f t="shared" si="8"/>
        <v>0</v>
      </c>
    </row>
    <row r="39" spans="1:25" x14ac:dyDescent="0.2">
      <c r="A39" s="6" t="s">
        <v>51</v>
      </c>
      <c r="B39" s="5" t="s">
        <v>368</v>
      </c>
      <c r="C39" s="75">
        <f>最終需要_まとめ!C40</f>
        <v>100</v>
      </c>
      <c r="D39" s="107">
        <f>投入係数表!AK39</f>
        <v>0</v>
      </c>
      <c r="E39" s="110">
        <f t="shared" si="9"/>
        <v>0</v>
      </c>
      <c r="F39" s="85">
        <f>分析係数表!C42</f>
        <v>0.24572260647979616</v>
      </c>
      <c r="G39" s="110">
        <f>E39*F39</f>
        <v>0</v>
      </c>
      <c r="H39" s="110">
        <v>3.9348471264300054E-3</v>
      </c>
      <c r="I39" s="110">
        <f>C39+H39</f>
        <v>100.00393484712643</v>
      </c>
      <c r="J39" s="85">
        <f>分析係数表!G42</f>
        <v>0.48602941176470588</v>
      </c>
      <c r="K39" s="111">
        <f>I39*J39</f>
        <v>48.604853627904831</v>
      </c>
      <c r="L39" s="79"/>
      <c r="M39" s="80"/>
      <c r="N39" s="81">
        <f>分析係数表!H42</f>
        <v>1.240792174858109E-2</v>
      </c>
      <c r="O39" s="82">
        <f t="shared" si="3"/>
        <v>0.4018614439099274</v>
      </c>
      <c r="P39" s="76">
        <f>分析係数表!C42</f>
        <v>0.24572260647979616</v>
      </c>
      <c r="Q39" s="82">
        <f>O39*P39</f>
        <v>9.8746441441281765E-2</v>
      </c>
      <c r="R39" s="83">
        <v>0.10348183182834443</v>
      </c>
      <c r="S39" s="84">
        <f>I39+R39</f>
        <v>100.10741667895478</v>
      </c>
      <c r="T39" s="85">
        <f>分析係数表!F42</f>
        <v>0.55735294117647061</v>
      </c>
      <c r="U39" s="86">
        <f>S39*T39</f>
        <v>55.795163119593916</v>
      </c>
      <c r="V39" s="87">
        <f>分析係数表!D42</f>
        <v>0.2323529411764706</v>
      </c>
      <c r="W39" s="167">
        <f>ROUND(S39*V39,0)</f>
        <v>23</v>
      </c>
      <c r="X39" s="76">
        <f>分析係数表!E42</f>
        <v>0.17941176470588235</v>
      </c>
      <c r="Y39" s="166">
        <f>ROUND(S39*X39,0)</f>
        <v>18</v>
      </c>
    </row>
    <row r="40" spans="1:25" x14ac:dyDescent="0.2">
      <c r="A40" s="6" t="s">
        <v>195</v>
      </c>
      <c r="B40" s="5" t="s">
        <v>41</v>
      </c>
      <c r="C40" s="90"/>
      <c r="D40" s="107">
        <f>投入係数表!AK40</f>
        <v>7.9411764705882348E-2</v>
      </c>
      <c r="E40" s="110">
        <f t="shared" si="9"/>
        <v>7.9411764705882346</v>
      </c>
      <c r="F40" s="85">
        <f>分析係数表!C43</f>
        <v>0.32241039779440728</v>
      </c>
      <c r="G40" s="110">
        <f>E40*F40</f>
        <v>2.5603178648379399</v>
      </c>
      <c r="H40" s="110">
        <v>2.8549990180047309</v>
      </c>
      <c r="I40" s="110">
        <f>C40+H40</f>
        <v>2.8549990180047309</v>
      </c>
      <c r="J40" s="85">
        <f>分析係数表!G43</f>
        <v>0.32678591644967736</v>
      </c>
      <c r="K40" s="111">
        <f>I40*J40</f>
        <v>0.93297347056160485</v>
      </c>
      <c r="L40" s="79"/>
      <c r="M40" s="80"/>
      <c r="N40" s="81">
        <f>分析係数表!H43</f>
        <v>3.3935615666384894E-2</v>
      </c>
      <c r="O40" s="82">
        <f t="shared" si="3"/>
        <v>1.0990894194852008</v>
      </c>
      <c r="P40" s="76">
        <f>分析係数表!C43</f>
        <v>0.32241039779440728</v>
      </c>
      <c r="Q40" s="82">
        <f>O40*P40</f>
        <v>0.35435785694784777</v>
      </c>
      <c r="R40" s="83">
        <v>0.60832495097303418</v>
      </c>
      <c r="S40" s="84">
        <f>I40+R40</f>
        <v>3.4633239689777651</v>
      </c>
      <c r="T40" s="85">
        <f>分析係数表!F43</f>
        <v>0.56402128382203098</v>
      </c>
      <c r="U40" s="86">
        <f>S40*T40</f>
        <v>1.9533884312744509</v>
      </c>
      <c r="V40" s="87">
        <f>分析係数表!D43</f>
        <v>0.20027170836635344</v>
      </c>
      <c r="W40" s="167">
        <f>ROUND(S40*V40,0)</f>
        <v>1</v>
      </c>
      <c r="X40" s="76">
        <f>分析係数表!E43</f>
        <v>0.1484206951205706</v>
      </c>
      <c r="Y40" s="166">
        <f>ROUND(S40*X40,0)</f>
        <v>1</v>
      </c>
    </row>
    <row r="41" spans="1:25" x14ac:dyDescent="0.2">
      <c r="A41" s="6" t="s">
        <v>341</v>
      </c>
      <c r="B41" s="5" t="s">
        <v>42</v>
      </c>
      <c r="C41" s="90"/>
      <c r="D41" s="107">
        <f>投入係数表!AK41</f>
        <v>2.2058823529411764E-3</v>
      </c>
      <c r="E41" s="110">
        <f t="shared" si="9"/>
        <v>0.22058823529411764</v>
      </c>
      <c r="F41" s="85">
        <f>分析係数表!C44</f>
        <v>0.3905721797921623</v>
      </c>
      <c r="G41" s="110">
        <f>E41*F41</f>
        <v>8.615562789532992E-2</v>
      </c>
      <c r="H41" s="110">
        <v>9.270968506351239E-2</v>
      </c>
      <c r="I41" s="110">
        <f>C41+H41</f>
        <v>9.270968506351239E-2</v>
      </c>
      <c r="J41" s="85">
        <f>分析係数表!G44</f>
        <v>0.26539598666415049</v>
      </c>
      <c r="K41" s="111">
        <f>I41*J41</f>
        <v>2.4604778340753527E-2</v>
      </c>
      <c r="L41" s="79"/>
      <c r="M41" s="80"/>
      <c r="N41" s="81">
        <f>分析係数表!H44</f>
        <v>0.10659692871231333</v>
      </c>
      <c r="O41" s="82">
        <f t="shared" si="3"/>
        <v>3.4524069829496216</v>
      </c>
      <c r="P41" s="76">
        <f>分析係数表!C44</f>
        <v>0.3905721797921623</v>
      </c>
      <c r="Q41" s="82">
        <f>O41*P41</f>
        <v>1.3484141208603162</v>
      </c>
      <c r="R41" s="83">
        <v>1.3696009640390818</v>
      </c>
      <c r="S41" s="84">
        <f>I41+R41</f>
        <v>1.4623106491025941</v>
      </c>
      <c r="T41" s="85">
        <f>分析係数表!F44</f>
        <v>0.53714537334088197</v>
      </c>
      <c r="U41" s="86">
        <f>S41*T41</f>
        <v>0.78547339955256035</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107">
        <f>投入係数表!AK42</f>
        <v>2.9411764705882353E-3</v>
      </c>
      <c r="E42" s="110">
        <f t="shared" si="9"/>
        <v>0.29411764705882354</v>
      </c>
      <c r="F42" s="85">
        <f>分析係数表!C45</f>
        <v>1</v>
      </c>
      <c r="G42" s="110">
        <f>E42*F42</f>
        <v>0.29411764705882354</v>
      </c>
      <c r="H42" s="110">
        <v>0.30400466922617203</v>
      </c>
      <c r="I42" s="110">
        <f>C42+H42</f>
        <v>0.30400466922617203</v>
      </c>
      <c r="J42" s="85">
        <f>分析係数表!G45</f>
        <v>0</v>
      </c>
      <c r="K42" s="111">
        <f>I42*J42</f>
        <v>0</v>
      </c>
      <c r="L42" s="79"/>
      <c r="M42" s="80"/>
      <c r="N42" s="81">
        <f>分析係数表!H45</f>
        <v>0</v>
      </c>
      <c r="O42" s="82">
        <f t="shared" si="3"/>
        <v>0</v>
      </c>
      <c r="P42" s="76">
        <f>分析係数表!C45</f>
        <v>1</v>
      </c>
      <c r="Q42" s="82">
        <f>O42*P42</f>
        <v>0</v>
      </c>
      <c r="R42" s="83">
        <v>1.1882048842960683E-2</v>
      </c>
      <c r="S42" s="84">
        <f>I42+R42</f>
        <v>0.31588671806913271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9.5588235294117654E-3</v>
      </c>
      <c r="E43" s="110">
        <f t="shared" si="9"/>
        <v>0.95588235294117652</v>
      </c>
      <c r="F43" s="85">
        <f>分析係数表!C46</f>
        <v>0.10446009389671362</v>
      </c>
      <c r="G43" s="110">
        <f>E43*F43</f>
        <v>9.9851560342446855E-2</v>
      </c>
      <c r="H43" s="110">
        <v>0.10739294118772773</v>
      </c>
      <c r="I43" s="110">
        <f>C43+H43</f>
        <v>0.10739294118772773</v>
      </c>
      <c r="J43" s="85">
        <f>分析係数表!G46</f>
        <v>9.482758620689655E-3</v>
      </c>
      <c r="K43" s="111">
        <f>I43*J43</f>
        <v>1.0183813388491422E-3</v>
      </c>
      <c r="L43" s="79"/>
      <c r="M43" s="80"/>
      <c r="N43" s="81">
        <f>分析係数表!H46</f>
        <v>2.1406935555287204E-2</v>
      </c>
      <c r="O43" s="82">
        <f t="shared" si="3"/>
        <v>0.6933169152939116</v>
      </c>
      <c r="P43" s="76">
        <f>分析係数表!C46</f>
        <v>0.10446009389671362</v>
      </c>
      <c r="Q43" s="82">
        <f>O43*P43</f>
        <v>7.2423950071781845E-2</v>
      </c>
      <c r="R43" s="83">
        <v>8.059840831260455E-2</v>
      </c>
      <c r="S43" s="84">
        <f>I43+R43</f>
        <v>0.18799134950033228</v>
      </c>
      <c r="T43" s="85">
        <f>分析係数表!F46</f>
        <v>0.31293103448275861</v>
      </c>
      <c r="U43" s="86">
        <f>S43*T43</f>
        <v>5.8828327472948805E-2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108">
        <f>投入係数表!AK44</f>
        <v>0.4036764705882353</v>
      </c>
      <c r="E44" s="96">
        <f>SUM(E5:E43)</f>
        <v>40.367647058823522</v>
      </c>
      <c r="F44" s="98">
        <f>分析係数表!C47</f>
        <v>0.44570757479943235</v>
      </c>
      <c r="G44" s="96">
        <f>SUM(G5:G43)</f>
        <v>9.7773855371928704</v>
      </c>
      <c r="H44" s="96">
        <f>SUM(H5:H43)</f>
        <v>10.872495640829664</v>
      </c>
      <c r="I44" s="96">
        <f>SUM(I5:I43)</f>
        <v>110.87249564082967</v>
      </c>
      <c r="J44" s="98">
        <f>分析係数表!G47</f>
        <v>0.27097428005742652</v>
      </c>
      <c r="K44" s="112">
        <f>SUM(K5:K43)</f>
        <v>51.627242598231554</v>
      </c>
      <c r="L44" s="94">
        <f>最終需要_まとめ!$L$33</f>
        <v>0.62733333333333341</v>
      </c>
      <c r="M44" s="91">
        <f>K44*L44</f>
        <v>32.387490189957262</v>
      </c>
      <c r="N44" s="95">
        <f>分析係数表!H47</f>
        <v>1</v>
      </c>
      <c r="O44" s="96">
        <f>SUM(O5:O43)</f>
        <v>32.387490189957255</v>
      </c>
      <c r="P44" s="92">
        <f>分析係数表!C47</f>
        <v>0.44570757479943235</v>
      </c>
      <c r="Q44" s="96">
        <f>SUM(Q5:Q43)</f>
        <v>14.190094274002766</v>
      </c>
      <c r="R44" s="91">
        <f>SUM(R5:R43)</f>
        <v>15.616759967765095</v>
      </c>
      <c r="S44" s="97">
        <f>SUM(S5:S43)</f>
        <v>126.48925560859476</v>
      </c>
      <c r="T44" s="98">
        <f>分析係数表!F47</f>
        <v>0.61157350498728547</v>
      </c>
      <c r="U44" s="99">
        <f>SUM(U5:U43)</f>
        <v>73.510220436123674</v>
      </c>
      <c r="V44" s="100">
        <f>分析係数表!D47</f>
        <v>9.9802009927653867E-2</v>
      </c>
      <c r="W44" s="164">
        <f>SUM(W5:W43)</f>
        <v>25</v>
      </c>
      <c r="X44" s="92">
        <f>分析係数表!E47</f>
        <v>7.9310975781403947E-2</v>
      </c>
      <c r="Y44" s="165">
        <f>SUM(Y5:Y43)</f>
        <v>20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102.04808231577304</v>
      </c>
      <c r="D6" s="193">
        <f>'1'!U5+'2'!U5+'3'!U5+'4'!U5+'5'!U5+'6'!U5+'7'!U5+'8'!U5+'9'!U5+'10'!U5+'11'!U5+'12'!U5+'13'!U5+'14'!U5+'15'!U5+'16'!U5+'17'!U5+'18'!U5+'19'!U5+'20'!U5+'21'!U5+'22'!U5+'23'!U5+'24'!U5+'25'!U5+'26'!U5+'27'!U5+'28'!U5+'29'!U5+'30'!U5+'31'!U5+'32'!U5+'33'!U5+'34'!U5+'35'!U5+'36'!U5+'37'!U5+'38'!U5+'39'!U5</f>
        <v>46.415418085561299</v>
      </c>
      <c r="E6" s="120">
        <f>'1'!W5+'2'!W5+'3'!W5+'4'!W5+'5'!W5+'6'!W5+'7'!W5+'8'!W5+'9'!W5+'10'!W5+'11'!W5+'12'!W5+'13'!W5+'14'!W5+'15'!W5+'16'!W5+'17'!W5+'18'!W5+'19'!W5+'20'!W5+'21'!W5+'22'!W5+'23'!W5+'24'!W5+'25'!W5+'26'!W5+'27'!W5+'28'!W5+'29'!W5+'30'!W5+'31'!W5+'32'!W5+'33'!W5+'34'!W5+'35'!W5+'36'!W5+'37'!W5+'38'!W5+'39'!W5</f>
        <v>93</v>
      </c>
      <c r="F6" s="172">
        <f>'1'!Y5+'2'!Y5+'3'!Y5+'4'!Y5+'5'!Y5+'6'!Y5+'7'!Y5+'8'!Y5+'9'!Y5+'10'!Y5+'11'!Y5+'12'!Y5+'13'!Y5+'14'!Y5+'15'!Y5+'16'!Y5+'17'!Y5+'18'!Y5+'19'!Y5+'20'!Y5+'21'!Y5+'22'!Y5+'23'!Y5+'24'!Y5+'25'!Y5+'26'!Y5+'27'!Y5+'28'!Y5+'29'!Y5+'30'!Y5+'31'!Y5+'32'!Y5+'33'!Y5+'34'!Y5+'35'!Y5+'36'!Y5+'37'!Y5+'38'!Y5+'39'!Y5</f>
        <v>61</v>
      </c>
      <c r="G6" s="116">
        <v>1</v>
      </c>
      <c r="I6" s="144" t="s">
        <v>257</v>
      </c>
      <c r="J6" s="145">
        <f>C45</f>
        <v>4624.558747407089</v>
      </c>
      <c r="K6" s="145">
        <f>D45</f>
        <v>2232.2970549048214</v>
      </c>
      <c r="L6" s="146">
        <f>E45</f>
        <v>439</v>
      </c>
      <c r="M6" s="147">
        <f>F45</f>
        <v>327</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103.42589386373142</v>
      </c>
      <c r="D7" s="193">
        <f>'1'!U6+'2'!U6+'3'!U6+'4'!U6+'5'!U6+'6'!U6+'7'!U6+'8'!U6+'9'!U6+'10'!U6+'11'!U6+'12'!U6+'13'!U6+'14'!U6+'15'!U6+'16'!U6+'17'!U6+'18'!U6+'19'!U6+'20'!U6+'21'!U6+'22'!U6+'23'!U6+'24'!U6+'25'!U6+'26'!U6+'27'!U6+'28'!U6+'29'!U6+'30'!U6+'31'!U6+'32'!U6+'33'!U6+'34'!U6+'35'!U6+'36'!U6+'37'!U6+'38'!U6+'39'!U6</f>
        <v>70.227458796360878</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258</v>
      </c>
      <c r="J7" s="145">
        <f>最終需要_まとめ!C45</f>
        <v>3900</v>
      </c>
      <c r="K7" s="383">
        <f>Q26</f>
        <v>331657</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100.03391351979687</v>
      </c>
      <c r="D8" s="193">
        <f>'1'!U7+'2'!U7+'3'!U7+'4'!U7+'5'!U7+'6'!U7+'7'!U7+'8'!U7+'9'!U7+'10'!U7+'11'!U7+'12'!U7+'13'!U7+'14'!U7+'15'!U7+'16'!U7+'17'!U7+'18'!U7+'19'!U7+'20'!U7+'21'!U7+'22'!U7+'23'!U7+'24'!U7+'25'!U7+'26'!U7+'27'!U7+'28'!U7+'29'!U7+'30'!U7+'31'!U7+'32'!U7+'33'!U7+'34'!U7+'35'!U7+'36'!U7+'37'!U7+'38'!U7+'39'!U7</f>
        <v>57.162236297026773</v>
      </c>
      <c r="E8" s="120">
        <f>'1'!W7+'2'!W7+'3'!W7+'4'!W7+'5'!W7+'6'!W7+'7'!W7+'8'!W7+'9'!W7+'10'!W7+'11'!W7+'12'!W7+'13'!W7+'14'!W7+'15'!W7+'16'!W7+'17'!W7+'18'!W7+'19'!W7+'20'!W7+'21'!W7+'22'!W7+'23'!W7+'24'!W7+'25'!W7+'26'!W7+'27'!W7+'28'!W7+'29'!W7+'30'!W7+'31'!W7+'32'!W7+'33'!W7+'34'!W7+'35'!W7+'36'!W7+'37'!W7+'38'!W7+'39'!W7</f>
        <v>14</v>
      </c>
      <c r="F8" s="172">
        <f>'1'!Y7+'2'!Y7+'3'!Y7+'4'!Y7+'5'!Y7+'6'!Y7+'7'!Y7+'8'!Y7+'9'!Y7+'10'!Y7+'11'!Y7+'12'!Y7+'13'!Y7+'14'!Y7+'15'!Y7+'16'!Y7+'17'!Y7+'18'!Y7+'19'!Y7+'20'!Y7+'21'!Y7+'22'!Y7+'23'!Y7+'24'!Y7+'25'!Y7+'26'!Y7+'27'!Y7+'28'!Y7+'29'!Y7+'30'!Y7+'31'!Y7+'32'!Y7+'33'!Y7+'34'!Y7+'35'!Y7+'36'!Y7+'37'!Y7+'38'!Y7+'39'!Y7</f>
        <v>0</v>
      </c>
      <c r="G8" s="117">
        <v>3</v>
      </c>
      <c r="I8" s="144" t="s">
        <v>260</v>
      </c>
      <c r="J8" s="441">
        <f>J6/J7</f>
        <v>1.1857842942069459</v>
      </c>
      <c r="K8" s="150">
        <f>K6/K7*100</f>
        <v>0.6730740056458393</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101.01142471528404</v>
      </c>
      <c r="D9" s="193">
        <f>'1'!U8+'2'!U8+'3'!U8+'4'!U8+'5'!U8+'6'!U8+'7'!U8+'8'!U8+'9'!U8+'10'!U8+'11'!U8+'12'!U8+'13'!U8+'14'!U8+'15'!U8+'16'!U8+'17'!U8+'18'!U8+'19'!U8+'20'!U8+'21'!U8+'22'!U8+'23'!U8+'24'!U8+'25'!U8+'26'!U8+'27'!U8+'28'!U8+'29'!U8+'30'!U8+'31'!U8+'32'!U8+'33'!U8+'34'!U8+'35'!U8+'36'!U8+'37'!U8+'38'!U8+'39'!U8</f>
        <v>77.244030664629008</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103.09896845516943</v>
      </c>
      <c r="D10" s="194">
        <f>'1'!U9+'2'!U9+'3'!U9+'4'!U9+'5'!U9+'6'!U9+'7'!U9+'8'!U9+'9'!U9+'10'!U9+'11'!U9+'12'!U9+'13'!U9+'14'!U9+'15'!U9+'16'!U9+'17'!U9+'18'!U9+'19'!U9+'20'!U9+'21'!U9+'22'!U9+'23'!U9+'24'!U9+'25'!U9+'26'!U9+'27'!U9+'28'!U9+'29'!U9+'30'!U9+'31'!U9+'32'!U9+'33'!U9+'34'!U9+'35'!U9+'36'!U9+'37'!U9+'38'!U9+'39'!U9</f>
        <v>29.712228876168414</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3</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38.596491228070171</v>
      </c>
      <c r="E11" s="120">
        <f>'1'!W10+'2'!W10+'3'!W10+'4'!W10+'5'!W10+'6'!W10+'7'!W10+'8'!W10+'9'!W10+'10'!W10+'11'!W10+'12'!W10+'13'!W10+'14'!W10+'15'!W10+'16'!W10+'17'!W10+'18'!W10+'19'!W10+'20'!W10+'21'!W10+'22'!W10+'23'!W10+'24'!W10+'25'!W10+'26'!W10+'27'!W10+'28'!W10+'29'!W10+'30'!W10+'31'!W10+'32'!W10+'33'!W10+'34'!W10+'35'!W10+'36'!W10+'37'!W10+'38'!W10+'39'!W10</f>
        <v>16</v>
      </c>
      <c r="F11" s="172">
        <f>'1'!Y10+'2'!Y10+'3'!Y10+'4'!Y10+'5'!Y10+'6'!Y10+'7'!Y10+'8'!Y10+'9'!Y10+'10'!Y10+'11'!Y10+'12'!Y10+'13'!Y10+'14'!Y10+'15'!Y10+'16'!Y10+'17'!Y10+'18'!Y10+'19'!Y10+'20'!Y10+'21'!Y10+'22'!Y10+'23'!Y10+'24'!Y10+'25'!Y10+'26'!Y10+'27'!Y10+'28'!Y10+'29'!Y10+'30'!Y10+'31'!Y10+'32'!Y10+'33'!Y10+'34'!Y10+'35'!Y10+'36'!Y10+'37'!Y10+'38'!Y10+'39'!Y10</f>
        <v>12</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107.26827416129696</v>
      </c>
      <c r="D12" s="193">
        <f>'1'!U11+'2'!U11+'3'!U11+'4'!U11+'5'!U11+'6'!U11+'7'!U11+'8'!U11+'9'!U11+'10'!U11+'11'!U11+'12'!U11+'13'!U11+'14'!U11+'15'!U11+'16'!U11+'17'!U11+'18'!U11+'19'!U11+'20'!U11+'21'!U11+'22'!U11+'23'!U11+'24'!U11+'25'!U11+'26'!U11+'27'!U11+'28'!U11+'29'!U11+'30'!U11+'31'!U11+'32'!U11+'33'!U11+'34'!U11+'35'!U11+'36'!U11+'37'!U11+'38'!U11+'39'!U11</f>
        <v>31.299460400090251</v>
      </c>
      <c r="E12" s="120">
        <f>'1'!W11+'2'!W11+'3'!W11+'4'!W11+'5'!W11+'6'!W11+'7'!W11+'8'!W11+'9'!W11+'10'!W11+'11'!W11+'12'!W11+'13'!W11+'14'!W11+'15'!W11+'16'!W11+'17'!W11+'18'!W11+'19'!W11+'20'!W11+'21'!W11+'22'!W11+'23'!W11+'24'!W11+'25'!W11+'26'!W11+'27'!W11+'28'!W11+'29'!W11+'30'!W11+'31'!W11+'32'!W11+'33'!W11+'34'!W11+'35'!W11+'36'!W11+'37'!W11+'38'!W11+'39'!W11</f>
        <v>6</v>
      </c>
      <c r="F12" s="172">
        <f>'1'!Y11+'2'!Y11+'3'!Y11+'4'!Y11+'5'!Y11+'6'!Y11+'7'!Y11+'8'!Y11+'9'!Y11+'10'!Y11+'11'!Y11+'12'!Y11+'13'!Y11+'14'!Y11+'15'!Y11+'16'!Y11+'17'!Y11+'18'!Y11+'19'!Y11+'20'!Y11+'21'!Y11+'22'!Y11+'23'!Y11+'24'!Y11+'25'!Y11+'26'!Y11+'27'!Y11+'28'!Y11+'29'!Y11+'30'!Y11+'31'!Y11+'32'!Y11+'33'!Y11+'34'!Y11+'35'!Y11+'36'!Y11+'37'!Y11+'38'!Y11+'39'!Y11</f>
        <v>5</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30.377041673027016</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414.05717527007687</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100.4854349305221</v>
      </c>
      <c r="D14" s="193">
        <f>'1'!U13+'2'!U13+'3'!U13+'4'!U13+'5'!U13+'6'!U13+'7'!U13+'8'!U13+'9'!U13+'10'!U13+'11'!U13+'12'!U13+'13'!U13+'14'!U13+'15'!U13+'16'!U13+'17'!U13+'18'!U13+'19'!U13+'20'!U13+'21'!U13+'22'!U13+'23'!U13+'24'!U13+'25'!U13+'26'!U13+'27'!U13+'28'!U13+'29'!U13+'30'!U13+'31'!U13+'32'!U13+'33'!U13+'34'!U13+'35'!U13+'36'!U13+'37'!U13+'38'!U13+'39'!U13</f>
        <v>27.912620814033929</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322</v>
      </c>
      <c r="J14" s="184">
        <f>'1'!R44+'2'!R44+'3'!R44+'4'!R44+'5'!R44+'6'!R44+'7'!R44+'8'!R44+'9'!R44+'10'!R44+'11'!R44+'12'!R44+'13'!R44+'14'!R44+'15'!R44+'16'!R44+'17'!R44+'18'!R44+'19'!R44+'20'!R44+'21'!R44+'22'!R44+'23'!R44+'24'!R44+'25'!R44+'26'!R44+'27'!R44+'28'!R44+'29'!R44+'30'!R44+'31'!R44+'32'!R44+'33'!R44+'34'!R44+'35'!R44+'36'!R44+'37'!R44+'38'!R44+'39'!R44</f>
        <v>310.48889503471145</v>
      </c>
      <c r="L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108.11761719435046</v>
      </c>
      <c r="D15" s="193">
        <f>'1'!U14+'2'!U14+'3'!U14+'4'!U14+'5'!U14+'6'!U14+'7'!U14+'8'!U14+'9'!U14+'10'!U14+'11'!U14+'12'!U14+'13'!U14+'14'!U14+'15'!U14+'16'!U14+'17'!U14+'18'!U14+'19'!U14+'20'!U14+'21'!U14+'22'!U14+'23'!U14+'24'!U14+'25'!U14+'26'!U14+'27'!U14+'28'!U14+'29'!U14+'30'!U14+'31'!U14+'32'!U14+'33'!U14+'34'!U14+'35'!U14+'36'!U14+'37'!U14+'38'!U14+'39'!U14</f>
        <v>34.984193854065786</v>
      </c>
      <c r="E15" s="120">
        <f>'1'!W14+'2'!W14+'3'!W14+'4'!W14+'5'!W14+'6'!W14+'7'!W14+'8'!W14+'9'!W14+'10'!W14+'11'!W14+'12'!W14+'13'!W14+'14'!W14+'15'!W14+'16'!W14+'17'!W14+'18'!W14+'19'!W14+'20'!W14+'21'!W14+'22'!W14+'23'!W14+'24'!W14+'25'!W14+'26'!W14+'27'!W14+'28'!W14+'29'!W14+'30'!W14+'31'!W14+'32'!W14+'33'!W14+'34'!W14+'35'!W14+'36'!W14+'37'!W14+'38'!W14+'39'!W14</f>
        <v>2</v>
      </c>
      <c r="F15" s="172">
        <f>'1'!Y14+'2'!Y14+'3'!Y14+'4'!Y14+'5'!Y14+'6'!Y14+'7'!Y14+'8'!Y14+'9'!Y14+'10'!Y14+'11'!Y14+'12'!Y14+'13'!Y14+'14'!Y14+'15'!Y14+'16'!Y14+'17'!Y14+'18'!Y14+'19'!Y14+'20'!Y14+'21'!Y14+'22'!Y14+'23'!Y14+'24'!Y14+'25'!Y14+'26'!Y14+'27'!Y14+'28'!Y14+'29'!Y14+'30'!Y14+'31'!Y14+'32'!Y14+'33'!Y14+'34'!Y14+'35'!Y14+'36'!Y14+'37'!Y14+'38'!Y14+'39'!Y14</f>
        <v>1</v>
      </c>
      <c r="G15" s="117">
        <v>10</v>
      </c>
      <c r="I15" s="179" t="s">
        <v>323</v>
      </c>
      <c r="J15" s="182">
        <f>J12+J13+J14</f>
        <v>4624.5460703047884</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107.41653041214678</v>
      </c>
      <c r="D16" s="193">
        <f>'1'!U15+'2'!U15+'3'!U15+'4'!U15+'5'!U15+'6'!U15+'7'!U15+'8'!U15+'9'!U15+'10'!U15+'11'!U15+'12'!U15+'13'!U15+'14'!U15+'15'!U15+'16'!U15+'17'!U15+'18'!U15+'19'!U15+'20'!U15+'21'!U15+'22'!U15+'23'!U15+'24'!U15+'25'!U15+'26'!U15+'27'!U15+'28'!U15+'29'!U15+'30'!U15+'31'!U15+'32'!U15+'33'!U15+'34'!U15+'35'!U15+'36'!U15+'37'!U15+'38'!U15+'39'!U15</f>
        <v>49.279598956989332</v>
      </c>
      <c r="E16" s="120">
        <f>'1'!W15+'2'!W15+'3'!W15+'4'!W15+'5'!W15+'6'!W15+'7'!W15+'8'!W15+'9'!W15+'10'!W15+'11'!W15+'12'!W15+'13'!W15+'14'!W15+'15'!W15+'16'!W15+'17'!W15+'18'!W15+'19'!W15+'20'!W15+'21'!W15+'22'!W15+'23'!W15+'24'!W15+'25'!W15+'26'!W15+'27'!W15+'28'!W15+'29'!W15+'30'!W15+'31'!W15+'32'!W15+'33'!W15+'34'!W15+'35'!W15+'36'!W15+'37'!W15+'38'!W15+'39'!W15</f>
        <v>3</v>
      </c>
      <c r="F16" s="172">
        <f>'1'!Y15+'2'!Y15+'3'!Y15+'4'!Y15+'5'!Y15+'6'!Y15+'7'!Y15+'8'!Y15+'9'!Y15+'10'!Y15+'11'!Y15+'12'!Y15+'13'!Y15+'14'!Y15+'15'!Y15+'16'!Y15+'17'!Y15+'18'!Y15+'19'!Y15+'20'!Y15+'21'!Y15+'22'!Y15+'23'!Y15+'24'!Y15+'25'!Y15+'26'!Y15+'27'!Y15+'28'!Y15+'29'!Y15+'30'!Y15+'31'!Y15+'32'!Y15+'33'!Y15+'34'!Y15+'35'!Y15+'36'!Y15+'37'!Y15+'38'!Y15+'39'!Y15</f>
        <v>2</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113.99011238532482</v>
      </c>
      <c r="D17" s="193">
        <f>'1'!U16+'2'!U16+'3'!U16+'4'!U16+'5'!U16+'6'!U16+'7'!U16+'8'!U16+'9'!U16+'10'!U16+'11'!U16+'12'!U16+'13'!U16+'14'!U16+'15'!U16+'16'!U16+'17'!U16+'18'!U16+'19'!U16+'20'!U16+'21'!U16+'22'!U16+'23'!U16+'24'!U16+'25'!U16+'26'!U16+'27'!U16+'28'!U16+'29'!U16+'30'!U16+'31'!U16+'32'!U16+'33'!U16+'34'!U16+'35'!U16+'36'!U16+'37'!U16+'38'!U16+'39'!U16</f>
        <v>27.351648470080114</v>
      </c>
      <c r="E17" s="120">
        <f>'1'!W16+'2'!W16+'3'!W16+'4'!W16+'5'!W16+'6'!W16+'7'!W16+'8'!W16+'9'!W16+'10'!W16+'11'!W16+'12'!W16+'13'!W16+'14'!W16+'15'!W16+'16'!W16+'17'!W16+'18'!W16+'19'!W16+'20'!W16+'21'!W16+'22'!W16+'23'!W16+'24'!W16+'25'!W16+'26'!W16+'27'!W16+'28'!W16+'29'!W16+'30'!W16+'31'!W16+'32'!W16+'33'!W16+'34'!W16+'35'!W16+'36'!W16+'37'!W16+'38'!W16+'39'!W16</f>
        <v>7</v>
      </c>
      <c r="F17" s="172">
        <f>'1'!Y16+'2'!Y16+'3'!Y16+'4'!Y16+'5'!Y16+'6'!Y16+'7'!Y16+'8'!Y16+'9'!Y16+'10'!Y16+'11'!Y16+'12'!Y16+'13'!Y16+'14'!Y16+'15'!Y16+'16'!Y16+'17'!Y16+'18'!Y16+'19'!Y16+'20'!Y16+'21'!Y16+'22'!Y16+'23'!Y16+'24'!Y16+'25'!Y16+'26'!Y16+'27'!Y16+'28'!Y16+'29'!Y16+'30'!Y16+'31'!Y16+'32'!Y16+'33'!Y16+'34'!Y16+'35'!Y16+'36'!Y16+'37'!Y16+'38'!Y16+'39'!Y16</f>
        <v>8</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116.40233974713468</v>
      </c>
      <c r="D18" s="193">
        <f>'1'!U17+'2'!U17+'3'!U17+'4'!U17+'5'!U17+'6'!U17+'7'!U17+'8'!U17+'9'!U17+'10'!U17+'11'!U17+'12'!U17+'13'!U17+'14'!U17+'15'!U17+'16'!U17+'17'!U17+'18'!U17+'19'!U17+'20'!U17+'21'!U17+'22'!U17+'23'!U17+'24'!U17+'25'!U17+'26'!U17+'27'!U17+'28'!U17+'29'!U17+'30'!U17+'31'!U17+'32'!U17+'33'!U17+'34'!U17+'35'!U17+'36'!U17+'37'!U17+'38'!U17+'39'!U17</f>
        <v>25.995559745017683</v>
      </c>
      <c r="E18" s="120">
        <f>'1'!W17+'2'!W17+'3'!W17+'4'!W17+'5'!W17+'6'!W17+'7'!W17+'8'!W17+'9'!W17+'10'!W17+'11'!W17+'12'!W17+'13'!W17+'14'!W17+'15'!W17+'16'!W17+'17'!W17+'18'!W17+'19'!W17+'20'!W17+'21'!W17+'22'!W17+'23'!W17+'24'!W17+'25'!W17+'26'!W17+'27'!W17+'28'!W17+'29'!W17+'30'!W17+'31'!W17+'32'!W17+'33'!W17+'34'!W17+'35'!W17+'36'!W17+'37'!W17+'38'!W17+'39'!W17</f>
        <v>2</v>
      </c>
      <c r="F18" s="172">
        <f>'1'!Y17+'2'!Y17+'3'!Y17+'4'!Y17+'5'!Y17+'6'!Y17+'7'!Y17+'8'!Y17+'9'!Y17+'10'!Y17+'11'!Y17+'12'!Y17+'13'!Y17+'14'!Y17+'15'!Y17+'16'!Y17+'17'!Y17+'18'!Y17+'19'!Y17+'20'!Y17+'21'!Y17+'22'!Y17+'23'!Y17+'24'!Y17+'25'!Y17+'26'!Y17+'27'!Y17+'28'!Y17+'29'!Y17+'30'!Y17+'31'!Y17+'32'!Y17+'33'!Y17+'34'!Y17+'35'!Y17+'36'!Y17+'37'!Y17+'38'!Y17+'39'!Y17</f>
        <v>2</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108.84456097190132</v>
      </c>
      <c r="D19" s="193">
        <f>'1'!U18+'2'!U18+'3'!U18+'4'!U18+'5'!U18+'6'!U18+'7'!U18+'8'!U18+'9'!U18+'10'!U18+'11'!U18+'12'!U18+'13'!U18+'14'!U18+'15'!U18+'16'!U18+'17'!U18+'18'!U18+'19'!U18+'20'!U18+'21'!U18+'22'!U18+'23'!U18+'24'!U18+'25'!U18+'26'!U18+'27'!U18+'28'!U18+'29'!U18+'30'!U18+'31'!U18+'32'!U18+'33'!U18+'34'!U18+'35'!U18+'36'!U18+'37'!U18+'38'!U18+'39'!U18</f>
        <v>46.314835628471748</v>
      </c>
      <c r="E19" s="120">
        <f>'1'!W18+'2'!W18+'3'!W18+'4'!W18+'5'!W18+'6'!W18+'7'!W18+'8'!W18+'9'!W18+'10'!W18+'11'!W18+'12'!W18+'13'!W18+'14'!W18+'15'!W18+'16'!W18+'17'!W18+'18'!W18+'19'!W18+'20'!W18+'21'!W18+'22'!W18+'23'!W18+'24'!W18+'25'!W18+'26'!W18+'27'!W18+'28'!W18+'29'!W18+'30'!W18+'31'!W18+'32'!W18+'33'!W18+'34'!W18+'35'!W18+'36'!W18+'37'!W18+'38'!W18+'39'!W18</f>
        <v>8</v>
      </c>
      <c r="F19" s="172">
        <f>'1'!Y18+'2'!Y18+'3'!Y18+'4'!Y18+'5'!Y18+'6'!Y18+'7'!Y18+'8'!Y18+'9'!Y18+'10'!Y18+'11'!Y18+'12'!Y18+'13'!Y18+'14'!Y18+'15'!Y18+'16'!Y18+'17'!Y18+'18'!Y18+'19'!Y18+'20'!Y18+'21'!Y18+'22'!Y18+'23'!Y18+'24'!Y18+'25'!Y18+'26'!Y18+'27'!Y18+'28'!Y18+'29'!Y18+'30'!Y18+'31'!Y18+'32'!Y18+'33'!Y18+'34'!Y18+'35'!Y18+'36'!Y18+'37'!Y18+'38'!Y18+'39'!Y18</f>
        <v>6</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101.53012666273057</v>
      </c>
      <c r="D20" s="193">
        <f>'1'!U19+'2'!U19+'3'!U19+'4'!U19+'5'!U19+'6'!U19+'7'!U19+'8'!U19+'9'!U19+'10'!U19+'11'!U19+'12'!U19+'13'!U19+'14'!U19+'15'!U19+'16'!U19+'17'!U19+'18'!U19+'19'!U19+'20'!U19+'21'!U19+'22'!U19+'23'!U19+'24'!U19+'25'!U19+'26'!U19+'27'!U19+'28'!U19+'29'!U19+'30'!U19+'31'!U19+'32'!U19+'33'!U19+'34'!U19+'35'!U19+'36'!U19+'37'!U19+'38'!U19+'39'!U19</f>
        <v>41.987998294736052</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4</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44.06351497654277</v>
      </c>
      <c r="E21" s="120">
        <f>'1'!W20+'2'!W20+'3'!W20+'4'!W20+'5'!W20+'6'!W20+'7'!W20+'8'!W20+'9'!W20+'10'!W20+'11'!W20+'12'!W20+'13'!W20+'14'!W20+'15'!W20+'16'!W20+'17'!W20+'18'!W20+'19'!W20+'20'!W20+'21'!W20+'22'!W20+'23'!W20+'24'!W20+'25'!W20+'26'!W20+'27'!W20+'28'!W20+'29'!W20+'30'!W20+'31'!W20+'32'!W20+'33'!W20+'34'!W20+'35'!W20+'36'!W20+'37'!W20+'38'!W20+'39'!W20</f>
        <v>25</v>
      </c>
      <c r="F21" s="172">
        <f>'1'!Y20+'2'!Y20+'3'!Y20+'4'!Y20+'5'!Y20+'6'!Y20+'7'!Y20+'8'!Y20+'9'!Y20+'10'!Y20+'11'!Y20+'12'!Y20+'13'!Y20+'14'!Y20+'15'!Y20+'16'!Y20+'17'!Y20+'18'!Y20+'19'!Y20+'20'!Y20+'21'!Y20+'22'!Y20+'23'!Y20+'24'!Y20+'25'!Y20+'26'!Y20+'27'!Y20+'28'!Y20+'29'!Y20+'30'!Y20+'31'!Y20+'32'!Y20+'33'!Y20+'34'!Y20+'35'!Y20+'36'!Y20+'37'!Y20+'38'!Y20+'39'!Y20</f>
        <v>25</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101.78768529405517</v>
      </c>
      <c r="D22" s="193">
        <f>'1'!U21+'2'!U21+'3'!U21+'4'!U21+'5'!U21+'6'!U21+'7'!U21+'8'!U21+'9'!U21+'10'!U21+'11'!U21+'12'!U21+'13'!U21+'14'!U21+'15'!U21+'16'!U21+'17'!U21+'18'!U21+'19'!U21+'20'!U21+'21'!U21+'22'!U21+'23'!U21+'24'!U21+'25'!U21+'26'!U21+'27'!U21+'28'!U21+'29'!U21+'30'!U21+'31'!U21+'32'!U21+'33'!U21+'34'!U21+'35'!U21+'36'!U21+'37'!U21+'38'!U21+'39'!U21</f>
        <v>40.093220091709824</v>
      </c>
      <c r="E22" s="120">
        <f>'1'!W21+'2'!W21+'3'!W21+'4'!W21+'5'!W21+'6'!W21+'7'!W21+'8'!W21+'9'!W21+'10'!W21+'11'!W21+'12'!W21+'13'!W21+'14'!W21+'15'!W21+'16'!W21+'17'!W21+'18'!W21+'19'!W21+'20'!W21+'21'!W21+'22'!W21+'23'!W21+'24'!W21+'25'!W21+'26'!W21+'27'!W21+'28'!W21+'29'!W21+'30'!W21+'31'!W21+'32'!W21+'33'!W21+'34'!W21+'35'!W21+'36'!W21+'37'!W21+'38'!W21+'39'!W21</f>
        <v>11</v>
      </c>
      <c r="F22" s="172">
        <f>'1'!Y21+'2'!Y21+'3'!Y21+'4'!Y21+'5'!Y21+'6'!Y21+'7'!Y21+'8'!Y21+'9'!Y21+'10'!Y21+'11'!Y21+'12'!Y21+'13'!Y21+'14'!Y21+'15'!Y21+'16'!Y21+'17'!Y21+'18'!Y21+'19'!Y21+'20'!Y21+'21'!Y21+'22'!Y21+'23'!Y21+'24'!Y21+'25'!Y21+'26'!Y21+'27'!Y21+'28'!Y21+'29'!Y21+'30'!Y21+'31'!Y21+'32'!Y21+'33'!Y21+'34'!Y21+'35'!Y21+'36'!Y21+'37'!Y21+'38'!Y21+'39'!Y21</f>
        <v>11</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104.9664201072932</v>
      </c>
      <c r="D23" s="193">
        <f>'1'!U22+'2'!U22+'3'!U22+'4'!U22+'5'!U22+'6'!U22+'7'!U22+'8'!U22+'9'!U22+'10'!U22+'11'!U22+'12'!U22+'13'!U22+'14'!U22+'15'!U22+'16'!U22+'17'!U22+'18'!U22+'19'!U22+'20'!U22+'21'!U22+'22'!U22+'23'!U22+'24'!U22+'25'!U22+'26'!U22+'27'!U22+'28'!U22+'29'!U22+'30'!U22+'31'!U22+'32'!U22+'33'!U22+'34'!U22+'35'!U22+'36'!U22+'37'!U22+'38'!U22+'39'!U22</f>
        <v>36.752785322886062</v>
      </c>
      <c r="E23" s="120">
        <f>'1'!W22+'2'!W22+'3'!W22+'4'!W22+'5'!W22+'6'!W22+'7'!W22+'8'!W22+'9'!W22+'10'!W22+'11'!W22+'12'!W22+'13'!W22+'14'!W22+'15'!W22+'16'!W22+'17'!W22+'18'!W22+'19'!W22+'20'!W22+'21'!W22+'22'!W22+'23'!W22+'24'!W22+'25'!W22+'26'!W22+'27'!W22+'28'!W22+'29'!W22+'30'!W22+'31'!W22+'32'!W22+'33'!W22+'34'!W22+'35'!W22+'36'!W22+'37'!W22+'38'!W22+'39'!W22</f>
        <v>4</v>
      </c>
      <c r="F23" s="172">
        <f>'1'!Y22+'2'!Y22+'3'!Y22+'4'!Y22+'5'!Y22+'6'!Y22+'7'!Y22+'8'!Y22+'9'!Y22+'10'!Y22+'11'!Y22+'12'!Y22+'13'!Y22+'14'!Y22+'15'!Y22+'16'!Y22+'17'!Y22+'18'!Y22+'19'!Y22+'20'!Y22+'21'!Y22+'22'!Y22+'23'!Y22+'24'!Y22+'25'!Y22+'26'!Y22+'27'!Y22+'28'!Y22+'29'!Y22+'30'!Y22+'31'!Y22+'32'!Y22+'33'!Y22+'34'!Y22+'35'!Y22+'36'!Y22+'37'!Y22+'38'!Y22+'39'!Y22</f>
        <v>3</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106.33057128616529</v>
      </c>
      <c r="D24" s="193">
        <f>'1'!U23+'2'!U23+'3'!U23+'4'!U23+'5'!U23+'6'!U23+'7'!U23+'8'!U23+'9'!U23+'10'!U23+'11'!U23+'12'!U23+'13'!U23+'14'!U23+'15'!U23+'16'!U23+'17'!U23+'18'!U23+'19'!U23+'20'!U23+'21'!U23+'22'!U23+'23'!U23+'24'!U23+'25'!U23+'26'!U23+'27'!U23+'28'!U23+'29'!U23+'30'!U23+'31'!U23+'32'!U23+'33'!U23+'34'!U23+'35'!U23+'36'!U23+'37'!U23+'38'!U23+'39'!U23</f>
        <v>35.579620671728371</v>
      </c>
      <c r="E24" s="120">
        <f>'1'!W23+'2'!W23+'3'!W23+'4'!W23+'5'!W23+'6'!W23+'7'!W23+'8'!W23+'9'!W23+'10'!W23+'11'!W23+'12'!W23+'13'!W23+'14'!W23+'15'!W23+'16'!W23+'17'!W23+'18'!W23+'19'!W23+'20'!W23+'21'!W23+'22'!W23+'23'!W23+'24'!W23+'25'!W23+'26'!W23+'27'!W23+'28'!W23+'29'!W23+'30'!W23+'31'!W23+'32'!W23+'33'!W23+'34'!W23+'35'!W23+'36'!W23+'37'!W23+'38'!W23+'39'!W23</f>
        <v>4</v>
      </c>
      <c r="F24" s="172">
        <f>'1'!Y23+'2'!Y23+'3'!Y23+'4'!Y23+'5'!Y23+'6'!Y23+'7'!Y23+'8'!Y23+'9'!Y23+'10'!Y23+'11'!Y23+'12'!Y23+'13'!Y23+'14'!Y23+'15'!Y23+'16'!Y23+'17'!Y23+'18'!Y23+'19'!Y23+'20'!Y23+'21'!Y23+'22'!Y23+'23'!Y23+'24'!Y23+'25'!Y23+'26'!Y23+'27'!Y23+'28'!Y23+'29'!Y23+'30'!Y23+'31'!Y23+'32'!Y23+'33'!Y23+'34'!Y23+'35'!Y23+'36'!Y23+'37'!Y23+'38'!Y23+'39'!Y23</f>
        <v>4</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100.83824268218098</v>
      </c>
      <c r="D25" s="193">
        <f>'1'!U24+'2'!U24+'3'!U24+'4'!U24+'5'!U24+'6'!U24+'7'!U24+'8'!U24+'9'!U24+'10'!U24+'11'!U24+'12'!U24+'13'!U24+'14'!U24+'15'!U24+'16'!U24+'17'!U24+'18'!U24+'19'!U24+'20'!U24+'21'!U24+'22'!U24+'23'!U24+'24'!U24+'25'!U24+'26'!U24+'27'!U24+'28'!U24+'29'!U24+'30'!U24+'31'!U24+'32'!U24+'33'!U24+'34'!U24+'35'!U24+'36'!U24+'37'!U24+'38'!U24+'39'!U24</f>
        <v>32.228831227103193</v>
      </c>
      <c r="E25" s="120">
        <f>'1'!W24+'2'!W24+'3'!W24+'4'!W24+'5'!W24+'6'!W24+'7'!W24+'8'!W24+'9'!W24+'10'!W24+'11'!W24+'12'!W24+'13'!W24+'14'!W24+'15'!W24+'16'!W24+'17'!W24+'18'!W24+'19'!W24+'20'!W24+'21'!W24+'22'!W24+'23'!W24+'24'!W24+'25'!W24+'26'!W24+'27'!W24+'28'!W24+'29'!W24+'30'!W24+'31'!W24+'32'!W24+'33'!W24+'34'!W24+'35'!W24+'36'!W24+'37'!W24+'38'!W24+'39'!W24</f>
        <v>2</v>
      </c>
      <c r="F25" s="172">
        <f>'1'!Y24+'2'!Y24+'3'!Y24+'4'!Y24+'5'!Y24+'6'!Y24+'7'!Y24+'8'!Y24+'9'!Y24+'10'!Y24+'11'!Y24+'12'!Y24+'13'!Y24+'14'!Y24+'15'!Y24+'16'!Y24+'17'!Y24+'18'!Y24+'19'!Y24+'20'!Y24+'21'!Y24+'22'!Y24+'23'!Y24+'24'!Y24+'25'!Y24+'26'!Y24+'27'!Y24+'28'!Y24+'29'!Y24+'30'!Y24+'31'!Y24+'32'!Y24+'33'!Y24+'34'!Y24+'35'!Y24+'36'!Y24+'37'!Y24+'38'!Y24+'39'!Y24</f>
        <v>2</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107.50915794713443</v>
      </c>
      <c r="D26" s="193">
        <f>'1'!U25+'2'!U25+'3'!U25+'4'!U25+'5'!U25+'6'!U25+'7'!U25+'8'!U25+'9'!U25+'10'!U25+'11'!U25+'12'!U25+'13'!U25+'14'!U25+'15'!U25+'16'!U25+'17'!U25+'18'!U25+'19'!U25+'20'!U25+'21'!U25+'22'!U25+'23'!U25+'24'!U25+'25'!U25+'26'!U25+'27'!U25+'28'!U25+'29'!U25+'30'!U25+'31'!U25+'32'!U25+'33'!U25+'34'!U25+'35'!U25+'36'!U25+'37'!U25+'38'!U25+'39'!U25</f>
        <v>22.96480148997847</v>
      </c>
      <c r="E26" s="120">
        <f>'1'!W25+'2'!W25+'3'!W25+'4'!W25+'5'!W25+'6'!W25+'7'!W25+'8'!W25+'9'!W25+'10'!W25+'11'!W25+'12'!W25+'13'!W25+'14'!W25+'15'!W25+'16'!W25+'17'!W25+'18'!W25+'19'!W25+'20'!W25+'21'!W25+'22'!W25+'23'!W25+'24'!W25+'25'!W25+'26'!W25+'27'!W25+'28'!W25+'29'!W25+'30'!W25+'31'!W25+'32'!W25+'33'!W25+'34'!W25+'35'!W25+'36'!W25+'37'!W25+'38'!W25+'39'!W25</f>
        <v>3</v>
      </c>
      <c r="F26" s="172">
        <f>'1'!Y25+'2'!Y25+'3'!Y25+'4'!Y25+'5'!Y25+'6'!Y25+'7'!Y25+'8'!Y25+'9'!Y25+'10'!Y25+'11'!Y25+'12'!Y25+'13'!Y25+'14'!Y25+'15'!Y25+'16'!Y25+'17'!Y25+'18'!Y25+'19'!Y25+'20'!Y25+'21'!Y25+'22'!Y25+'23'!Y25+'24'!Y25+'25'!Y25+'26'!Y25+'27'!Y25+'28'!Y25+'29'!Y25+'30'!Y25+'31'!Y25+'32'!Y25+'33'!Y25+'34'!Y25+'35'!Y25+'36'!Y25+'37'!Y25+'38'!Y25+'39'!Y25</f>
        <v>3</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101.75079801737773</v>
      </c>
      <c r="D27" s="195">
        <f>'1'!U26+'2'!U26+'3'!U26+'4'!U26+'5'!U26+'6'!U26+'7'!U26+'8'!U26+'9'!U26+'10'!U26+'11'!U26+'12'!U26+'13'!U26+'14'!U26+'15'!U26+'16'!U26+'17'!U26+'18'!U26+'19'!U26+'20'!U26+'21'!U26+'22'!U26+'23'!U26+'24'!U26+'25'!U26+'26'!U26+'27'!U26+'28'!U26+'29'!U26+'30'!U26+'31'!U26+'32'!U26+'33'!U26+'34'!U26+'35'!U26+'36'!U26+'37'!U26+'38'!U26+'39'!U26</f>
        <v>42.176496587514087</v>
      </c>
      <c r="E27" s="121">
        <f>'1'!W26+'2'!W26+'3'!W26+'4'!W26+'5'!W26+'6'!W26+'7'!W26+'8'!W26+'9'!W26+'10'!W26+'11'!W26+'12'!W26+'13'!W26+'14'!W26+'15'!W26+'16'!W26+'17'!W26+'18'!W26+'19'!W26+'20'!W26+'21'!W26+'22'!W26+'23'!W26+'24'!W26+'25'!W26+'26'!W26+'27'!W26+'28'!W26+'29'!W26+'30'!W26+'31'!W26+'32'!W26+'33'!W26+'34'!W26+'35'!W26+'36'!W26+'37'!W26+'38'!W26+'39'!W26</f>
        <v>23</v>
      </c>
      <c r="F27" s="173">
        <f>'1'!Y26+'2'!Y26+'3'!Y26+'4'!Y26+'5'!Y26+'6'!Y26+'7'!Y26+'8'!Y26+'9'!Y26+'10'!Y26+'11'!Y26+'12'!Y26+'13'!Y26+'14'!Y26+'15'!Y26+'16'!Y26+'17'!Y26+'18'!Y26+'19'!Y26+'20'!Y26+'21'!Y26+'22'!Y26+'23'!Y26+'24'!Y26+'25'!Y26+'26'!Y26+'27'!Y26+'28'!Y26+'29'!Y26+'30'!Y26+'31'!Y26+'32'!Y26+'33'!Y26+'34'!Y26+'35'!Y26+'36'!Y26+'37'!Y26+'38'!Y26+'39'!Y26</f>
        <v>13</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118.01583727098031</v>
      </c>
      <c r="D28" s="193">
        <f>'1'!U27+'2'!U27+'3'!U27+'4'!U27+'5'!U27+'6'!U27+'7'!U27+'8'!U27+'9'!U27+'10'!U27+'11'!U27+'12'!U27+'13'!U27+'14'!U27+'15'!U27+'16'!U27+'17'!U27+'18'!U27+'19'!U27+'20'!U27+'21'!U27+'22'!U27+'23'!U27+'24'!U27+'25'!U27+'26'!U27+'27'!U27+'28'!U27+'29'!U27+'30'!U27+'31'!U27+'32'!U27+'33'!U27+'34'!U27+'35'!U27+'36'!U27+'37'!U27+'38'!U27+'39'!U27</f>
        <v>51.978263767345972</v>
      </c>
      <c r="E28" s="120">
        <f>'1'!W27+'2'!W27+'3'!W27+'4'!W27+'5'!W27+'6'!W27+'7'!W27+'8'!W27+'9'!W27+'10'!W27+'11'!W27+'12'!W27+'13'!W27+'14'!W27+'15'!W27+'16'!W27+'17'!W27+'18'!W27+'19'!W27+'20'!W27+'21'!W27+'22'!W27+'23'!W27+'24'!W27+'25'!W27+'26'!W27+'27'!W27+'28'!W27+'29'!W27+'30'!W27+'31'!W27+'32'!W27+'33'!W27+'34'!W27+'35'!W27+'36'!W27+'37'!W27+'38'!W27+'39'!W27</f>
        <v>13</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101.93244277512437</v>
      </c>
      <c r="D29" s="193">
        <f>'1'!U28+'2'!U28+'3'!U28+'4'!U28+'5'!U28+'6'!U28+'7'!U28+'8'!U28+'9'!U28+'10'!U28+'11'!U28+'12'!U28+'13'!U28+'14'!U28+'15'!U28+'16'!U28+'17'!U28+'18'!U28+'19'!U28+'20'!U28+'21'!U28+'22'!U28+'23'!U28+'24'!U28+'25'!U28+'26'!U28+'27'!U28+'28'!U28+'29'!U28+'30'!U28+'31'!U28+'32'!U28+'33'!U28+'34'!U28+'35'!U28+'36'!U28+'37'!U28+'38'!U28+'39'!U28</f>
        <v>35.176686134160569</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123.59879139514337</v>
      </c>
      <c r="D30" s="193">
        <f>'1'!U29+'2'!U29+'3'!U29+'4'!U29+'5'!U29+'6'!U29+'7'!U29+'8'!U29+'9'!U29+'10'!U29+'11'!U29+'12'!U29+'13'!U29+'14'!U29+'15'!U29+'16'!U29+'17'!U29+'18'!U29+'19'!U29+'20'!U29+'21'!U29+'22'!U29+'23'!U29+'24'!U29+'25'!U29+'26'!U29+'27'!U29+'28'!U29+'29'!U29+'30'!U29+'31'!U29+'32'!U29+'33'!U29+'34'!U29+'35'!U29+'36'!U29+'37'!U29+'38'!U29+'39'!U29</f>
        <v>59.678694921324173</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2</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108.55324443300667</v>
      </c>
      <c r="D31" s="193">
        <f>'1'!U30+'2'!U30+'3'!U30+'4'!U30+'5'!U30+'6'!U30+'7'!U30+'8'!U30+'9'!U30+'10'!U30+'11'!U30+'12'!U30+'13'!U30+'14'!U30+'15'!U30+'16'!U30+'17'!U30+'18'!U30+'19'!U30+'20'!U30+'21'!U30+'22'!U30+'23'!U30+'24'!U30+'25'!U30+'26'!U30+'27'!U30+'28'!U30+'29'!U30+'30'!U30+'31'!U30+'32'!U30+'33'!U30+'34'!U30+'35'!U30+'36'!U30+'37'!U30+'38'!U30+'39'!U30</f>
        <v>70.133732212977549</v>
      </c>
      <c r="E31" s="120">
        <f>'1'!W30+'2'!W30+'3'!W30+'4'!W30+'5'!W30+'6'!W30+'7'!W30+'8'!W30+'9'!W30+'10'!W30+'11'!W30+'12'!W30+'13'!W30+'14'!W30+'15'!W30+'16'!W30+'17'!W30+'18'!W30+'19'!W30+'20'!W30+'21'!W30+'22'!W30+'23'!W30+'24'!W30+'25'!W30+'26'!W30+'27'!W30+'28'!W30+'29'!W30+'30'!W30+'31'!W30+'32'!W30+'33'!W30+'34'!W30+'35'!W30+'36'!W30+'37'!W30+'38'!W30+'39'!W30</f>
        <v>9</v>
      </c>
      <c r="F31" s="172">
        <f>'1'!Y30+'2'!Y30+'3'!Y30+'4'!Y30+'5'!Y30+'6'!Y30+'7'!Y30+'8'!Y30+'9'!Y30+'10'!Y30+'11'!Y30+'12'!Y30+'13'!Y30+'14'!Y30+'15'!Y30+'16'!Y30+'17'!Y30+'18'!Y30+'19'!Y30+'20'!Y30+'21'!Y30+'22'!Y30+'23'!Y30+'24'!Y30+'25'!Y30+'26'!Y30+'27'!Y30+'28'!Y30+'29'!Y30+'30'!Y30+'31'!Y30+'32'!Y30+'33'!Y30+'34'!Y30+'35'!Y30+'36'!Y30+'37'!Y30+'38'!Y30+'39'!Y30</f>
        <v>9</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170.25423250571961</v>
      </c>
      <c r="D32" s="193">
        <f>'1'!U31+'2'!U31+'3'!U31+'4'!U31+'5'!U31+'6'!U31+'7'!U31+'8'!U31+'9'!U31+'10'!U31+'11'!U31+'12'!U31+'13'!U31+'14'!U31+'15'!U31+'16'!U31+'17'!U31+'18'!U31+'19'!U31+'20'!U31+'21'!U31+'22'!U31+'23'!U31+'24'!U31+'25'!U31+'26'!U31+'27'!U31+'28'!U31+'29'!U31+'30'!U31+'31'!U31+'32'!U31+'33'!U31+'34'!U31+'35'!U31+'36'!U31+'37'!U31+'38'!U31+'39'!U31</f>
        <v>119.11833411668832</v>
      </c>
      <c r="E32" s="120">
        <f>'1'!W31+'2'!W31+'3'!W31+'4'!W31+'5'!W31+'6'!W31+'7'!W31+'8'!W31+'9'!W31+'10'!W31+'11'!W31+'12'!W31+'13'!W31+'14'!W31+'15'!W31+'16'!W31+'17'!W31+'18'!W31+'19'!W31+'20'!W31+'21'!W31+'22'!W31+'23'!W31+'24'!W31+'25'!W31+'26'!W31+'27'!W31+'28'!W31+'29'!W31+'30'!W31+'31'!W31+'32'!W31+'33'!W31+'34'!W31+'35'!W31+'36'!W31+'37'!W31+'38'!W31+'39'!W31</f>
        <v>53</v>
      </c>
      <c r="F32" s="172">
        <f>'1'!Y31+'2'!Y31+'3'!Y31+'4'!Y31+'5'!Y31+'6'!Y31+'7'!Y31+'8'!Y31+'9'!Y31+'10'!Y31+'11'!Y31+'12'!Y31+'13'!Y31+'14'!Y31+'15'!Y31+'16'!Y31+'17'!Y31+'18'!Y31+'19'!Y31+'20'!Y31+'21'!Y31+'22'!Y31+'23'!Y31+'24'!Y31+'25'!Y31+'26'!Y31+'27'!Y31+'28'!Y31+'29'!Y31+'30'!Y31+'31'!Y31+'32'!Y31+'33'!Y31+'34'!Y31+'35'!Y31+'36'!Y31+'37'!Y31+'38'!Y31+'39'!Y31</f>
        <v>35</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167.00363273805235</v>
      </c>
      <c r="D33" s="193">
        <f>'1'!U32+'2'!U32+'3'!U32+'4'!U32+'5'!U32+'6'!U32+'7'!U32+'8'!U32+'9'!U32+'10'!U32+'11'!U32+'12'!U32+'13'!U32+'14'!U32+'15'!U32+'16'!U32+'17'!U32+'18'!U32+'19'!U32+'20'!U32+'21'!U32+'22'!U32+'23'!U32+'24'!U32+'25'!U32+'26'!U32+'27'!U32+'28'!U32+'29'!U32+'30'!U32+'31'!U32+'32'!U32+'33'!U32+'34'!U32+'35'!U32+'36'!U32+'37'!U32+'38'!U32+'39'!U32</f>
        <v>107.54615179063428</v>
      </c>
      <c r="E33" s="120">
        <f>'1'!W32+'2'!W32+'3'!W32+'4'!W32+'5'!W32+'6'!W32+'7'!W32+'8'!W32+'9'!W32+'10'!W32+'11'!W32+'12'!W32+'13'!W32+'14'!W32+'15'!W32+'16'!W32+'17'!W32+'18'!W32+'19'!W32+'20'!W32+'21'!W32+'22'!W32+'23'!W32+'24'!W32+'25'!W32+'26'!W32+'27'!W32+'28'!W32+'29'!W32+'30'!W32+'31'!W32+'32'!W32+'33'!W32+'34'!W32+'35'!W32+'36'!W32+'37'!W32+'38'!W32+'39'!W32</f>
        <v>5</v>
      </c>
      <c r="F33" s="172">
        <f>'1'!Y32+'2'!Y32+'3'!Y32+'4'!Y32+'5'!Y32+'6'!Y32+'7'!Y32+'8'!Y32+'9'!Y32+'10'!Y32+'11'!Y32+'12'!Y32+'13'!Y32+'14'!Y32+'15'!Y32+'16'!Y32+'17'!Y32+'18'!Y32+'19'!Y32+'20'!Y32+'21'!Y32+'22'!Y32+'23'!Y32+'24'!Y32+'25'!Y32+'26'!Y32+'27'!Y32+'28'!Y32+'29'!Y32+'30'!Y32+'31'!Y32+'32'!Y32+'33'!Y32+'34'!Y32+'35'!Y32+'36'!Y32+'37'!Y32+'38'!Y32+'39'!Y32</f>
        <v>5</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252.95660262701989</v>
      </c>
      <c r="D34" s="193">
        <f>'1'!U33+'2'!U33+'3'!U33+'4'!U33+'5'!U33+'6'!U33+'7'!U33+'8'!U33+'9'!U33+'10'!U33+'11'!U33+'12'!U33+'13'!U33+'14'!U33+'15'!U33+'16'!U33+'17'!U33+'18'!U33+'19'!U33+'20'!U33+'21'!U33+'22'!U33+'23'!U33+'24'!U33+'25'!U33+'26'!U33+'27'!U33+'28'!U33+'29'!U33+'30'!U33+'31'!U33+'32'!U33+'33'!U33+'34'!U33+'35'!U33+'36'!U33+'37'!U33+'38'!U33+'39'!U33</f>
        <v>218.72352921921859</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1</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184.92267226098627</v>
      </c>
      <c r="D35" s="193">
        <f>'1'!U34+'2'!U34+'3'!U34+'4'!U34+'5'!U34+'6'!U34+'7'!U34+'8'!U34+'9'!U34+'10'!U34+'11'!U34+'12'!U34+'13'!U34+'14'!U34+'15'!U34+'16'!U34+'17'!U34+'18'!U34+'19'!U34+'20'!U34+'21'!U34+'22'!U34+'23'!U34+'24'!U34+'25'!U34+'26'!U34+'27'!U34+'28'!U34+'29'!U34+'30'!U34+'31'!U34+'32'!U34+'33'!U34+'34'!U34+'35'!U34+'36'!U34+'37'!U34+'38'!U34+'39'!U34</f>
        <v>129.56664421161616</v>
      </c>
      <c r="E35" s="120">
        <f>'1'!W34+'2'!W34+'3'!W34+'4'!W34+'5'!W34+'6'!W34+'7'!W34+'8'!W34+'9'!W34+'10'!W34+'11'!W34+'12'!W34+'13'!W34+'14'!W34+'15'!W34+'16'!W34+'17'!W34+'18'!W34+'19'!W34+'20'!W34+'21'!W34+'22'!W34+'23'!W34+'24'!W34+'25'!W34+'26'!W34+'27'!W34+'28'!W34+'29'!W34+'30'!W34+'31'!W34+'32'!W34+'33'!W34+'34'!W34+'35'!W34+'36'!W34+'37'!W34+'38'!W34+'39'!W34</f>
        <v>11</v>
      </c>
      <c r="F35" s="172">
        <f>'1'!Y34+'2'!Y34+'3'!Y34+'4'!Y34+'5'!Y34+'6'!Y34+'7'!Y34+'8'!Y34+'9'!Y34+'10'!Y34+'11'!Y34+'12'!Y34+'13'!Y34+'14'!Y34+'15'!Y34+'16'!Y34+'17'!Y34+'18'!Y34+'19'!Y34+'20'!Y34+'21'!Y34+'22'!Y34+'23'!Y34+'24'!Y34+'25'!Y34+'26'!Y34+'27'!Y34+'28'!Y34+'29'!Y34+'30'!Y34+'31'!Y34+'32'!Y34+'33'!Y34+'34'!Y34+'35'!Y34+'36'!Y34+'37'!Y34+'38'!Y34+'39'!Y34</f>
        <v>9</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107.06510074390103</v>
      </c>
      <c r="D36" s="193">
        <f>'1'!U35+'2'!U35+'3'!U35+'4'!U35+'5'!U35+'6'!U35+'7'!U35+'8'!U35+'9'!U35+'10'!U35+'11'!U35+'12'!U35+'13'!U35+'14'!U35+'15'!U35+'16'!U35+'17'!U35+'18'!U35+'19'!U35+'20'!U35+'21'!U35+'22'!U35+'23'!U35+'24'!U35+'25'!U35+'26'!U35+'27'!U35+'28'!U35+'29'!U35+'30'!U35+'31'!U35+'32'!U35+'33'!U35+'34'!U35+'35'!U35+'36'!U35+'37'!U35+'38'!U35+'39'!U35</f>
        <v>52.320691456050049</v>
      </c>
      <c r="E36" s="120">
        <f>'1'!W35+'2'!W35+'3'!W35+'4'!W35+'5'!W35+'6'!W35+'7'!W35+'8'!W35+'9'!W35+'10'!W35+'11'!W35+'12'!W35+'13'!W35+'14'!W35+'15'!W35+'16'!W35+'17'!W35+'18'!W35+'19'!W35+'20'!W35+'21'!W35+'22'!W35+'23'!W35+'24'!W35+'25'!W35+'26'!W35+'27'!W35+'28'!W35+'29'!W35+'30'!W35+'31'!W35+'32'!W35+'33'!W35+'34'!W35+'35'!W35+'36'!W35+'37'!W35+'38'!W35+'39'!W35</f>
        <v>12</v>
      </c>
      <c r="F36" s="172">
        <f>'1'!Y35+'2'!Y35+'3'!Y35+'4'!Y35+'5'!Y35+'6'!Y35+'7'!Y35+'8'!Y35+'9'!Y35+'10'!Y35+'11'!Y35+'12'!Y35+'13'!Y35+'14'!Y35+'15'!Y35+'16'!Y35+'17'!Y35+'18'!Y35+'19'!Y35+'20'!Y35+'21'!Y35+'22'!Y35+'23'!Y35+'24'!Y35+'25'!Y35+'26'!Y35+'27'!Y35+'28'!Y35+'29'!Y35+'30'!Y35+'31'!Y35+'32'!Y35+'33'!Y35+'34'!Y35+'35'!Y35+'36'!Y35+'37'!Y35+'38'!Y35+'39'!Y35</f>
        <v>8</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122.08937188918242</v>
      </c>
      <c r="D37" s="193">
        <f>'1'!U36+'2'!U36+'3'!U36+'4'!U36+'5'!U36+'6'!U36+'7'!U36+'8'!U36+'9'!U36+'10'!U36+'11'!U36+'12'!U36+'13'!U36+'14'!U36+'15'!U36+'16'!U36+'17'!U36+'18'!U36+'19'!U36+'20'!U36+'21'!U36+'22'!U36+'23'!U36+'24'!U36+'25'!U36+'26'!U36+'27'!U36+'28'!U36+'29'!U36+'30'!U36+'31'!U36+'32'!U36+'33'!U36+'34'!U36+'35'!U36+'36'!U36+'37'!U36+'38'!U36+'39'!U36</f>
        <v>86.101053410445203</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113.90444065796677</v>
      </c>
      <c r="D38" s="193">
        <f>'1'!U37+'2'!U37+'3'!U37+'4'!U37+'5'!U37+'6'!U37+'7'!U37+'8'!U37+'9'!U37+'10'!U37+'11'!U37+'12'!U37+'13'!U37+'14'!U37+'15'!U37+'16'!U37+'17'!U37+'18'!U37+'19'!U37+'20'!U37+'21'!U37+'22'!U37+'23'!U37+'24'!U37+'25'!U37+'26'!U37+'27'!U37+'28'!U37+'29'!U37+'30'!U37+'31'!U37+'32'!U37+'33'!U37+'34'!U37+'35'!U37+'36'!U37+'37'!U37+'38'!U37+'39'!U37</f>
        <v>76.745726699217059</v>
      </c>
      <c r="E38" s="120">
        <f>'1'!W37+'2'!W37+'3'!W37+'4'!W37+'5'!W37+'6'!W37+'7'!W37+'8'!W37+'9'!W37+'10'!W37+'11'!W37+'12'!W37+'13'!W37+'14'!W37+'15'!W37+'16'!W37+'17'!W37+'18'!W37+'19'!W37+'20'!W37+'21'!W37+'22'!W37+'23'!W37+'24'!W37+'25'!W37+'26'!W37+'27'!W37+'28'!W37+'29'!W37+'30'!W37+'31'!W37+'32'!W37+'33'!W37+'34'!W37+'35'!W37+'36'!W37+'37'!W37+'38'!W37+'39'!W37</f>
        <v>10</v>
      </c>
      <c r="F38" s="172">
        <f>'1'!Y37+'2'!Y37+'3'!Y37+'4'!Y37+'5'!Y37+'6'!Y37+'7'!Y37+'8'!Y37+'9'!Y37+'10'!Y37+'11'!Y37+'12'!Y37+'13'!Y37+'14'!Y37+'15'!Y37+'16'!Y37+'17'!Y37+'18'!Y37+'19'!Y37+'20'!Y37+'21'!Y37+'22'!Y37+'23'!Y37+'24'!Y37+'25'!Y37+'26'!Y37+'27'!Y37+'28'!Y37+'29'!Y37+'30'!Y37+'31'!Y37+'32'!Y37+'33'!Y37+'34'!Y37+'35'!Y37+'36'!Y37+'37'!Y37+'38'!Y37+'39'!Y37</f>
        <v>6</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134.84088135892026</v>
      </c>
      <c r="D39" s="193">
        <f>'1'!U38+'2'!U38+'3'!U38+'4'!U38+'5'!U38+'6'!U38+'7'!U38+'8'!U38+'9'!U38+'10'!U38+'11'!U38+'12'!U38+'13'!U38+'14'!U38+'15'!U38+'16'!U38+'17'!U38+'18'!U38+'19'!U38+'20'!U38+'21'!U38+'22'!U38+'23'!U38+'24'!U38+'25'!U38+'26'!U38+'27'!U38+'28'!U38+'29'!U38+'30'!U38+'31'!U38+'32'!U38+'33'!U38+'34'!U38+'35'!U38+'36'!U38+'37'!U38+'38'!U38+'39'!U38</f>
        <v>74.089153514022385</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14</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103.23116614170583</v>
      </c>
      <c r="D40" s="193">
        <f>'1'!U39+'2'!U39+'3'!U39+'4'!U39+'5'!U39+'6'!U39+'7'!U39+'8'!U39+'9'!U39+'10'!U39+'11'!U39+'12'!U39+'13'!U39+'14'!U39+'15'!U39+'16'!U39+'17'!U39+'18'!U39+'19'!U39+'20'!U39+'21'!U39+'22'!U39+'23'!U39+'24'!U39+'25'!U39+'26'!U39+'27'!U39+'28'!U39+'29'!U39+'30'!U39+'31'!U39+'32'!U39+'33'!U39+'34'!U39+'35'!U39+'36'!U39+'37'!U39+'38'!U39+'39'!U39</f>
        <v>57.536194070156625</v>
      </c>
      <c r="E40" s="120">
        <f>'1'!W39+'2'!W39+'3'!W39+'4'!W39+'5'!W39+'6'!W39+'7'!W39+'8'!W39+'9'!W39+'10'!W39+'11'!W39+'12'!W39+'13'!W39+'14'!W39+'15'!W39+'16'!W39+'17'!W39+'18'!W39+'19'!W39+'20'!W39+'21'!W39+'22'!W39+'23'!W39+'24'!W39+'25'!W39+'26'!W39+'27'!W39+'28'!W39+'29'!W39+'30'!W39+'31'!W39+'32'!W39+'33'!W39+'34'!W39+'35'!W39+'36'!W39+'37'!W39+'38'!W39+'39'!W39</f>
        <v>23</v>
      </c>
      <c r="F40" s="172">
        <f>'1'!Y39+'2'!Y39+'3'!Y39+'4'!Y39+'5'!Y39+'6'!Y39+'7'!Y39+'8'!Y39+'9'!Y39+'10'!Y39+'11'!Y39+'12'!Y39+'13'!Y39+'14'!Y39+'15'!Y39+'16'!Y39+'17'!Y39+'18'!Y39+'19'!Y39+'20'!Y39+'21'!Y39+'22'!Y39+'23'!Y39+'24'!Y39+'25'!Y39+'26'!Y39+'27'!Y39+'28'!Y39+'29'!Y39+'30'!Y39+'31'!Y39+'32'!Y39+'33'!Y39+'34'!Y39+'35'!Y39+'36'!Y39+'37'!Y39+'38'!Y39+'39'!Y39</f>
        <v>18</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181.92456746221595</v>
      </c>
      <c r="D41" s="193">
        <f>'1'!U40+'2'!U40+'3'!U40+'4'!U40+'5'!U40+'6'!U40+'7'!U40+'8'!U40+'9'!U40+'10'!U40+'11'!U40+'12'!U40+'13'!U40+'14'!U40+'15'!U40+'16'!U40+'17'!U40+'18'!U40+'19'!U40+'20'!U40+'21'!U40+'22'!U40+'23'!U40+'24'!U40+'25'!U40+'26'!U40+'27'!U40+'28'!U40+'29'!U40+'30'!U40+'31'!U40+'32'!U40+'33'!U40+'34'!U40+'35'!U40+'36'!U40+'37'!U40+'38'!U40+'39'!U40</f>
        <v>102.60932809880673</v>
      </c>
      <c r="E41" s="120">
        <f>'1'!W40+'2'!W40+'3'!W40+'4'!W40+'5'!W40+'6'!W40+'7'!W40+'8'!W40+'9'!W40+'10'!W40+'11'!W40+'12'!W40+'13'!W40+'14'!W40+'15'!W40+'16'!W40+'17'!W40+'18'!W40+'19'!W40+'20'!W40+'21'!W40+'22'!W40+'23'!W40+'24'!W40+'25'!W40+'26'!W40+'27'!W40+'28'!W40+'29'!W40+'30'!W40+'31'!W40+'32'!W40+'33'!W40+'34'!W40+'35'!W40+'36'!W40+'37'!W40+'38'!W40+'39'!W40</f>
        <v>31</v>
      </c>
      <c r="F41" s="172">
        <f>'1'!Y40+'2'!Y40+'3'!Y40+'4'!Y40+'5'!Y40+'6'!Y40+'7'!Y40+'8'!Y40+'9'!Y40+'10'!Y40+'11'!Y40+'12'!Y40+'13'!Y40+'14'!Y40+'15'!Y40+'16'!Y40+'17'!Y40+'18'!Y40+'19'!Y40+'20'!Y40+'21'!Y40+'22'!Y40+'23'!Y40+'24'!Y40+'25'!Y40+'26'!Y40+'27'!Y40+'28'!Y40+'29'!Y40+'30'!Y40+'31'!Y40+'32'!Y40+'33'!Y40+'34'!Y40+'35'!Y40+'36'!Y40+'37'!Y40+'38'!Y40+'39'!Y40</f>
        <v>24</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129.72515126817203</v>
      </c>
      <c r="D42" s="193">
        <f>'1'!U41+'2'!U41+'3'!U41+'4'!U41+'5'!U41+'6'!U41+'7'!U41+'8'!U41+'9'!U41+'10'!U41+'11'!U41+'12'!U41+'13'!U41+'14'!U41+'15'!U41+'16'!U41+'17'!U41+'18'!U41+'19'!U41+'20'!U41+'21'!U41+'22'!U41+'23'!U41+'24'!U41+'25'!U41+'26'!U41+'27'!U41+'28'!U41+'29'!U41+'30'!U41+'31'!U41+'32'!U41+'33'!U41+'34'!U41+'35'!U41+'36'!U41+'37'!U41+'38'!U41+'39'!U41</f>
        <v>69.681264809644645</v>
      </c>
      <c r="E42" s="120">
        <f>'1'!W41+'2'!W41+'3'!W41+'4'!W41+'5'!W41+'6'!W41+'7'!W41+'8'!W41+'9'!W41+'10'!W41+'11'!W41+'12'!W41+'13'!W41+'14'!W41+'15'!W41+'16'!W41+'17'!W41+'18'!W41+'19'!W41+'20'!W41+'21'!W41+'22'!W41+'23'!W41+'24'!W41+'25'!W41+'26'!W41+'27'!W41+'28'!W41+'29'!W41+'30'!W41+'31'!W41+'32'!W41+'33'!W41+'34'!W41+'35'!W41+'36'!W41+'37'!W41+'38'!W41+'39'!W41</f>
        <v>13</v>
      </c>
      <c r="F42" s="172">
        <f>'1'!Y41+'2'!Y41+'3'!Y41+'4'!Y41+'5'!Y41+'6'!Y41+'7'!Y41+'8'!Y41+'9'!Y41+'10'!Y41+'11'!Y41+'12'!Y41+'13'!Y41+'14'!Y41+'15'!Y41+'16'!Y41+'17'!Y41+'18'!Y41+'19'!Y41+'20'!Y41+'21'!Y41+'22'!Y41+'23'!Y41+'24'!Y41+'25'!Y41+'26'!Y41+'27'!Y41+'28'!Y41+'29'!Y41+'30'!Y41+'31'!Y41+'32'!Y41+'33'!Y41+'34'!Y41+'35'!Y41+'36'!Y41+'37'!Y41+'38'!Y41+'39'!Y41</f>
        <v>10</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103.5991772866554</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104.08527992296573</v>
      </c>
      <c r="D44" s="193">
        <f>'1'!U43+'2'!U43+'3'!U43+'4'!U43+'5'!U43+'6'!U43+'7'!U43+'8'!U43+'9'!U43+'10'!U43+'11'!U43+'12'!U43+'13'!U43+'14'!U43+'15'!U43+'16'!U43+'17'!U43+'18'!U43+'19'!U43+'20'!U43+'21'!U43+'22'!U43+'23'!U43+'24'!U43+'25'!U43+'26'!U43+'27'!U43+'28'!U43+'29'!U43+'30'!U43+'31'!U43+'32'!U43+'33'!U43+'34'!U43+'35'!U43+'36'!U43+'37'!U43+'38'!U43+'39'!U43</f>
        <v>32.571514320721171</v>
      </c>
      <c r="E44" s="120">
        <f>'1'!W43+'2'!W43+'3'!W43+'4'!W43+'5'!W43+'6'!W43+'7'!W43+'8'!W43+'9'!W43+'10'!W43+'11'!W43+'12'!W43+'13'!W43+'14'!W43+'15'!W43+'16'!W43+'17'!W43+'18'!W43+'19'!W43+'20'!W43+'21'!W43+'22'!W43+'23'!W43+'24'!W43+'25'!W43+'26'!W43+'27'!W43+'28'!W43+'29'!W43+'30'!W43+'31'!W43+'32'!W43+'33'!W43+'34'!W43+'35'!W43+'36'!W43+'37'!W43+'38'!W43+'39'!W43</f>
        <v>1</v>
      </c>
      <c r="F44" s="172">
        <f>'1'!Y43+'2'!Y43+'3'!Y43+'4'!Y43+'5'!Y43+'6'!Y43+'7'!Y43+'8'!Y43+'9'!Y43+'10'!Y43+'11'!Y43+'12'!Y43+'13'!Y43+'14'!Y43+'15'!Y43+'16'!Y43+'17'!Y43+'18'!Y43+'19'!Y43+'20'!Y43+'21'!Y43+'22'!Y43+'23'!Y43+'24'!Y43+'25'!Y43+'26'!Y43+'27'!Y43+'28'!Y43+'29'!Y43+'30'!Y43+'31'!Y43+'32'!Y43+'33'!Y43+'34'!Y43+'35'!Y43+'36'!Y43+'37'!Y43+'38'!Y43+'39'!Y43</f>
        <v>3</v>
      </c>
      <c r="G44" s="117">
        <v>39</v>
      </c>
      <c r="O44" s="49">
        <v>442</v>
      </c>
      <c r="P44" s="430" t="s">
        <v>591</v>
      </c>
      <c r="Q44" s="429">
        <v>38269</v>
      </c>
      <c r="R44" s="429">
        <v>35368</v>
      </c>
    </row>
    <row r="45" spans="1:18" x14ac:dyDescent="0.2">
      <c r="A45" s="106"/>
      <c r="B45" s="94" t="s">
        <v>83</v>
      </c>
      <c r="C45" s="206">
        <f>SUM(C6:C44)</f>
        <v>4624.558747407089</v>
      </c>
      <c r="D45" s="207">
        <f>SUM(D6:D44)</f>
        <v>2232.2970549048214</v>
      </c>
      <c r="E45" s="204">
        <f>SUM(E6:E44)</f>
        <v>439</v>
      </c>
      <c r="F45" s="205">
        <f>SUM(F6:F44)</f>
        <v>327</v>
      </c>
      <c r="G45" s="118"/>
      <c r="O45" s="49">
        <v>443</v>
      </c>
      <c r="P45" s="430" t="s">
        <v>592</v>
      </c>
      <c r="Q45" s="429">
        <v>183066</v>
      </c>
      <c r="R45" s="429">
        <v>173284</v>
      </c>
    </row>
    <row r="46" spans="1:18" x14ac:dyDescent="0.2">
      <c r="A46" s="398" t="str">
        <f>取引基本表!$E$1</f>
        <v>2015年川西市産業連関表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4.3219724437998597E-2</v>
      </c>
      <c r="G5" s="110">
        <f t="shared" ref="G5:G38" si="0">E5*F5</f>
        <v>0</v>
      </c>
      <c r="H5" s="110">
        <f t="array" ref="H5:H43">MMULT(逆行列係数!C5:AO43,'36'!G5:G43)</f>
        <v>6.1394304743856345E-5</v>
      </c>
      <c r="I5" s="110">
        <f t="shared" ref="I5:I38" si="1">C5+H5</f>
        <v>6.1394304743856345E-5</v>
      </c>
      <c r="J5" s="85">
        <f>分析係数表!G8</f>
        <v>0.12096774193548387</v>
      </c>
      <c r="K5" s="111">
        <f t="shared" ref="K5:K38" si="2">I5*J5</f>
        <v>7.4267304125632678E-6</v>
      </c>
      <c r="L5" s="79" t="s">
        <v>178</v>
      </c>
      <c r="M5" s="80" t="s">
        <v>178</v>
      </c>
      <c r="N5" s="81">
        <f>分析係数表!H8</f>
        <v>1.0951274000724549E-2</v>
      </c>
      <c r="O5" s="82">
        <f t="shared" ref="O5:O43" si="3">$M$44*N5</f>
        <v>0.24251708583512671</v>
      </c>
      <c r="P5" s="76">
        <f>分析係数表!C8</f>
        <v>4.3219724437998597E-2</v>
      </c>
      <c r="Q5" s="82">
        <f t="shared" ref="Q5:Q38" si="4">O5*P5</f>
        <v>1.048152162130063E-2</v>
      </c>
      <c r="R5" s="83">
        <f t="array" ref="R5:R43">MMULT(逆行列係数!C5:AO43,'36'!Q5:Q43)</f>
        <v>1.1816263699640983E-2</v>
      </c>
      <c r="S5" s="84">
        <f t="shared" ref="S5:S38" si="5">I5+R5</f>
        <v>1.1877658004384839E-2</v>
      </c>
      <c r="T5" s="85">
        <f>分析係数表!F8</f>
        <v>0.45483870967741935</v>
      </c>
      <c r="U5" s="86">
        <f t="shared" ref="U5:U38" si="6">S5*T5</f>
        <v>5.4024186407040722E-3</v>
      </c>
      <c r="V5" s="87">
        <f>分析係数表!D8</f>
        <v>0.9145161290322581</v>
      </c>
      <c r="W5" s="167">
        <f t="shared" ref="W5:W38" si="7">ROUND(S5*V5,0)</f>
        <v>0</v>
      </c>
      <c r="X5" s="76">
        <f>分析係数表!E8</f>
        <v>0.59354838709677415</v>
      </c>
      <c r="Y5" s="166">
        <f t="shared" ref="Y5:Y38" si="8">ROUND(S5*X5,0)</f>
        <v>0</v>
      </c>
    </row>
    <row r="6" spans="1:25" x14ac:dyDescent="0.2">
      <c r="A6" s="6" t="s">
        <v>220</v>
      </c>
      <c r="B6" s="5" t="s">
        <v>266</v>
      </c>
      <c r="C6" s="90"/>
      <c r="D6" s="107">
        <f>投入係数表!AL6</f>
        <v>0</v>
      </c>
      <c r="E6" s="110">
        <f t="shared" ref="E6:E43" si="9">$C$40*D6</f>
        <v>0</v>
      </c>
      <c r="F6" s="85">
        <f>分析係数表!C9</f>
        <v>0.23148148148148151</v>
      </c>
      <c r="G6" s="110">
        <f t="shared" si="0"/>
        <v>0</v>
      </c>
      <c r="H6" s="110">
        <v>1.868043065572152E-5</v>
      </c>
      <c r="I6" s="110">
        <f t="shared" si="1"/>
        <v>1.868043065572152E-5</v>
      </c>
      <c r="J6" s="85">
        <f>分析係数表!G9</f>
        <v>0.24691358024691357</v>
      </c>
      <c r="K6" s="111">
        <f t="shared" si="2"/>
        <v>4.6124520137584E-6</v>
      </c>
      <c r="L6" s="79"/>
      <c r="M6" s="80"/>
      <c r="N6" s="81">
        <f>分析係数表!H9</f>
        <v>5.7611802117296619E-4</v>
      </c>
      <c r="O6" s="82">
        <f t="shared" si="3"/>
        <v>1.2758192661668739E-2</v>
      </c>
      <c r="P6" s="76">
        <f>分析係数表!C9</f>
        <v>0.23148148148148151</v>
      </c>
      <c r="Q6" s="82">
        <f t="shared" si="4"/>
        <v>2.9532853383492453E-3</v>
      </c>
      <c r="R6" s="83">
        <v>3.2831853743692037E-3</v>
      </c>
      <c r="S6" s="84">
        <f t="shared" si="5"/>
        <v>3.3018658050249254E-3</v>
      </c>
      <c r="T6" s="85">
        <f>分析係数表!F9</f>
        <v>0.67901234567901236</v>
      </c>
      <c r="U6" s="86">
        <f t="shared" si="6"/>
        <v>2.2420076453872951E-3</v>
      </c>
      <c r="V6" s="87">
        <f>分析係数表!D9</f>
        <v>0</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5.5493895671475668E-3</v>
      </c>
      <c r="G7" s="110">
        <f t="shared" si="0"/>
        <v>0</v>
      </c>
      <c r="H7" s="110">
        <v>1.8420631063611055E-6</v>
      </c>
      <c r="I7" s="110">
        <f t="shared" si="1"/>
        <v>1.8420631063611055E-6</v>
      </c>
      <c r="J7" s="85">
        <f>分析係数表!G10</f>
        <v>0.2857142857142857</v>
      </c>
      <c r="K7" s="111">
        <f t="shared" si="2"/>
        <v>5.2630374467460157E-7</v>
      </c>
      <c r="L7" s="79"/>
      <c r="M7" s="80"/>
      <c r="N7" s="81">
        <f>分析係数表!H10</f>
        <v>1.1094674556213018E-3</v>
      </c>
      <c r="O7" s="82">
        <f t="shared" si="3"/>
        <v>2.4569270584261633E-2</v>
      </c>
      <c r="P7" s="76">
        <f>分析係数表!C10</f>
        <v>5.5493895671475668E-3</v>
      </c>
      <c r="Q7" s="82">
        <f t="shared" si="4"/>
        <v>1.363444538527271E-4</v>
      </c>
      <c r="R7" s="83">
        <v>1.6752207239469481E-4</v>
      </c>
      <c r="S7" s="84">
        <f t="shared" si="5"/>
        <v>1.6936413550105591E-4</v>
      </c>
      <c r="T7" s="85">
        <f>分析係数表!F10</f>
        <v>0.5714285714285714</v>
      </c>
      <c r="U7" s="86">
        <f t="shared" si="6"/>
        <v>9.6779506000603372E-5</v>
      </c>
      <c r="V7" s="87">
        <f>分析係数表!D10</f>
        <v>0.14285714285714285</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8.2342177493137658E-3</v>
      </c>
      <c r="G8" s="110">
        <f t="shared" si="0"/>
        <v>0</v>
      </c>
      <c r="H8" s="110">
        <v>1.0648533173289749E-4</v>
      </c>
      <c r="I8" s="110">
        <f t="shared" si="1"/>
        <v>1.0648533173289749E-4</v>
      </c>
      <c r="J8" s="85">
        <f>分析係数表!G11</f>
        <v>0.47058823529411764</v>
      </c>
      <c r="K8" s="111">
        <f t="shared" si="2"/>
        <v>5.0110744344892939E-5</v>
      </c>
      <c r="L8" s="79"/>
      <c r="M8" s="80"/>
      <c r="N8" s="81">
        <f>分析係数表!H11</f>
        <v>-2.0126393752767377E-5</v>
      </c>
      <c r="O8" s="82">
        <f t="shared" si="3"/>
        <v>-4.4570105368275069E-4</v>
      </c>
      <c r="P8" s="76">
        <f>分析係数表!C11</f>
        <v>8.2342177493137658E-3</v>
      </c>
      <c r="Q8" s="82">
        <f t="shared" si="4"/>
        <v>-3.6699995271223532E-6</v>
      </c>
      <c r="R8" s="83">
        <v>4.5041194706291676E-5</v>
      </c>
      <c r="S8" s="84">
        <f t="shared" si="5"/>
        <v>1.5152652643918917E-4</v>
      </c>
      <c r="T8" s="85">
        <f>分析係数表!F11</f>
        <v>0.76470588235294112</v>
      </c>
      <c r="U8" s="86">
        <f t="shared" si="6"/>
        <v>1.1587322610055642E-4</v>
      </c>
      <c r="V8" s="87">
        <f>分析係数表!D11</f>
        <v>0</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2.3675231529837748E-2</v>
      </c>
      <c r="G9" s="110">
        <f t="shared" si="0"/>
        <v>0</v>
      </c>
      <c r="H9" s="110">
        <v>1.3933161549744088E-4</v>
      </c>
      <c r="I9" s="110">
        <f t="shared" si="1"/>
        <v>1.3933161549744088E-4</v>
      </c>
      <c r="J9" s="85">
        <f>分析係数表!G12</f>
        <v>0.14409566517189837</v>
      </c>
      <c r="K9" s="111">
        <f t="shared" si="2"/>
        <v>2.0077081814578927E-5</v>
      </c>
      <c r="L9" s="79"/>
      <c r="M9" s="80"/>
      <c r="N9" s="81">
        <f>分析係数表!H12</f>
        <v>8.7247916918246585E-2</v>
      </c>
      <c r="O9" s="82">
        <f t="shared" si="3"/>
        <v>1.9321140677147242</v>
      </c>
      <c r="P9" s="76">
        <f>分析係数表!C12</f>
        <v>2.3675231529837748E-2</v>
      </c>
      <c r="Q9" s="82">
        <f t="shared" si="4"/>
        <v>4.5743247895202704E-2</v>
      </c>
      <c r="R9" s="83">
        <v>4.9041720995918588E-2</v>
      </c>
      <c r="S9" s="84">
        <f t="shared" si="5"/>
        <v>4.9181052611416032E-2</v>
      </c>
      <c r="T9" s="85">
        <f>分析係数表!F12</f>
        <v>0.28819133034379674</v>
      </c>
      <c r="U9" s="86">
        <f t="shared" si="6"/>
        <v>1.4173552979792245E-2</v>
      </c>
      <c r="V9" s="87">
        <f>分析係数表!D12</f>
        <v>3.3781763826606873E-2</v>
      </c>
      <c r="W9" s="167">
        <f t="shared" si="7"/>
        <v>0</v>
      </c>
      <c r="X9" s="76">
        <f>分析係数表!E12</f>
        <v>3.4230194319880419E-2</v>
      </c>
      <c r="Y9" s="166">
        <f t="shared" si="8"/>
        <v>0</v>
      </c>
    </row>
    <row r="10" spans="1:25" x14ac:dyDescent="0.2">
      <c r="A10" s="6" t="s">
        <v>224</v>
      </c>
      <c r="B10" s="5" t="s">
        <v>28</v>
      </c>
      <c r="C10" s="90"/>
      <c r="D10" s="107">
        <f>投入係数表!AL10</f>
        <v>1.8679950186799503E-3</v>
      </c>
      <c r="E10" s="110">
        <f t="shared" si="9"/>
        <v>0.18679950186799502</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0.29767259122836714</v>
      </c>
      <c r="P10" s="76">
        <f>分析係数表!C13</f>
        <v>0</v>
      </c>
      <c r="Q10" s="82">
        <f t="shared" si="4"/>
        <v>0</v>
      </c>
      <c r="R10" s="83">
        <v>0</v>
      </c>
      <c r="S10" s="84">
        <f t="shared" si="5"/>
        <v>0</v>
      </c>
      <c r="T10" s="85">
        <f>分析係数表!F13</f>
        <v>0.38596491228070173</v>
      </c>
      <c r="U10" s="86">
        <f t="shared" si="6"/>
        <v>0</v>
      </c>
      <c r="V10" s="87">
        <f>分析係数表!D13</f>
        <v>0.15789473684210525</v>
      </c>
      <c r="W10" s="167">
        <f t="shared" si="7"/>
        <v>0</v>
      </c>
      <c r="X10" s="76">
        <f>分析係数表!E13</f>
        <v>0.1189083820662768</v>
      </c>
      <c r="Y10" s="166">
        <f t="shared" si="8"/>
        <v>0</v>
      </c>
    </row>
    <row r="11" spans="1:25" x14ac:dyDescent="0.2">
      <c r="A11" s="6" t="s">
        <v>225</v>
      </c>
      <c r="B11" s="5" t="s">
        <v>268</v>
      </c>
      <c r="C11" s="90"/>
      <c r="D11" s="107">
        <f>投入係数表!AL11</f>
        <v>2.8302954828484093E-3</v>
      </c>
      <c r="E11" s="110">
        <f t="shared" si="9"/>
        <v>0.28302954828484095</v>
      </c>
      <c r="F11" s="85">
        <f>分析係数表!C14</f>
        <v>5.9722885809842308E-2</v>
      </c>
      <c r="G11" s="110">
        <f t="shared" si="0"/>
        <v>1.6903341393026804E-2</v>
      </c>
      <c r="H11" s="110">
        <v>2.1996082761676784E-2</v>
      </c>
      <c r="I11" s="110">
        <f t="shared" si="1"/>
        <v>2.1996082761676784E-2</v>
      </c>
      <c r="J11" s="85">
        <f>分析係数表!G14</f>
        <v>0.15850144092219021</v>
      </c>
      <c r="K11" s="111">
        <f t="shared" si="2"/>
        <v>3.4864108123695194E-3</v>
      </c>
      <c r="L11" s="79"/>
      <c r="M11" s="80"/>
      <c r="N11" s="81">
        <f>分析係数表!H14</f>
        <v>1.1119832548403977E-3</v>
      </c>
      <c r="O11" s="82">
        <f t="shared" si="3"/>
        <v>2.4624983215971976E-2</v>
      </c>
      <c r="P11" s="76">
        <f>分析係数表!C14</f>
        <v>5.9722885809842308E-2</v>
      </c>
      <c r="Q11" s="82">
        <f t="shared" si="4"/>
        <v>1.4706750606767777E-3</v>
      </c>
      <c r="R11" s="83">
        <v>4.2983920393587652E-3</v>
      </c>
      <c r="S11" s="84">
        <f t="shared" si="5"/>
        <v>2.6294474801035549E-2</v>
      </c>
      <c r="T11" s="85">
        <f>分析係数表!F14</f>
        <v>0.29178674351585016</v>
      </c>
      <c r="U11" s="86">
        <f t="shared" si="6"/>
        <v>7.6723791746537446E-3</v>
      </c>
      <c r="V11" s="87">
        <f>分析係数表!D14</f>
        <v>6.1959654178674349E-2</v>
      </c>
      <c r="W11" s="167">
        <f t="shared" si="7"/>
        <v>0</v>
      </c>
      <c r="X11" s="76">
        <f>分析係数表!E14</f>
        <v>5.1152737752161385E-2</v>
      </c>
      <c r="Y11" s="166">
        <f t="shared" si="8"/>
        <v>0</v>
      </c>
    </row>
    <row r="12" spans="1:25" x14ac:dyDescent="0.2">
      <c r="A12" s="6" t="s">
        <v>226</v>
      </c>
      <c r="B12" s="5" t="s">
        <v>29</v>
      </c>
      <c r="C12" s="90"/>
      <c r="D12" s="107">
        <f>投入係数表!AL12</f>
        <v>4.8681082304992641E-3</v>
      </c>
      <c r="E12" s="110">
        <f t="shared" si="9"/>
        <v>0.4868108230499264</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0.17772329515599683</v>
      </c>
      <c r="P12" s="76">
        <f>分析係数表!C15</f>
        <v>0</v>
      </c>
      <c r="Q12" s="82">
        <f t="shared" si="4"/>
        <v>0</v>
      </c>
      <c r="R12" s="83">
        <v>0</v>
      </c>
      <c r="S12" s="84">
        <f t="shared" si="5"/>
        <v>0</v>
      </c>
      <c r="T12" s="85">
        <f>分析係数表!F15</f>
        <v>0.30377041673027017</v>
      </c>
      <c r="U12" s="86">
        <f t="shared" si="6"/>
        <v>0</v>
      </c>
      <c r="V12" s="87">
        <f>分析係数表!D15</f>
        <v>2.5186994352007327E-2</v>
      </c>
      <c r="W12" s="167">
        <f t="shared" si="7"/>
        <v>0</v>
      </c>
      <c r="X12" s="76">
        <f>分析係数表!E15</f>
        <v>2.1370783086551673E-2</v>
      </c>
      <c r="Y12" s="166">
        <f t="shared" si="8"/>
        <v>0</v>
      </c>
    </row>
    <row r="13" spans="1:25" x14ac:dyDescent="0.2">
      <c r="A13" s="6" t="s">
        <v>227</v>
      </c>
      <c r="B13" s="5" t="s">
        <v>30</v>
      </c>
      <c r="C13" s="90"/>
      <c r="D13" s="107">
        <f>投入係数表!AL13</f>
        <v>2.6604777538775048E-3</v>
      </c>
      <c r="E13" s="110">
        <f t="shared" si="9"/>
        <v>0.26604777538775048</v>
      </c>
      <c r="F13" s="85">
        <f>分析係数表!C16</f>
        <v>6.1289263434387564E-3</v>
      </c>
      <c r="G13" s="110">
        <f t="shared" si="0"/>
        <v>1.6305872191872612E-3</v>
      </c>
      <c r="H13" s="110">
        <v>1.8966438063045188E-3</v>
      </c>
      <c r="I13" s="110">
        <f t="shared" si="1"/>
        <v>1.8966438063045188E-3</v>
      </c>
      <c r="J13" s="85">
        <f>分析係数表!G16</f>
        <v>3.1746031746031744E-2</v>
      </c>
      <c r="K13" s="111">
        <f t="shared" si="2"/>
        <v>6.0210914485857734E-5</v>
      </c>
      <c r="L13" s="79"/>
      <c r="M13" s="80"/>
      <c r="N13" s="81">
        <f>分析係数表!H16</f>
        <v>1.5884756269371653E-2</v>
      </c>
      <c r="O13" s="82">
        <f t="shared" si="3"/>
        <v>0.35176955661911097</v>
      </c>
      <c r="P13" s="76">
        <f>分析係数表!C16</f>
        <v>6.1289263434387564E-3</v>
      </c>
      <c r="Q13" s="82">
        <f t="shared" si="4"/>
        <v>2.1559697023826405E-3</v>
      </c>
      <c r="R13" s="83">
        <v>2.4161521533944612E-3</v>
      </c>
      <c r="S13" s="84">
        <f t="shared" si="5"/>
        <v>4.3127959596989795E-3</v>
      </c>
      <c r="T13" s="85">
        <f>分析係数表!F16</f>
        <v>0.27777777777777779</v>
      </c>
      <c r="U13" s="86">
        <f t="shared" si="6"/>
        <v>1.1979988776941611E-3</v>
      </c>
      <c r="V13" s="87">
        <f>分析係数表!D16</f>
        <v>0</v>
      </c>
      <c r="W13" s="167">
        <f t="shared" si="7"/>
        <v>0</v>
      </c>
      <c r="X13" s="76">
        <f>分析係数表!E16</f>
        <v>0</v>
      </c>
      <c r="Y13" s="166">
        <f t="shared" si="8"/>
        <v>0</v>
      </c>
    </row>
    <row r="14" spans="1:25" x14ac:dyDescent="0.2">
      <c r="A14" s="6" t="s">
        <v>2</v>
      </c>
      <c r="B14" s="5" t="s">
        <v>365</v>
      </c>
      <c r="C14" s="90"/>
      <c r="D14" s="107">
        <f>投入係数表!AL14</f>
        <v>1.9755462470281898E-2</v>
      </c>
      <c r="E14" s="110">
        <f t="shared" si="9"/>
        <v>1.9755462470281899</v>
      </c>
      <c r="F14" s="85">
        <f>分析係数表!C17</f>
        <v>8.7451698189953242E-2</v>
      </c>
      <c r="G14" s="110">
        <f t="shared" si="0"/>
        <v>0.17276487415540406</v>
      </c>
      <c r="H14" s="110">
        <v>0.19004387988818502</v>
      </c>
      <c r="I14" s="110">
        <f t="shared" si="1"/>
        <v>0.19004387988818502</v>
      </c>
      <c r="J14" s="85">
        <f>分析係数表!G17</f>
        <v>0.21272443403590943</v>
      </c>
      <c r="K14" s="111">
        <f t="shared" si="2"/>
        <v>4.042697679120251E-2</v>
      </c>
      <c r="L14" s="79"/>
      <c r="M14" s="80"/>
      <c r="N14" s="81">
        <f>分析係数表!H17</f>
        <v>2.8227267238256251E-3</v>
      </c>
      <c r="O14" s="82">
        <f t="shared" si="3"/>
        <v>6.250957277900579E-2</v>
      </c>
      <c r="P14" s="76">
        <f>分析係数表!C17</f>
        <v>8.7451698189953242E-2</v>
      </c>
      <c r="Q14" s="82">
        <f t="shared" si="4"/>
        <v>5.4665682926525313E-3</v>
      </c>
      <c r="R14" s="83">
        <v>9.5527193391143905E-3</v>
      </c>
      <c r="S14" s="84">
        <f t="shared" si="5"/>
        <v>0.19959659922729941</v>
      </c>
      <c r="T14" s="85">
        <f>分析係数表!F17</f>
        <v>0.32357533177205311</v>
      </c>
      <c r="U14" s="86">
        <f t="shared" si="6"/>
        <v>6.4584535815546934E-2</v>
      </c>
      <c r="V14" s="87">
        <f>分析係数表!D17</f>
        <v>1.873536299765808E-2</v>
      </c>
      <c r="W14" s="167">
        <f t="shared" si="7"/>
        <v>0</v>
      </c>
      <c r="X14" s="76">
        <f>分析係数表!E17</f>
        <v>1.288056206088993E-2</v>
      </c>
      <c r="Y14" s="166">
        <f t="shared" si="8"/>
        <v>0</v>
      </c>
    </row>
    <row r="15" spans="1:25" x14ac:dyDescent="0.2">
      <c r="A15" s="6" t="s">
        <v>3</v>
      </c>
      <c r="B15" s="5" t="s">
        <v>31</v>
      </c>
      <c r="C15" s="90"/>
      <c r="D15" s="107">
        <f>投入係数表!AL15</f>
        <v>1.528359560738141E-3</v>
      </c>
      <c r="E15" s="110">
        <f t="shared" si="9"/>
        <v>0.15283595607381409</v>
      </c>
      <c r="F15" s="85">
        <f>分析係数表!C18</f>
        <v>0.22643979057591623</v>
      </c>
      <c r="G15" s="110">
        <f t="shared" si="0"/>
        <v>3.4608141885824395E-2</v>
      </c>
      <c r="H15" s="110">
        <v>4.2452550012324848E-2</v>
      </c>
      <c r="I15" s="110">
        <f t="shared" si="1"/>
        <v>4.2452550012324848E-2</v>
      </c>
      <c r="J15" s="85">
        <f>分析係数表!G18</f>
        <v>0.21553645335880292</v>
      </c>
      <c r="K15" s="111">
        <f t="shared" si="2"/>
        <v>9.1500720656937026E-3</v>
      </c>
      <c r="L15" s="79"/>
      <c r="M15" s="80"/>
      <c r="N15" s="81">
        <f>分析係数表!H18</f>
        <v>4.2265426880811494E-4</v>
      </c>
      <c r="O15" s="82">
        <f t="shared" si="3"/>
        <v>9.3597221273377645E-3</v>
      </c>
      <c r="P15" s="76">
        <f>分析係数表!C18</f>
        <v>0.22643979057591623</v>
      </c>
      <c r="Q15" s="82">
        <f t="shared" si="4"/>
        <v>2.1194135183631325E-3</v>
      </c>
      <c r="R15" s="83">
        <v>4.5670126482342931E-3</v>
      </c>
      <c r="S15" s="84">
        <f t="shared" si="5"/>
        <v>4.7019562660559143E-2</v>
      </c>
      <c r="T15" s="85">
        <f>分析係数表!F18</f>
        <v>0.45877109200891436</v>
      </c>
      <c r="U15" s="86">
        <f t="shared" si="6"/>
        <v>2.1571216107566293E-2</v>
      </c>
      <c r="V15" s="87">
        <f>分析係数表!D18</f>
        <v>2.9608404966571154E-2</v>
      </c>
      <c r="W15" s="167">
        <f t="shared" si="7"/>
        <v>0</v>
      </c>
      <c r="X15" s="76">
        <f>分析係数表!E18</f>
        <v>1.5918497293855461E-2</v>
      </c>
      <c r="Y15" s="166">
        <f t="shared" si="8"/>
        <v>0</v>
      </c>
    </row>
    <row r="16" spans="1:25" x14ac:dyDescent="0.2">
      <c r="A16" s="6" t="s">
        <v>4</v>
      </c>
      <c r="B16" s="5" t="s">
        <v>32</v>
      </c>
      <c r="C16" s="90"/>
      <c r="D16" s="107">
        <f>投入係数表!AL16</f>
        <v>2.8302954828484094E-4</v>
      </c>
      <c r="E16" s="110">
        <f t="shared" si="9"/>
        <v>2.8302954828484096E-2</v>
      </c>
      <c r="F16" s="85">
        <f>分析係数表!C19</f>
        <v>0.10887949260042284</v>
      </c>
      <c r="G16" s="110">
        <f t="shared" si="0"/>
        <v>3.0816113608180362E-3</v>
      </c>
      <c r="H16" s="110">
        <v>1.2189995614675543E-2</v>
      </c>
      <c r="I16" s="110">
        <f t="shared" si="1"/>
        <v>1.2189995614675543E-2</v>
      </c>
      <c r="J16" s="85">
        <f>分析係数表!G19</f>
        <v>5.7692307692307696E-2</v>
      </c>
      <c r="K16" s="111">
        <f t="shared" si="2"/>
        <v>7.0326897776974294E-4</v>
      </c>
      <c r="L16" s="79"/>
      <c r="M16" s="80"/>
      <c r="N16" s="81">
        <f>分析係数表!H19</f>
        <v>-1.0817936642112467E-4</v>
      </c>
      <c r="O16" s="82">
        <f t="shared" si="3"/>
        <v>-2.3956431635447852E-3</v>
      </c>
      <c r="P16" s="76">
        <f>分析係数表!C19</f>
        <v>0.10887949260042284</v>
      </c>
      <c r="Q16" s="82">
        <f t="shared" si="4"/>
        <v>-2.6083641209842799E-4</v>
      </c>
      <c r="R16" s="83">
        <v>7.0103847800013531E-4</v>
      </c>
      <c r="S16" s="84">
        <f t="shared" si="5"/>
        <v>1.2891034092675679E-2</v>
      </c>
      <c r="T16" s="85">
        <f>分析係数表!F19</f>
        <v>0.23994755244755245</v>
      </c>
      <c r="U16" s="86">
        <f t="shared" si="6"/>
        <v>3.0931720790554843E-3</v>
      </c>
      <c r="V16" s="87">
        <f>分析係数表!D19</f>
        <v>6.8181818181818177E-2</v>
      </c>
      <c r="W16" s="167">
        <f t="shared" si="7"/>
        <v>0</v>
      </c>
      <c r="X16" s="76">
        <f>分析係数表!E19</f>
        <v>7.1241258741258737E-2</v>
      </c>
      <c r="Y16" s="166">
        <f t="shared" si="8"/>
        <v>0</v>
      </c>
    </row>
    <row r="17" spans="1:25" x14ac:dyDescent="0.2">
      <c r="A17" s="6" t="s">
        <v>5</v>
      </c>
      <c r="B17" s="5" t="s">
        <v>33</v>
      </c>
      <c r="C17" s="90"/>
      <c r="D17" s="107">
        <f>投入係数表!AL17</f>
        <v>7.9248273519755459E-4</v>
      </c>
      <c r="E17" s="110">
        <f t="shared" si="9"/>
        <v>7.9248273519755455E-2</v>
      </c>
      <c r="F17" s="85">
        <f>分析係数表!C20</f>
        <v>0.17711503347534996</v>
      </c>
      <c r="G17" s="110">
        <f t="shared" si="0"/>
        <v>1.4036060617315178E-2</v>
      </c>
      <c r="H17" s="110">
        <v>2.5924547294146342E-2</v>
      </c>
      <c r="I17" s="110">
        <f t="shared" si="1"/>
        <v>2.5924547294146342E-2</v>
      </c>
      <c r="J17" s="85">
        <f>分析係数表!G20</f>
        <v>9.9964551577454805E-2</v>
      </c>
      <c r="K17" s="111">
        <f t="shared" si="2"/>
        <v>2.5915357451078585E-3</v>
      </c>
      <c r="L17" s="79"/>
      <c r="M17" s="80"/>
      <c r="N17" s="81">
        <f>分析係数表!H20</f>
        <v>5.2831783601014375E-4</v>
      </c>
      <c r="O17" s="82">
        <f t="shared" si="3"/>
        <v>1.1699652659172208E-2</v>
      </c>
      <c r="P17" s="76">
        <f>分析係数表!C20</f>
        <v>0.17711503347534996</v>
      </c>
      <c r="Q17" s="82">
        <f t="shared" si="4"/>
        <v>2.0721843723792528E-3</v>
      </c>
      <c r="R17" s="83">
        <v>3.9562950155723111E-3</v>
      </c>
      <c r="S17" s="84">
        <f t="shared" si="5"/>
        <v>2.9880842309718651E-2</v>
      </c>
      <c r="T17" s="85">
        <f>分析係数表!F20</f>
        <v>0.22332506203473945</v>
      </c>
      <c r="U17" s="86">
        <f t="shared" si="6"/>
        <v>6.6731409624681852E-3</v>
      </c>
      <c r="V17" s="87">
        <f>分析係数表!D20</f>
        <v>1.7015242821694435E-2</v>
      </c>
      <c r="W17" s="167">
        <f t="shared" si="7"/>
        <v>0</v>
      </c>
      <c r="X17" s="76">
        <f>分析係数表!E20</f>
        <v>1.5242821694434599E-2</v>
      </c>
      <c r="Y17" s="166">
        <f t="shared" si="8"/>
        <v>0</v>
      </c>
    </row>
    <row r="18" spans="1:25" x14ac:dyDescent="0.2">
      <c r="A18" s="6" t="s">
        <v>6</v>
      </c>
      <c r="B18" s="5" t="s">
        <v>34</v>
      </c>
      <c r="C18" s="90"/>
      <c r="D18" s="107">
        <f>投入係数表!AL18</f>
        <v>2.094418657307823E-3</v>
      </c>
      <c r="E18" s="110">
        <f t="shared" si="9"/>
        <v>0.2094418657307823</v>
      </c>
      <c r="F18" s="85">
        <f>分析係数表!C21</f>
        <v>0.17957505140507202</v>
      </c>
      <c r="G18" s="110">
        <f t="shared" si="0"/>
        <v>3.7610533804979425E-2</v>
      </c>
      <c r="H18" s="110">
        <v>4.7692409965401E-2</v>
      </c>
      <c r="I18" s="110">
        <f t="shared" si="1"/>
        <v>4.7692409965401E-2</v>
      </c>
      <c r="J18" s="85">
        <f>分析係数表!G21</f>
        <v>0.28499913688934919</v>
      </c>
      <c r="K18" s="111">
        <f t="shared" si="2"/>
        <v>1.3592295676312281E-2</v>
      </c>
      <c r="L18" s="79"/>
      <c r="M18" s="80"/>
      <c r="N18" s="81">
        <f>分析係数表!H21</f>
        <v>8.7801392746447693E-4</v>
      </c>
      <c r="O18" s="82">
        <f t="shared" si="3"/>
        <v>1.9443708466910001E-2</v>
      </c>
      <c r="P18" s="76">
        <f>分析係数表!C21</f>
        <v>0.17957505140507202</v>
      </c>
      <c r="Q18" s="82">
        <f t="shared" si="4"/>
        <v>3.4916049474505973E-3</v>
      </c>
      <c r="R18" s="83">
        <v>6.881303681897836E-3</v>
      </c>
      <c r="S18" s="84">
        <f t="shared" si="5"/>
        <v>5.4573713647298835E-2</v>
      </c>
      <c r="T18" s="85">
        <f>分析係数表!F21</f>
        <v>0.42551355083721731</v>
      </c>
      <c r="U18" s="86">
        <f t="shared" si="6"/>
        <v>2.3221854676435633E-2</v>
      </c>
      <c r="V18" s="87">
        <f>分析係数表!D21</f>
        <v>7.6298981529432069E-2</v>
      </c>
      <c r="W18" s="167">
        <f t="shared" si="7"/>
        <v>0</v>
      </c>
      <c r="X18" s="76">
        <f>分析係数表!E21</f>
        <v>5.9382012774037631E-2</v>
      </c>
      <c r="Y18" s="166">
        <f t="shared" si="8"/>
        <v>0</v>
      </c>
    </row>
    <row r="19" spans="1:25" x14ac:dyDescent="0.2">
      <c r="A19" s="6" t="s">
        <v>7</v>
      </c>
      <c r="B19" s="5" t="s">
        <v>269</v>
      </c>
      <c r="C19" s="90"/>
      <c r="D19" s="107">
        <f>投入係数表!AL19</f>
        <v>1.6528925619834711E-2</v>
      </c>
      <c r="E19" s="110">
        <f t="shared" si="9"/>
        <v>1.6528925619834711</v>
      </c>
      <c r="F19" s="85">
        <f>分析係数表!C22</f>
        <v>4.9691833590138623E-2</v>
      </c>
      <c r="G19" s="110">
        <f t="shared" si="0"/>
        <v>8.2135262132460543E-2</v>
      </c>
      <c r="H19" s="110">
        <v>8.6972275461706827E-2</v>
      </c>
      <c r="I19" s="110">
        <f t="shared" si="1"/>
        <v>8.6972275461706827E-2</v>
      </c>
      <c r="J19" s="85">
        <f>分析係数表!G22</f>
        <v>0.19477362503798237</v>
      </c>
      <c r="K19" s="111">
        <f t="shared" si="2"/>
        <v>1.6939905369478602E-2</v>
      </c>
      <c r="L19" s="79"/>
      <c r="M19" s="80"/>
      <c r="N19" s="81">
        <f>分析係数表!H22</f>
        <v>4.276858672463068E-5</v>
      </c>
      <c r="O19" s="82">
        <f t="shared" si="3"/>
        <v>9.4711473907584521E-4</v>
      </c>
      <c r="P19" s="76">
        <f>分析係数表!C22</f>
        <v>4.9691833590138623E-2</v>
      </c>
      <c r="Q19" s="82">
        <f t="shared" si="4"/>
        <v>4.7063868004924461E-5</v>
      </c>
      <c r="R19" s="83">
        <v>5.6536663972971287E-4</v>
      </c>
      <c r="S19" s="84">
        <f t="shared" si="5"/>
        <v>8.7537642101436539E-2</v>
      </c>
      <c r="T19" s="85">
        <f>分析係数表!F22</f>
        <v>0.41355211182011548</v>
      </c>
      <c r="U19" s="86">
        <f t="shared" si="6"/>
        <v>3.6201376754802533E-2</v>
      </c>
      <c r="V19" s="87">
        <f>分析係数表!D22</f>
        <v>4.6490428441203283E-2</v>
      </c>
      <c r="W19" s="167">
        <f t="shared" si="7"/>
        <v>0</v>
      </c>
      <c r="X19" s="76">
        <f>分析係数表!E22</f>
        <v>3.5855363111516256E-2</v>
      </c>
      <c r="Y19" s="166">
        <f t="shared" si="8"/>
        <v>0</v>
      </c>
    </row>
    <row r="20" spans="1:25" x14ac:dyDescent="0.2">
      <c r="A20" s="6" t="s">
        <v>8</v>
      </c>
      <c r="B20" s="5" t="s">
        <v>270</v>
      </c>
      <c r="C20" s="90"/>
      <c r="D20" s="107">
        <f>投入係数表!AL20</f>
        <v>2.439714706215329E-2</v>
      </c>
      <c r="E20" s="110">
        <f t="shared" si="9"/>
        <v>2.4397147062153293</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5.5712631710343836E-4</v>
      </c>
      <c r="P20" s="76">
        <f>分析係数表!C23</f>
        <v>0</v>
      </c>
      <c r="Q20" s="82">
        <f t="shared" si="4"/>
        <v>0</v>
      </c>
      <c r="R20" s="83">
        <v>0</v>
      </c>
      <c r="S20" s="84">
        <f t="shared" si="5"/>
        <v>0</v>
      </c>
      <c r="T20" s="85">
        <f>分析係数表!F23</f>
        <v>0.44063514976542767</v>
      </c>
      <c r="U20" s="86">
        <f t="shared" si="6"/>
        <v>0</v>
      </c>
      <c r="V20" s="87">
        <f>分析係数表!D23</f>
        <v>0.25009022013713461</v>
      </c>
      <c r="W20" s="167">
        <f t="shared" si="7"/>
        <v>0</v>
      </c>
      <c r="X20" s="76">
        <f>分析係数表!E23</f>
        <v>0.2490075784915193</v>
      </c>
      <c r="Y20" s="166">
        <f t="shared" si="8"/>
        <v>0</v>
      </c>
    </row>
    <row r="21" spans="1:25" x14ac:dyDescent="0.2">
      <c r="A21" s="6" t="s">
        <v>9</v>
      </c>
      <c r="B21" s="5" t="s">
        <v>271</v>
      </c>
      <c r="C21" s="90"/>
      <c r="D21" s="107">
        <f>投入係数表!AL21</f>
        <v>8.377674629231292E-3</v>
      </c>
      <c r="E21" s="110">
        <f t="shared" si="9"/>
        <v>0.8377674629231292</v>
      </c>
      <c r="F21" s="85">
        <f>分析係数表!C24</f>
        <v>0.10964526531808849</v>
      </c>
      <c r="G21" s="110">
        <f t="shared" si="0"/>
        <v>9.1857235747068361E-2</v>
      </c>
      <c r="H21" s="110">
        <v>9.7047693786201608E-2</v>
      </c>
      <c r="I21" s="110">
        <f t="shared" si="1"/>
        <v>9.7047693786201608E-2</v>
      </c>
      <c r="J21" s="85">
        <f>分析係数表!G24</f>
        <v>0.20900321543408359</v>
      </c>
      <c r="K21" s="111">
        <f t="shared" si="2"/>
        <v>2.0283280051778471E-2</v>
      </c>
      <c r="L21" s="79"/>
      <c r="M21" s="80"/>
      <c r="N21" s="81">
        <f>分析係数表!H24</f>
        <v>3.3711709535885358E-4</v>
      </c>
      <c r="O21" s="82">
        <f t="shared" si="3"/>
        <v>7.4654926491860736E-3</v>
      </c>
      <c r="P21" s="76">
        <f>分析係数表!C24</f>
        <v>0.10964526531808849</v>
      </c>
      <c r="Q21" s="82">
        <f t="shared" si="4"/>
        <v>8.1855592225024633E-4</v>
      </c>
      <c r="R21" s="83">
        <v>3.2871228924126511E-3</v>
      </c>
      <c r="S21" s="84">
        <f t="shared" si="5"/>
        <v>0.10033481667861426</v>
      </c>
      <c r="T21" s="85">
        <f>分析係数表!F24</f>
        <v>0.39389067524115756</v>
      </c>
      <c r="U21" s="86">
        <f t="shared" si="6"/>
        <v>3.9520948691737126E-2</v>
      </c>
      <c r="V21" s="87">
        <f>分析係数表!D24</f>
        <v>0.10771704180064309</v>
      </c>
      <c r="W21" s="167">
        <f t="shared" si="7"/>
        <v>0</v>
      </c>
      <c r="X21" s="76">
        <f>分析係数表!E24</f>
        <v>0.10932475884244373</v>
      </c>
      <c r="Y21" s="166">
        <f t="shared" si="8"/>
        <v>0</v>
      </c>
    </row>
    <row r="22" spans="1:25" x14ac:dyDescent="0.2">
      <c r="A22" s="6" t="s">
        <v>10</v>
      </c>
      <c r="B22" s="5" t="s">
        <v>272</v>
      </c>
      <c r="C22" s="90"/>
      <c r="D22" s="107">
        <f>投入係数表!AL22</f>
        <v>2.4680176610438129E-2</v>
      </c>
      <c r="E22" s="110">
        <f t="shared" si="9"/>
        <v>2.4680176610438127</v>
      </c>
      <c r="F22" s="85">
        <f>分析係数表!C25</f>
        <v>4.6305418719211788E-2</v>
      </c>
      <c r="G22" s="110">
        <f t="shared" si="0"/>
        <v>0.11428259120104346</v>
      </c>
      <c r="H22" s="110">
        <v>0.12398064147121034</v>
      </c>
      <c r="I22" s="110">
        <f t="shared" si="1"/>
        <v>0.12398064147121034</v>
      </c>
      <c r="J22" s="85">
        <f>分析係数表!G25</f>
        <v>0.19667590027700832</v>
      </c>
      <c r="K22" s="111">
        <f t="shared" si="2"/>
        <v>2.4384004278271285E-2</v>
      </c>
      <c r="L22" s="79"/>
      <c r="M22" s="80"/>
      <c r="N22" s="81">
        <f>分析係数表!H25</f>
        <v>4.9058084772370483E-4</v>
      </c>
      <c r="O22" s="82">
        <f t="shared" si="3"/>
        <v>1.0863963183517048E-2</v>
      </c>
      <c r="P22" s="76">
        <f>分析係数表!C25</f>
        <v>4.6305418719211788E-2</v>
      </c>
      <c r="Q22" s="82">
        <f t="shared" si="4"/>
        <v>5.0306036416285802E-4</v>
      </c>
      <c r="R22" s="83">
        <v>1.6931727386676428E-3</v>
      </c>
      <c r="S22" s="84">
        <f t="shared" si="5"/>
        <v>0.12567381420987797</v>
      </c>
      <c r="T22" s="85">
        <f>分析係数表!F25</f>
        <v>0.35013850415512465</v>
      </c>
      <c r="U22" s="86">
        <f t="shared" si="6"/>
        <v>4.4003241318915719E-2</v>
      </c>
      <c r="V22" s="87">
        <f>分析係数表!D25</f>
        <v>3.9889196675900275E-2</v>
      </c>
      <c r="W22" s="167">
        <f t="shared" si="7"/>
        <v>0</v>
      </c>
      <c r="X22" s="76">
        <f>分析係数表!E25</f>
        <v>3.3240997229916899E-2</v>
      </c>
      <c r="Y22" s="166">
        <f t="shared" si="8"/>
        <v>0</v>
      </c>
    </row>
    <row r="23" spans="1:25" x14ac:dyDescent="0.2">
      <c r="A23" s="6" t="s">
        <v>11</v>
      </c>
      <c r="B23" s="5" t="s">
        <v>35</v>
      </c>
      <c r="C23" s="90"/>
      <c r="D23" s="107">
        <f>投入係数表!AL23</f>
        <v>1.403826559492811E-2</v>
      </c>
      <c r="E23" s="110">
        <f t="shared" si="9"/>
        <v>1.403826559492811</v>
      </c>
      <c r="F23" s="85">
        <f>分析係数表!C26</f>
        <v>0.16673079389508783</v>
      </c>
      <c r="G23" s="110">
        <f t="shared" si="0"/>
        <v>0.23406111675524613</v>
      </c>
      <c r="H23" s="110">
        <v>0.25395979847641376</v>
      </c>
      <c r="I23" s="110">
        <f t="shared" si="1"/>
        <v>0.25395979847641376</v>
      </c>
      <c r="J23" s="85">
        <f>分析係数表!G26</f>
        <v>0.1962424574876577</v>
      </c>
      <c r="K23" s="111">
        <f t="shared" si="2"/>
        <v>4.9837694956081743E-2</v>
      </c>
      <c r="L23" s="79"/>
      <c r="M23" s="80"/>
      <c r="N23" s="81">
        <f>分析係数表!H26</f>
        <v>1.0251881817815884E-2</v>
      </c>
      <c r="O23" s="82">
        <f t="shared" si="3"/>
        <v>0.22702897421965115</v>
      </c>
      <c r="P23" s="76">
        <f>分析係数表!C26</f>
        <v>0.16673079389508783</v>
      </c>
      <c r="Q23" s="82">
        <f t="shared" si="4"/>
        <v>3.7852721108829861E-2</v>
      </c>
      <c r="R23" s="83">
        <v>4.0242422693588853E-2</v>
      </c>
      <c r="S23" s="84">
        <f t="shared" si="5"/>
        <v>0.29420222117000261</v>
      </c>
      <c r="T23" s="85">
        <f>分析係数表!F26</f>
        <v>0.33461327482172243</v>
      </c>
      <c r="U23" s="86">
        <f t="shared" si="6"/>
        <v>9.8443968685519245E-2</v>
      </c>
      <c r="V23" s="87">
        <f>分析係数表!D26</f>
        <v>4.2375205704882062E-2</v>
      </c>
      <c r="W23" s="167">
        <f t="shared" si="7"/>
        <v>0</v>
      </c>
      <c r="X23" s="76">
        <f>分析係数表!E26</f>
        <v>4.2238069116840374E-2</v>
      </c>
      <c r="Y23" s="166">
        <f t="shared" si="8"/>
        <v>0</v>
      </c>
    </row>
    <row r="24" spans="1:25" x14ac:dyDescent="0.2">
      <c r="A24" s="6" t="s">
        <v>12</v>
      </c>
      <c r="B24" s="5" t="s">
        <v>366</v>
      </c>
      <c r="C24" s="90"/>
      <c r="D24" s="107">
        <f>投入係数表!AL24</f>
        <v>1.8113891090229821E-3</v>
      </c>
      <c r="E24" s="110">
        <f t="shared" si="9"/>
        <v>0.18113891090229822</v>
      </c>
      <c r="F24" s="85">
        <f>分析係数表!C27</f>
        <v>7.547169811320753E-2</v>
      </c>
      <c r="G24" s="110">
        <f t="shared" si="0"/>
        <v>1.3670861200173448E-2</v>
      </c>
      <c r="H24" s="110">
        <v>1.4656030119147614E-2</v>
      </c>
      <c r="I24" s="110">
        <f t="shared" si="1"/>
        <v>1.4656030119147614E-2</v>
      </c>
      <c r="J24" s="85">
        <f>分析係数表!G27</f>
        <v>0.16957431960921143</v>
      </c>
      <c r="K24" s="111">
        <f t="shared" si="2"/>
        <v>2.4852863356265666E-3</v>
      </c>
      <c r="L24" s="79"/>
      <c r="M24" s="80"/>
      <c r="N24" s="81">
        <f>分析係数表!H27</f>
        <v>1.0395282373304351E-2</v>
      </c>
      <c r="O24" s="82">
        <f t="shared" si="3"/>
        <v>0.23020459422714074</v>
      </c>
      <c r="P24" s="76">
        <f>分析係数表!C27</f>
        <v>7.547169811320753E-2</v>
      </c>
      <c r="Q24" s="82">
        <f t="shared" si="4"/>
        <v>1.7373931639784203E-2</v>
      </c>
      <c r="R24" s="83">
        <v>1.758156285026518E-2</v>
      </c>
      <c r="S24" s="84">
        <f t="shared" si="5"/>
        <v>3.2237592969412796E-2</v>
      </c>
      <c r="T24" s="85">
        <f>分析係数表!F27</f>
        <v>0.31960921144452198</v>
      </c>
      <c r="U24" s="86">
        <f t="shared" si="6"/>
        <v>1.0303431667823489E-2</v>
      </c>
      <c r="V24" s="87">
        <f>分析係数表!D27</f>
        <v>2.1632937892533146E-2</v>
      </c>
      <c r="W24" s="167">
        <f t="shared" si="7"/>
        <v>0</v>
      </c>
      <c r="X24" s="76">
        <f>分析係数表!E27</f>
        <v>2.3726448011165389E-2</v>
      </c>
      <c r="Y24" s="166">
        <f t="shared" si="8"/>
        <v>0</v>
      </c>
    </row>
    <row r="25" spans="1:25" x14ac:dyDescent="0.2">
      <c r="A25" s="6" t="s">
        <v>13</v>
      </c>
      <c r="B25" s="5" t="s">
        <v>192</v>
      </c>
      <c r="C25" s="90"/>
      <c r="D25" s="107">
        <f>投入係数表!AL25</f>
        <v>6.0172081965357185E-2</v>
      </c>
      <c r="E25" s="110">
        <f t="shared" si="9"/>
        <v>6.0172081965357185</v>
      </c>
      <c r="F25" s="85">
        <f>分析係数表!C28</f>
        <v>9.6472970692467741E-2</v>
      </c>
      <c r="G25" s="110">
        <f t="shared" si="0"/>
        <v>0.58049794999486704</v>
      </c>
      <c r="H25" s="110">
        <v>0.63492962630826655</v>
      </c>
      <c r="I25" s="110">
        <f t="shared" si="1"/>
        <v>0.63492962630826655</v>
      </c>
      <c r="J25" s="85">
        <f>分析係数表!G28</f>
        <v>0.12489408574817827</v>
      </c>
      <c r="K25" s="111">
        <f t="shared" si="2"/>
        <v>7.9298955192203424E-2</v>
      </c>
      <c r="L25" s="79"/>
      <c r="M25" s="80"/>
      <c r="N25" s="81">
        <f>分析係数表!H28</f>
        <v>1.9077305478404378E-2</v>
      </c>
      <c r="O25" s="82">
        <f t="shared" si="3"/>
        <v>0.42246888625953732</v>
      </c>
      <c r="P25" s="76">
        <f>分析係数表!C28</f>
        <v>9.6472970692467741E-2</v>
      </c>
      <c r="Q25" s="82">
        <f t="shared" si="4"/>
        <v>4.0756828482595833E-2</v>
      </c>
      <c r="R25" s="83">
        <v>4.6494027104508839E-2</v>
      </c>
      <c r="S25" s="84">
        <f t="shared" si="5"/>
        <v>0.68142365341277533</v>
      </c>
      <c r="T25" s="85">
        <f>分析係数表!F28</f>
        <v>0.21360786307405524</v>
      </c>
      <c r="U25" s="86">
        <f t="shared" si="6"/>
        <v>0.14555745045361859</v>
      </c>
      <c r="V25" s="87">
        <f>分析係数表!D28</f>
        <v>3.211320115234706E-2</v>
      </c>
      <c r="W25" s="167">
        <f t="shared" si="7"/>
        <v>0</v>
      </c>
      <c r="X25" s="76">
        <f>分析係数表!E28</f>
        <v>3.1859006947974916E-2</v>
      </c>
      <c r="Y25" s="166">
        <f t="shared" si="8"/>
        <v>0</v>
      </c>
    </row>
    <row r="26" spans="1:25" x14ac:dyDescent="0.2">
      <c r="A26" s="6" t="s">
        <v>14</v>
      </c>
      <c r="B26" s="5" t="s">
        <v>50</v>
      </c>
      <c r="C26" s="90"/>
      <c r="D26" s="107">
        <f>投入係数表!AL26</f>
        <v>6.2832559719234685E-3</v>
      </c>
      <c r="E26" s="110">
        <f t="shared" si="9"/>
        <v>0.62832559719234682</v>
      </c>
      <c r="F26" s="85">
        <f>分析係数表!C29</f>
        <v>3.4111818825194651E-2</v>
      </c>
      <c r="G26" s="110">
        <f t="shared" si="0"/>
        <v>2.1433328934657568E-2</v>
      </c>
      <c r="H26" s="110">
        <v>2.3526724498363787E-2</v>
      </c>
      <c r="I26" s="110">
        <f t="shared" si="1"/>
        <v>2.3526724498363787E-2</v>
      </c>
      <c r="J26" s="85">
        <f>分析係数表!G29</f>
        <v>0.26295336787564766</v>
      </c>
      <c r="K26" s="111">
        <f t="shared" si="2"/>
        <v>6.1864314419272648E-3</v>
      </c>
      <c r="L26" s="79"/>
      <c r="M26" s="80"/>
      <c r="N26" s="81">
        <f>分析係数表!H29</f>
        <v>9.4946262528680103E-3</v>
      </c>
      <c r="O26" s="82">
        <f t="shared" si="3"/>
        <v>0.21025947207483764</v>
      </c>
      <c r="P26" s="76">
        <f>分析係数表!C29</f>
        <v>3.4111818825194651E-2</v>
      </c>
      <c r="Q26" s="82">
        <f t="shared" si="4"/>
        <v>7.1723330176979355E-3</v>
      </c>
      <c r="R26" s="83">
        <v>9.1491927116725286E-3</v>
      </c>
      <c r="S26" s="84">
        <f t="shared" si="5"/>
        <v>3.2675917210036313E-2</v>
      </c>
      <c r="T26" s="85">
        <f>分析係数表!F29</f>
        <v>0.41450777202072536</v>
      </c>
      <c r="U26" s="86">
        <f t="shared" si="6"/>
        <v>1.3544421641465829E-2</v>
      </c>
      <c r="V26" s="87">
        <f>分析係数表!D29</f>
        <v>0.22927461139896374</v>
      </c>
      <c r="W26" s="167">
        <f t="shared" si="7"/>
        <v>0</v>
      </c>
      <c r="X26" s="76">
        <f>分析係数表!E29</f>
        <v>0.13212435233160622</v>
      </c>
      <c r="Y26" s="166">
        <f t="shared" si="8"/>
        <v>0</v>
      </c>
    </row>
    <row r="27" spans="1:25" x14ac:dyDescent="0.2">
      <c r="A27" s="6" t="s">
        <v>15</v>
      </c>
      <c r="B27" s="5" t="s">
        <v>36</v>
      </c>
      <c r="C27" s="90"/>
      <c r="D27" s="107">
        <f>投入係数表!AL27</f>
        <v>1.1887241027963319E-3</v>
      </c>
      <c r="E27" s="110">
        <f t="shared" si="9"/>
        <v>0.11887241027963319</v>
      </c>
      <c r="F27" s="85">
        <f>分析係数表!C30</f>
        <v>1</v>
      </c>
      <c r="G27" s="110">
        <f t="shared" si="0"/>
        <v>0.11887241027963319</v>
      </c>
      <c r="H27" s="110">
        <v>0.14390600677780171</v>
      </c>
      <c r="I27" s="110">
        <f t="shared" si="1"/>
        <v>0.14390600677780171</v>
      </c>
      <c r="J27" s="85">
        <f>分析係数表!G30</f>
        <v>0.34440567162860553</v>
      </c>
      <c r="K27" s="111">
        <f t="shared" si="2"/>
        <v>4.956204491569946E-2</v>
      </c>
      <c r="L27" s="79"/>
      <c r="M27" s="80"/>
      <c r="N27" s="81">
        <f>分析係数表!H30</f>
        <v>0</v>
      </c>
      <c r="O27" s="82">
        <f t="shared" si="3"/>
        <v>0</v>
      </c>
      <c r="P27" s="76">
        <f>分析係数表!C30</f>
        <v>1</v>
      </c>
      <c r="Q27" s="82">
        <f t="shared" si="4"/>
        <v>0</v>
      </c>
      <c r="R27" s="83">
        <v>6.5857110219434689E-2</v>
      </c>
      <c r="S27" s="84">
        <f t="shared" si="5"/>
        <v>0.2097631169972364</v>
      </c>
      <c r="T27" s="85">
        <f>分析係数表!F30</f>
        <v>0.44043464817350592</v>
      </c>
      <c r="U27" s="86">
        <f t="shared" si="6"/>
        <v>9.2386944634455778E-2</v>
      </c>
      <c r="V27" s="87">
        <f>分析係数表!D30</f>
        <v>0.12915764830602058</v>
      </c>
      <c r="W27" s="167">
        <f t="shared" si="7"/>
        <v>0</v>
      </c>
      <c r="X27" s="76">
        <f>分析係数表!E30</f>
        <v>8.229162065462256E-2</v>
      </c>
      <c r="Y27" s="166">
        <f t="shared" si="8"/>
        <v>0</v>
      </c>
    </row>
    <row r="28" spans="1:25" x14ac:dyDescent="0.2">
      <c r="A28" s="6" t="s">
        <v>16</v>
      </c>
      <c r="B28" s="5" t="s">
        <v>193</v>
      </c>
      <c r="C28" s="90"/>
      <c r="D28" s="107">
        <f>投入係数表!AL28</f>
        <v>5.4341673270689459E-3</v>
      </c>
      <c r="E28" s="110">
        <f t="shared" si="9"/>
        <v>0.54341673270689461</v>
      </c>
      <c r="F28" s="85">
        <f>分析係数表!C31</f>
        <v>1.6826763829082436E-2</v>
      </c>
      <c r="G28" s="110">
        <f t="shared" si="0"/>
        <v>9.1439450220305325E-3</v>
      </c>
      <c r="H28" s="110">
        <v>1.0862264764238778E-2</v>
      </c>
      <c r="I28" s="110">
        <f t="shared" si="1"/>
        <v>1.0862264764238778E-2</v>
      </c>
      <c r="J28" s="85">
        <f>分析係数表!G31</f>
        <v>7.0588235294117646E-2</v>
      </c>
      <c r="K28" s="111">
        <f t="shared" si="2"/>
        <v>7.6674810100509018E-4</v>
      </c>
      <c r="L28" s="79"/>
      <c r="M28" s="80"/>
      <c r="N28" s="81">
        <f>分析係数表!H31</f>
        <v>2.1628325886567646E-2</v>
      </c>
      <c r="O28" s="82">
        <f t="shared" si="3"/>
        <v>0.47896149481382599</v>
      </c>
      <c r="P28" s="76">
        <f>分析係数表!C31</f>
        <v>1.6826763829082436E-2</v>
      </c>
      <c r="Q28" s="82">
        <f t="shared" si="4"/>
        <v>8.0593719564565416E-3</v>
      </c>
      <c r="R28" s="83">
        <v>1.0141136745441651E-2</v>
      </c>
      <c r="S28" s="84">
        <f t="shared" si="5"/>
        <v>2.1003401509680428E-2</v>
      </c>
      <c r="T28" s="85">
        <f>分析係数表!F31</f>
        <v>0.34509803921568627</v>
      </c>
      <c r="U28" s="86">
        <f t="shared" si="6"/>
        <v>7.2482326778505008E-3</v>
      </c>
      <c r="V28" s="87">
        <f>分析係数表!D31</f>
        <v>0</v>
      </c>
      <c r="W28" s="167">
        <f t="shared" si="7"/>
        <v>0</v>
      </c>
      <c r="X28" s="76">
        <f>分析係数表!E31</f>
        <v>0</v>
      </c>
      <c r="Y28" s="166">
        <f t="shared" si="8"/>
        <v>0</v>
      </c>
    </row>
    <row r="29" spans="1:25" x14ac:dyDescent="0.2">
      <c r="A29" s="6" t="s">
        <v>17</v>
      </c>
      <c r="B29" s="5" t="s">
        <v>273</v>
      </c>
      <c r="C29" s="90"/>
      <c r="D29" s="107">
        <f>投入係数表!AL29</f>
        <v>7.9248273519755459E-4</v>
      </c>
      <c r="E29" s="110">
        <f t="shared" si="9"/>
        <v>7.9248273519755455E-2</v>
      </c>
      <c r="F29" s="85">
        <f>分析係数表!C32</f>
        <v>1</v>
      </c>
      <c r="G29" s="110">
        <f t="shared" si="0"/>
        <v>7.9248273519755455E-2</v>
      </c>
      <c r="H29" s="110">
        <v>9.9084113283337535E-2</v>
      </c>
      <c r="I29" s="110">
        <f t="shared" si="1"/>
        <v>9.9084113283337535E-2</v>
      </c>
      <c r="J29" s="85">
        <f>分析係数表!G32</f>
        <v>0.14034315882094148</v>
      </c>
      <c r="K29" s="111">
        <f t="shared" si="2"/>
        <v>1.3905777447155597E-2</v>
      </c>
      <c r="L29" s="79"/>
      <c r="M29" s="80"/>
      <c r="N29" s="81">
        <f>分析係数表!H32</f>
        <v>6.181318681318681E-3</v>
      </c>
      <c r="O29" s="82">
        <f t="shared" si="3"/>
        <v>0.13688593611231481</v>
      </c>
      <c r="P29" s="76">
        <f>分析係数表!C32</f>
        <v>1</v>
      </c>
      <c r="Q29" s="82">
        <f t="shared" si="4"/>
        <v>0.13688593611231481</v>
      </c>
      <c r="R29" s="83">
        <v>0.17815167993267811</v>
      </c>
      <c r="S29" s="84">
        <f t="shared" si="5"/>
        <v>0.27723579321601566</v>
      </c>
      <c r="T29" s="85">
        <f>分析係数表!F32</f>
        <v>0.48284205895292565</v>
      </c>
      <c r="U29" s="86">
        <f t="shared" si="6"/>
        <v>0.13386110121186853</v>
      </c>
      <c r="V29" s="87">
        <f>分析係数表!D32</f>
        <v>1.2758468983721953E-2</v>
      </c>
      <c r="W29" s="167">
        <f t="shared" si="7"/>
        <v>0</v>
      </c>
      <c r="X29" s="76">
        <f>分析係数表!E32</f>
        <v>1.913770347558293E-2</v>
      </c>
      <c r="Y29" s="166">
        <f t="shared" si="8"/>
        <v>0</v>
      </c>
    </row>
    <row r="30" spans="1:25" x14ac:dyDescent="0.2">
      <c r="A30" s="6" t="s">
        <v>18</v>
      </c>
      <c r="B30" s="5" t="s">
        <v>274</v>
      </c>
      <c r="C30" s="90"/>
      <c r="D30" s="107">
        <f>投入係数表!AL30</f>
        <v>3.9624136759877729E-4</v>
      </c>
      <c r="E30" s="110">
        <f t="shared" si="9"/>
        <v>3.9624136759877727E-2</v>
      </c>
      <c r="F30" s="85">
        <f>分析係数表!C33</f>
        <v>0.61354309165526677</v>
      </c>
      <c r="G30" s="110">
        <f t="shared" si="0"/>
        <v>2.4311115371826487E-2</v>
      </c>
      <c r="H30" s="110">
        <v>3.3369134939534188E-2</v>
      </c>
      <c r="I30" s="110">
        <f t="shared" si="1"/>
        <v>3.3369134939534188E-2</v>
      </c>
      <c r="J30" s="85">
        <f>分析係数表!G33</f>
        <v>0.50806900389538123</v>
      </c>
      <c r="K30" s="111">
        <f t="shared" si="2"/>
        <v>1.6953823149579699E-2</v>
      </c>
      <c r="L30" s="79"/>
      <c r="M30" s="80"/>
      <c r="N30" s="81">
        <f>分析係数表!H33</f>
        <v>9.1575091575091575E-4</v>
      </c>
      <c r="O30" s="82">
        <f t="shared" si="3"/>
        <v>2.0279397942565159E-2</v>
      </c>
      <c r="P30" s="76">
        <f>分析係数表!C33</f>
        <v>0.61354309165526677</v>
      </c>
      <c r="Q30" s="82">
        <f t="shared" si="4"/>
        <v>1.2442284510588883E-2</v>
      </c>
      <c r="R30" s="83">
        <v>3.4037218767281489E-2</v>
      </c>
      <c r="S30" s="84">
        <f t="shared" si="5"/>
        <v>6.7406353706815678E-2</v>
      </c>
      <c r="T30" s="85">
        <f>分析係数表!F33</f>
        <v>0.64607679465776291</v>
      </c>
      <c r="U30" s="86">
        <f t="shared" si="6"/>
        <v>4.354968094246689E-2</v>
      </c>
      <c r="V30" s="87">
        <f>分析係数表!D33</f>
        <v>9.237618252643294E-2</v>
      </c>
      <c r="W30" s="167">
        <f t="shared" si="7"/>
        <v>0</v>
      </c>
      <c r="X30" s="76">
        <f>分析係数表!E33</f>
        <v>8.7367835281023931E-2</v>
      </c>
      <c r="Y30" s="166">
        <f t="shared" si="8"/>
        <v>0</v>
      </c>
    </row>
    <row r="31" spans="1:25" x14ac:dyDescent="0.2">
      <c r="A31" s="6" t="s">
        <v>19</v>
      </c>
      <c r="B31" s="5" t="s">
        <v>275</v>
      </c>
      <c r="C31" s="90"/>
      <c r="D31" s="107">
        <f>投入係数表!AL31</f>
        <v>3.1586097588588248E-2</v>
      </c>
      <c r="E31" s="110">
        <f t="shared" si="9"/>
        <v>3.1586097588588249</v>
      </c>
      <c r="F31" s="85">
        <f>分析係数表!C34</f>
        <v>0.22857033424405693</v>
      </c>
      <c r="G31" s="110">
        <f t="shared" si="0"/>
        <v>0.7219644883289017</v>
      </c>
      <c r="H31" s="110">
        <v>0.78525407323967478</v>
      </c>
      <c r="I31" s="110">
        <f t="shared" si="1"/>
        <v>0.78525407323967478</v>
      </c>
      <c r="J31" s="85">
        <f>分析係数表!G34</f>
        <v>0.42483593457785029</v>
      </c>
      <c r="K31" s="111">
        <f t="shared" si="2"/>
        <v>0.33360414808584093</v>
      </c>
      <c r="L31" s="79"/>
      <c r="M31" s="80"/>
      <c r="N31" s="81">
        <f>分析係数表!H34</f>
        <v>0.15290524493821198</v>
      </c>
      <c r="O31" s="82">
        <f t="shared" si="3"/>
        <v>3.386102330091278</v>
      </c>
      <c r="P31" s="76">
        <f>分析係数表!C34</f>
        <v>0.22857033424405693</v>
      </c>
      <c r="Q31" s="82">
        <f t="shared" si="4"/>
        <v>0.77396254137354337</v>
      </c>
      <c r="R31" s="83">
        <v>0.82451566727634706</v>
      </c>
      <c r="S31" s="84">
        <f t="shared" si="5"/>
        <v>1.6097697405160218</v>
      </c>
      <c r="T31" s="85">
        <f>分析係数表!F34</f>
        <v>0.69964976707810533</v>
      </c>
      <c r="U31" s="86">
        <f t="shared" si="6"/>
        <v>1.1262750240014168</v>
      </c>
      <c r="V31" s="87">
        <f>分析係数表!D34</f>
        <v>0.31293141555306198</v>
      </c>
      <c r="W31" s="167">
        <f t="shared" si="7"/>
        <v>1</v>
      </c>
      <c r="X31" s="76">
        <f>分析係数表!E34</f>
        <v>0.23428202251011596</v>
      </c>
      <c r="Y31" s="166">
        <f t="shared" si="8"/>
        <v>0</v>
      </c>
    </row>
    <row r="32" spans="1:25" x14ac:dyDescent="0.2">
      <c r="A32" s="6" t="s">
        <v>20</v>
      </c>
      <c r="B32" s="5" t="s">
        <v>37</v>
      </c>
      <c r="C32" s="90"/>
      <c r="D32" s="107">
        <f>投入係数表!AL32</f>
        <v>8.8305219064870374E-3</v>
      </c>
      <c r="E32" s="110">
        <f t="shared" si="9"/>
        <v>0.88305219064870377</v>
      </c>
      <c r="F32" s="85">
        <f>分析係数表!C35</f>
        <v>0.59405620126526415</v>
      </c>
      <c r="G32" s="110">
        <f t="shared" si="0"/>
        <v>0.52458262989573878</v>
      </c>
      <c r="H32" s="110">
        <v>0.61424772353635049</v>
      </c>
      <c r="I32" s="110">
        <f t="shared" si="1"/>
        <v>0.61424772353635049</v>
      </c>
      <c r="J32" s="85">
        <f>分析係数表!G35</f>
        <v>0.31381472022289297</v>
      </c>
      <c r="K32" s="111">
        <f t="shared" si="2"/>
        <v>0.19275997750910873</v>
      </c>
      <c r="L32" s="79"/>
      <c r="M32" s="80"/>
      <c r="N32" s="81">
        <f>分析係数表!H35</f>
        <v>5.730990621100511E-2</v>
      </c>
      <c r="O32" s="82">
        <f t="shared" si="3"/>
        <v>1.2691337503616327</v>
      </c>
      <c r="P32" s="76">
        <f>分析係数表!C35</f>
        <v>0.59405620126526415</v>
      </c>
      <c r="Q32" s="82">
        <f t="shared" si="4"/>
        <v>0.75393677463736952</v>
      </c>
      <c r="R32" s="83">
        <v>1.0247700957531261</v>
      </c>
      <c r="S32" s="84">
        <f t="shared" si="5"/>
        <v>1.6390178192894767</v>
      </c>
      <c r="T32" s="85">
        <f>分析係数表!F35</f>
        <v>0.64397492454144412</v>
      </c>
      <c r="U32" s="86">
        <f t="shared" si="6"/>
        <v>1.055486376499023</v>
      </c>
      <c r="V32" s="87">
        <f>分析係数表!D35</f>
        <v>5.2101230554910609E-2</v>
      </c>
      <c r="W32" s="167">
        <f t="shared" si="7"/>
        <v>0</v>
      </c>
      <c r="X32" s="76">
        <f>分析係数表!E35</f>
        <v>4.6482470397028096E-2</v>
      </c>
      <c r="Y32" s="166">
        <f t="shared" si="8"/>
        <v>0</v>
      </c>
    </row>
    <row r="33" spans="1:25" x14ac:dyDescent="0.2">
      <c r="A33" s="6" t="s">
        <v>21</v>
      </c>
      <c r="B33" s="5" t="s">
        <v>38</v>
      </c>
      <c r="C33" s="90"/>
      <c r="D33" s="107">
        <f>投入係数表!AL33</f>
        <v>4.6416845918713914E-3</v>
      </c>
      <c r="E33" s="110">
        <f t="shared" si="9"/>
        <v>0.46416845918713912</v>
      </c>
      <c r="F33" s="85">
        <f>分析係数表!C36</f>
        <v>0.92201141892342209</v>
      </c>
      <c r="G33" s="110">
        <f t="shared" si="0"/>
        <v>0.42796861967463268</v>
      </c>
      <c r="H33" s="110">
        <v>0.49622225749764887</v>
      </c>
      <c r="I33" s="110">
        <f t="shared" si="1"/>
        <v>0.49622225749764887</v>
      </c>
      <c r="J33" s="85">
        <f>分析係数表!G36</f>
        <v>3.5073050022033647E-2</v>
      </c>
      <c r="K33" s="111">
        <f t="shared" si="2"/>
        <v>1.74040280592615E-2</v>
      </c>
      <c r="L33" s="79"/>
      <c r="M33" s="80"/>
      <c r="N33" s="81">
        <f>分析係数表!H36</f>
        <v>0.21210954796119633</v>
      </c>
      <c r="O33" s="82">
        <f t="shared" si="3"/>
        <v>4.6971876921307993</v>
      </c>
      <c r="P33" s="76">
        <f>分析係数表!C36</f>
        <v>0.92201141892342209</v>
      </c>
      <c r="Q33" s="82">
        <f t="shared" si="4"/>
        <v>4.3308606889711525</v>
      </c>
      <c r="R33" s="83">
        <v>4.4900615494089617</v>
      </c>
      <c r="S33" s="84">
        <f t="shared" si="5"/>
        <v>4.9862838069066102</v>
      </c>
      <c r="T33" s="85">
        <f>分析係数表!F36</f>
        <v>0.86466819583959498</v>
      </c>
      <c r="U33" s="86">
        <f t="shared" si="6"/>
        <v>4.3114810232621261</v>
      </c>
      <c r="V33" s="87">
        <f>分析係数表!D36</f>
        <v>1.3208890295024915E-2</v>
      </c>
      <c r="W33" s="167">
        <f t="shared" si="7"/>
        <v>0</v>
      </c>
      <c r="X33" s="76">
        <f>分析係数表!E36</f>
        <v>5.3106744556558685E-3</v>
      </c>
      <c r="Y33" s="166">
        <f t="shared" si="8"/>
        <v>0</v>
      </c>
    </row>
    <row r="34" spans="1:25" x14ac:dyDescent="0.2">
      <c r="A34" s="6" t="s">
        <v>22</v>
      </c>
      <c r="B34" s="5" t="s">
        <v>378</v>
      </c>
      <c r="C34" s="90"/>
      <c r="D34" s="107">
        <f>投入係数表!AL34</f>
        <v>9.6230046416845919E-3</v>
      </c>
      <c r="E34" s="110">
        <f t="shared" si="9"/>
        <v>0.96230046416845916</v>
      </c>
      <c r="F34" s="85">
        <f>分析係数表!C37</f>
        <v>0.53071646341463419</v>
      </c>
      <c r="G34" s="110">
        <f t="shared" si="0"/>
        <v>0.51070869908574557</v>
      </c>
      <c r="H34" s="110">
        <v>0.60127345738698412</v>
      </c>
      <c r="I34" s="110">
        <f t="shared" si="1"/>
        <v>0.60127345738698412</v>
      </c>
      <c r="J34" s="85">
        <f>分析係数表!G37</f>
        <v>0.41098529342667856</v>
      </c>
      <c r="K34" s="111">
        <f t="shared" si="2"/>
        <v>0.24711454831386317</v>
      </c>
      <c r="L34" s="79"/>
      <c r="M34" s="80"/>
      <c r="N34" s="81">
        <f>分析係数表!H37</f>
        <v>4.5651692629714608E-2</v>
      </c>
      <c r="O34" s="82">
        <f t="shared" si="3"/>
        <v>1.0109614150158992</v>
      </c>
      <c r="P34" s="76">
        <f>分析係数表!C37</f>
        <v>0.53071646341463419</v>
      </c>
      <c r="Q34" s="82">
        <f t="shared" si="4"/>
        <v>0.53653386682589232</v>
      </c>
      <c r="R34" s="83">
        <v>0.61579631000741253</v>
      </c>
      <c r="S34" s="84">
        <f t="shared" si="5"/>
        <v>1.2170697673943967</v>
      </c>
      <c r="T34" s="85">
        <f>分析係数表!F37</f>
        <v>0.70065310341587184</v>
      </c>
      <c r="U34" s="86">
        <f t="shared" si="6"/>
        <v>0.85274370959851731</v>
      </c>
      <c r="V34" s="87">
        <f>分析係数表!D37</f>
        <v>8.5091387492364792E-2</v>
      </c>
      <c r="W34" s="167">
        <f t="shared" si="7"/>
        <v>0</v>
      </c>
      <c r="X34" s="76">
        <f>分析係数表!E37</f>
        <v>8.0815674481980918E-2</v>
      </c>
      <c r="Y34" s="166">
        <f t="shared" si="8"/>
        <v>0</v>
      </c>
    </row>
    <row r="35" spans="1:25" x14ac:dyDescent="0.2">
      <c r="A35" s="6" t="s">
        <v>23</v>
      </c>
      <c r="B35" s="5" t="s">
        <v>194</v>
      </c>
      <c r="C35" s="90"/>
      <c r="D35" s="107">
        <f>投入係数表!AL35</f>
        <v>3.339748669761123E-2</v>
      </c>
      <c r="E35" s="110">
        <f t="shared" si="9"/>
        <v>3.3397486697611232</v>
      </c>
      <c r="F35" s="85">
        <f>分析係数表!C38</f>
        <v>6.0218331324874197E-2</v>
      </c>
      <c r="G35" s="110">
        <f t="shared" si="0"/>
        <v>0.20111409193748317</v>
      </c>
      <c r="H35" s="110">
        <v>0.21793033667347936</v>
      </c>
      <c r="I35" s="110">
        <f t="shared" si="1"/>
        <v>0.21793033667347936</v>
      </c>
      <c r="J35" s="85">
        <f>分析係数表!G38</f>
        <v>0.21161417322834647</v>
      </c>
      <c r="K35" s="111">
        <f t="shared" si="2"/>
        <v>4.6117148016533528E-2</v>
      </c>
      <c r="L35" s="79"/>
      <c r="M35" s="80"/>
      <c r="N35" s="81">
        <f>分析係数表!H38</f>
        <v>4.0957211286881616E-2</v>
      </c>
      <c r="O35" s="82">
        <f t="shared" si="3"/>
        <v>0.90700164424439766</v>
      </c>
      <c r="P35" s="76">
        <f>分析係数表!C38</f>
        <v>6.0218331324874197E-2</v>
      </c>
      <c r="Q35" s="82">
        <f t="shared" si="4"/>
        <v>5.4618125525314816E-2</v>
      </c>
      <c r="R35" s="83">
        <v>6.6896306979555314E-2</v>
      </c>
      <c r="S35" s="84">
        <f t="shared" si="5"/>
        <v>0.28482664365303467</v>
      </c>
      <c r="T35" s="85">
        <f>分析係数表!F38</f>
        <v>0.48868110236220474</v>
      </c>
      <c r="U35" s="86">
        <f t="shared" si="6"/>
        <v>0.13918939820249185</v>
      </c>
      <c r="V35" s="87">
        <f>分析係数表!D38</f>
        <v>0.11466535433070867</v>
      </c>
      <c r="W35" s="167">
        <f t="shared" si="7"/>
        <v>0</v>
      </c>
      <c r="X35" s="76">
        <f>分析係数表!E38</f>
        <v>7.874015748031496E-2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1.0213792280208234E-2</v>
      </c>
      <c r="I36" s="110">
        <f t="shared" si="1"/>
        <v>1.0213792280208234E-2</v>
      </c>
      <c r="J36" s="85">
        <f>分析係数表!G39</f>
        <v>0.35446398937935614</v>
      </c>
      <c r="K36" s="111">
        <f t="shared" si="2"/>
        <v>3.6204215583346814E-3</v>
      </c>
      <c r="L36" s="79"/>
      <c r="M36" s="80"/>
      <c r="N36" s="81">
        <f>分析係数表!H39</f>
        <v>3.6479088676890873E-3</v>
      </c>
      <c r="O36" s="82">
        <f t="shared" si="3"/>
        <v>8.0783315979998563E-2</v>
      </c>
      <c r="P36" s="76">
        <f>分析係数表!C39</f>
        <v>1</v>
      </c>
      <c r="Q36" s="82">
        <f t="shared" si="4"/>
        <v>8.0783315979998563E-2</v>
      </c>
      <c r="R36" s="83">
        <v>9.1235127232077981E-2</v>
      </c>
      <c r="S36" s="84">
        <f t="shared" si="5"/>
        <v>0.10144891951228621</v>
      </c>
      <c r="T36" s="85">
        <f>分析係数表!F39</f>
        <v>0.70522971883741881</v>
      </c>
      <c r="U36" s="86">
        <f t="shared" si="6"/>
        <v>7.1544792984009536E-2</v>
      </c>
      <c r="V36" s="87">
        <f>分析係数表!D39</f>
        <v>5.7038547247641173E-2</v>
      </c>
      <c r="W36" s="167">
        <f t="shared" si="7"/>
        <v>0</v>
      </c>
      <c r="X36" s="76">
        <f>分析係数表!E39</f>
        <v>7.2068654876487601E-2</v>
      </c>
      <c r="Y36" s="166">
        <f t="shared" si="8"/>
        <v>0</v>
      </c>
    </row>
    <row r="37" spans="1:25" x14ac:dyDescent="0.2">
      <c r="A37" s="6" t="s">
        <v>25</v>
      </c>
      <c r="B37" s="5" t="s">
        <v>40</v>
      </c>
      <c r="C37" s="90"/>
      <c r="D37" s="107">
        <f>投入係数表!AL37</f>
        <v>1.1321181931393638E-4</v>
      </c>
      <c r="E37" s="110">
        <f t="shared" si="9"/>
        <v>1.1321181931393639E-2</v>
      </c>
      <c r="F37" s="85">
        <f>分析係数表!C40</f>
        <v>0.65100470158416435</v>
      </c>
      <c r="G37" s="110">
        <f t="shared" si="0"/>
        <v>7.3701426648269492E-3</v>
      </c>
      <c r="H37" s="110">
        <v>9.7850920552307371E-3</v>
      </c>
      <c r="I37" s="110">
        <f t="shared" si="1"/>
        <v>9.7850920552307371E-3</v>
      </c>
      <c r="J37" s="85">
        <f>分析係数表!G40</f>
        <v>0.47733083654434799</v>
      </c>
      <c r="K37" s="111">
        <f t="shared" si="2"/>
        <v>4.6707261763867412E-3</v>
      </c>
      <c r="L37" s="79"/>
      <c r="M37" s="80"/>
      <c r="N37" s="81">
        <f>分析係数表!H40</f>
        <v>3.0717908465161214E-2</v>
      </c>
      <c r="O37" s="82">
        <f t="shared" si="3"/>
        <v>0.68025123318329828</v>
      </c>
      <c r="P37" s="76">
        <f>分析係数表!C40</f>
        <v>0.65100470158416435</v>
      </c>
      <c r="Q37" s="82">
        <f t="shared" si="4"/>
        <v>0.44284675106075289</v>
      </c>
      <c r="R37" s="83">
        <v>0.44456960490471747</v>
      </c>
      <c r="S37" s="84">
        <f t="shared" si="5"/>
        <v>0.45435469695994823</v>
      </c>
      <c r="T37" s="85">
        <f>分析係数表!F40</f>
        <v>0.67377291224026792</v>
      </c>
      <c r="U37" s="86">
        <f t="shared" si="6"/>
        <v>0.3061318873607487</v>
      </c>
      <c r="V37" s="87">
        <f>分析係数表!D40</f>
        <v>0.10216428391371674</v>
      </c>
      <c r="W37" s="167">
        <f t="shared" si="7"/>
        <v>0</v>
      </c>
      <c r="X37" s="76">
        <f>分析係数表!E40</f>
        <v>5.6249774928877526E-2</v>
      </c>
      <c r="Y37" s="166">
        <f t="shared" si="8"/>
        <v>0</v>
      </c>
    </row>
    <row r="38" spans="1:25" x14ac:dyDescent="0.2">
      <c r="A38" s="6" t="s">
        <v>26</v>
      </c>
      <c r="B38" s="5" t="s">
        <v>277</v>
      </c>
      <c r="C38" s="90"/>
      <c r="D38" s="107">
        <f>投入係数表!AL38</f>
        <v>5.6605909656968191E-5</v>
      </c>
      <c r="E38" s="110">
        <f t="shared" si="9"/>
        <v>5.6605909656968195E-3</v>
      </c>
      <c r="F38" s="85">
        <f>分析係数表!C41</f>
        <v>0.8265321556052998</v>
      </c>
      <c r="G38" s="110">
        <f t="shared" si="0"/>
        <v>4.6786604528772776E-3</v>
      </c>
      <c r="H38" s="110">
        <v>5.2280623547420234E-3</v>
      </c>
      <c r="I38" s="110">
        <f t="shared" si="1"/>
        <v>5.2280623547420234E-3</v>
      </c>
      <c r="J38" s="85">
        <f>分析係数表!G41</f>
        <v>0.44479524052850572</v>
      </c>
      <c r="K38" s="111">
        <f t="shared" si="2"/>
        <v>2.3254172525755041E-3</v>
      </c>
      <c r="L38" s="79"/>
      <c r="M38" s="80"/>
      <c r="N38" s="81">
        <f>分析係数表!H41</f>
        <v>6.0640824377088114E-2</v>
      </c>
      <c r="O38" s="82">
        <f t="shared" si="3"/>
        <v>1.3428972747461279</v>
      </c>
      <c r="P38" s="76">
        <f>分析係数表!C41</f>
        <v>0.8265321556052998</v>
      </c>
      <c r="Q38" s="82">
        <f t="shared" si="4"/>
        <v>1.1099477792523995</v>
      </c>
      <c r="R38" s="83">
        <v>1.1298570532713086</v>
      </c>
      <c r="S38" s="84">
        <f t="shared" si="5"/>
        <v>1.1350851156260506</v>
      </c>
      <c r="T38" s="85">
        <f>分析係数表!F41</f>
        <v>0.54945616468355352</v>
      </c>
      <c r="U38" s="86">
        <f t="shared" si="6"/>
        <v>0.62367951422127765</v>
      </c>
      <c r="V38" s="87">
        <f>分析係数表!D41</f>
        <v>0.14767501277465508</v>
      </c>
      <c r="W38" s="167">
        <f t="shared" si="7"/>
        <v>0</v>
      </c>
      <c r="X38" s="76">
        <f>分析係数表!E41</f>
        <v>0.13803927293963064</v>
      </c>
      <c r="Y38" s="166">
        <f t="shared" si="8"/>
        <v>0</v>
      </c>
    </row>
    <row r="39" spans="1:25" x14ac:dyDescent="0.2">
      <c r="A39" s="6" t="s">
        <v>51</v>
      </c>
      <c r="B39" s="5" t="s">
        <v>368</v>
      </c>
      <c r="C39" s="90"/>
      <c r="D39" s="107">
        <f>投入係数表!AL39</f>
        <v>1.7547831993660137E-3</v>
      </c>
      <c r="E39" s="110">
        <f t="shared" si="9"/>
        <v>0.17547831993660137</v>
      </c>
      <c r="F39" s="85">
        <f>分析係数表!C42</f>
        <v>0.24572260647979616</v>
      </c>
      <c r="G39" s="110">
        <f>E39*F39</f>
        <v>4.3118990155517269E-2</v>
      </c>
      <c r="H39" s="110">
        <v>4.6185032024027579E-2</v>
      </c>
      <c r="I39" s="110">
        <f>C39+H39</f>
        <v>4.6185032024027579E-2</v>
      </c>
      <c r="J39" s="85">
        <f>分析係数表!G42</f>
        <v>0.48602941176470588</v>
      </c>
      <c r="K39" s="111">
        <f>I39*J39</f>
        <v>2.2447283946972228E-2</v>
      </c>
      <c r="L39" s="79"/>
      <c r="M39" s="80"/>
      <c r="N39" s="81">
        <f>分析係数表!H42</f>
        <v>1.240792174858109E-2</v>
      </c>
      <c r="O39" s="82">
        <f t="shared" si="3"/>
        <v>0.27477469959541584</v>
      </c>
      <c r="P39" s="76">
        <f>分析係数表!C42</f>
        <v>0.24572260647979616</v>
      </c>
      <c r="Q39" s="82">
        <f>O39*P39</f>
        <v>6.7518355379288575E-2</v>
      </c>
      <c r="R39" s="83">
        <v>7.0756201385146766E-2</v>
      </c>
      <c r="S39" s="84">
        <f>I39+R39</f>
        <v>0.11694123340917434</v>
      </c>
      <c r="T39" s="85">
        <f>分析係数表!F42</f>
        <v>0.55735294117647061</v>
      </c>
      <c r="U39" s="86">
        <f>S39*T39</f>
        <v>6.5177540385407462E-2</v>
      </c>
      <c r="V39" s="87">
        <f>分析係数表!D42</f>
        <v>0.2323529411764706</v>
      </c>
      <c r="W39" s="167">
        <f>ROUND(S39*V39,0)</f>
        <v>0</v>
      </c>
      <c r="X39" s="76">
        <f>分析係数表!E42</f>
        <v>0.17941176470588235</v>
      </c>
      <c r="Y39" s="166">
        <f>ROUND(S39*X39,0)</f>
        <v>0</v>
      </c>
    </row>
    <row r="40" spans="1:25" x14ac:dyDescent="0.2">
      <c r="A40" s="6" t="s">
        <v>195</v>
      </c>
      <c r="B40" s="5" t="s">
        <v>41</v>
      </c>
      <c r="C40" s="75">
        <f>最終需要_まとめ!C41</f>
        <v>100</v>
      </c>
      <c r="D40" s="107">
        <f>投入係数表!AL40</f>
        <v>0.12362730669081852</v>
      </c>
      <c r="E40" s="110">
        <f t="shared" si="9"/>
        <v>12.362730669081852</v>
      </c>
      <c r="F40" s="85">
        <f>分析係数表!C43</f>
        <v>0.32241039779440728</v>
      </c>
      <c r="G40" s="110">
        <f>E40*F40</f>
        <v>3.9858729128437989</v>
      </c>
      <c r="H40" s="110">
        <v>4.2517337674234215</v>
      </c>
      <c r="I40" s="110">
        <f>C40+H40</f>
        <v>104.25173376742342</v>
      </c>
      <c r="J40" s="85">
        <f>分析係数表!G43</f>
        <v>0.32678591644967736</v>
      </c>
      <c r="K40" s="111">
        <f>I40*J40</f>
        <v>34.067998360655238</v>
      </c>
      <c r="L40" s="79"/>
      <c r="M40" s="80"/>
      <c r="N40" s="81">
        <f>分析係数表!H43</f>
        <v>3.3935615666384894E-2</v>
      </c>
      <c r="O40" s="82">
        <f t="shared" si="3"/>
        <v>0.75150768914082799</v>
      </c>
      <c r="P40" s="76">
        <f>分析係数表!C43</f>
        <v>0.32241039779440728</v>
      </c>
      <c r="Q40" s="82">
        <f>O40*P40</f>
        <v>0.24229389300145013</v>
      </c>
      <c r="R40" s="83">
        <v>0.4159451178836574</v>
      </c>
      <c r="S40" s="84">
        <f>I40+R40</f>
        <v>104.66767888530707</v>
      </c>
      <c r="T40" s="85">
        <f>分析係数表!F43</f>
        <v>0.56402128382203098</v>
      </c>
      <c r="U40" s="86">
        <f>S40*T40</f>
        <v>59.034798619562977</v>
      </c>
      <c r="V40" s="87">
        <f>分析係数表!D43</f>
        <v>0.20027170836635344</v>
      </c>
      <c r="W40" s="167">
        <f>ROUND(S40*V40,0)</f>
        <v>21</v>
      </c>
      <c r="X40" s="76">
        <f>分析係数表!E43</f>
        <v>0.1484206951205706</v>
      </c>
      <c r="Y40" s="166">
        <f>ROUND(S40*X40,0)</f>
        <v>16</v>
      </c>
    </row>
    <row r="41" spans="1:25" x14ac:dyDescent="0.2">
      <c r="A41" s="6" t="s">
        <v>341</v>
      </c>
      <c r="B41" s="5" t="s">
        <v>42</v>
      </c>
      <c r="C41" s="90"/>
      <c r="D41" s="107">
        <f>投入係数表!AL41</f>
        <v>9.6230046416845923E-4</v>
      </c>
      <c r="E41" s="110">
        <f t="shared" si="9"/>
        <v>9.6230046416845919E-2</v>
      </c>
      <c r="F41" s="85">
        <f>分析係数表!C44</f>
        <v>0.3905721797921623</v>
      </c>
      <c r="G41" s="110">
        <f>E41*F41</f>
        <v>3.7584778990528471E-2</v>
      </c>
      <c r="H41" s="110">
        <v>4.184611158593371E-2</v>
      </c>
      <c r="I41" s="110">
        <f>C41+H41</f>
        <v>4.184611158593371E-2</v>
      </c>
      <c r="J41" s="85">
        <f>分析係数表!G44</f>
        <v>0.26539598666415049</v>
      </c>
      <c r="K41" s="111">
        <f>I41*J41</f>
        <v>1.1105790072407015E-2</v>
      </c>
      <c r="L41" s="79"/>
      <c r="M41" s="80"/>
      <c r="N41" s="81">
        <f>分析係数表!H44</f>
        <v>0.10659692871231333</v>
      </c>
      <c r="O41" s="82">
        <f t="shared" si="3"/>
        <v>2.3605999181989787</v>
      </c>
      <c r="P41" s="76">
        <f>分析係数表!C44</f>
        <v>0.3905721797921623</v>
      </c>
      <c r="Q41" s="82">
        <f>O41*P41</f>
        <v>0.92198465566817511</v>
      </c>
      <c r="R41" s="83">
        <v>0.93647126183068463</v>
      </c>
      <c r="S41" s="84">
        <f>I41+R41</f>
        <v>0.9783173734166184</v>
      </c>
      <c r="T41" s="85">
        <f>分析係数表!F44</f>
        <v>0.53714537334088197</v>
      </c>
      <c r="U41" s="86">
        <f>S41*T41</f>
        <v>0.52549865078974056</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107">
        <f>投入係数表!AL42</f>
        <v>7.9248273519755459E-4</v>
      </c>
      <c r="E42" s="110">
        <f t="shared" si="9"/>
        <v>7.9248273519755455E-2</v>
      </c>
      <c r="F42" s="85">
        <f>分析係数表!C45</f>
        <v>1</v>
      </c>
      <c r="G42" s="110">
        <f>E42*F42</f>
        <v>7.9248273519755455E-2</v>
      </c>
      <c r="H42" s="110">
        <v>8.6708202266397014E-2</v>
      </c>
      <c r="I42" s="110">
        <f>C42+H42</f>
        <v>8.6708202266397014E-2</v>
      </c>
      <c r="J42" s="85">
        <f>分析係数表!G45</f>
        <v>0</v>
      </c>
      <c r="K42" s="111">
        <f>I42*J42</f>
        <v>0</v>
      </c>
      <c r="L42" s="79"/>
      <c r="M42" s="80"/>
      <c r="N42" s="81">
        <f>分析係数表!H45</f>
        <v>0</v>
      </c>
      <c r="O42" s="82">
        <f t="shared" si="3"/>
        <v>0</v>
      </c>
      <c r="P42" s="76">
        <f>分析係数表!C45</f>
        <v>1</v>
      </c>
      <c r="Q42" s="82">
        <f>O42*P42</f>
        <v>0</v>
      </c>
      <c r="R42" s="83">
        <v>8.1244081781937892E-3</v>
      </c>
      <c r="S42" s="84">
        <f>I42+R42</f>
        <v>9.4832610444590806E-2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4.6416845918713914E-3</v>
      </c>
      <c r="E43" s="110">
        <f t="shared" si="9"/>
        <v>0.46416845918713912</v>
      </c>
      <c r="F43" s="85">
        <f>分析係数表!C46</f>
        <v>0.10446009389671362</v>
      </c>
      <c r="G43" s="110">
        <f>E43*F43</f>
        <v>4.8487080830581439E-2</v>
      </c>
      <c r="H43" s="110">
        <v>5.3854541113825247E-2</v>
      </c>
      <c r="I43" s="110">
        <f>C43+H43</f>
        <v>5.3854541113825247E-2</v>
      </c>
      <c r="J43" s="85">
        <f>分析係数表!G46</f>
        <v>9.482758620689655E-3</v>
      </c>
      <c r="K43" s="111">
        <f>I43*J43</f>
        <v>5.1068961401041179E-4</v>
      </c>
      <c r="L43" s="79"/>
      <c r="M43" s="80"/>
      <c r="N43" s="81">
        <f>分析係数表!H46</f>
        <v>2.1406935555287204E-2</v>
      </c>
      <c r="O43" s="82">
        <f t="shared" si="3"/>
        <v>0.47405878322331574</v>
      </c>
      <c r="P43" s="76">
        <f>分析係数表!C46</f>
        <v>0.10446009389671362</v>
      </c>
      <c r="Q43" s="82">
        <f>O43*P43</f>
        <v>4.9520225008069373E-2</v>
      </c>
      <c r="R43" s="83">
        <v>5.5109550238236944E-2</v>
      </c>
      <c r="S43" s="84">
        <f>I43+R43</f>
        <v>0.1089640913520622</v>
      </c>
      <c r="T43" s="85">
        <f>分析係数表!F46</f>
        <v>0.31293103448275861</v>
      </c>
      <c r="U43" s="86">
        <f>S43*T43</f>
        <v>3.4098245828274636E-2</v>
      </c>
      <c r="V43" s="87">
        <f>分析係数表!D46</f>
        <v>1.0344827586206896E-2</v>
      </c>
      <c r="W43" s="167">
        <f>ROUND(S43*V43,0)</f>
        <v>0</v>
      </c>
      <c r="X43" s="76">
        <f>分析係数表!E46</f>
        <v>2.8448275862068967E-2</v>
      </c>
      <c r="Y43" s="166">
        <f>ROUND(S43*X43,0)</f>
        <v>0</v>
      </c>
    </row>
    <row r="44" spans="1:25" x14ac:dyDescent="0.2">
      <c r="A44" s="192">
        <v>40</v>
      </c>
      <c r="B44" s="14" t="s">
        <v>151</v>
      </c>
      <c r="C44" s="197">
        <f>SUM(C5:C43)</f>
        <v>100</v>
      </c>
      <c r="D44" s="108">
        <f>投入係数表!AL44</f>
        <v>0.42080833238990151</v>
      </c>
      <c r="E44" s="96">
        <f>SUM(E5:E43)</f>
        <v>42.080833238990159</v>
      </c>
      <c r="F44" s="98">
        <f>分析係数表!C47</f>
        <v>0.44570757479943235</v>
      </c>
      <c r="G44" s="96">
        <f>SUM(G5:G43)</f>
        <v>8.2428486089757058</v>
      </c>
      <c r="H44" s="96">
        <f>SUM(H5:H43)</f>
        <v>9.0853006024125946</v>
      </c>
      <c r="I44" s="96">
        <f>SUM(I5:I43)</f>
        <v>109.08530060241259</v>
      </c>
      <c r="J44" s="98">
        <f>分析係数表!G47</f>
        <v>0.27097428005742652</v>
      </c>
      <c r="K44" s="112">
        <f>SUM(K5:K43)</f>
        <v>35.300376014794608</v>
      </c>
      <c r="L44" s="94">
        <f>最終需要_まとめ!$L$33</f>
        <v>0.62733333333333341</v>
      </c>
      <c r="M44" s="91">
        <f>K44*L44</f>
        <v>22.145102553281152</v>
      </c>
      <c r="N44" s="95">
        <f>分析係数表!H47</f>
        <v>1</v>
      </c>
      <c r="O44" s="96">
        <f>SUM(O5:O43)</f>
        <v>22.145102553281156</v>
      </c>
      <c r="P44" s="92">
        <f>分析係数表!C47</f>
        <v>0.44570757479943235</v>
      </c>
      <c r="Q44" s="96">
        <f>SUM(Q5:Q43)</f>
        <v>9.7025453684570788</v>
      </c>
      <c r="R44" s="91">
        <f>SUM(R5:R43)</f>
        <v>10.67803491433771</v>
      </c>
      <c r="S44" s="97">
        <f>SUM(S5:S43)</f>
        <v>119.76333551675029</v>
      </c>
      <c r="T44" s="98">
        <f>分析係数表!F47</f>
        <v>0.61157350498728547</v>
      </c>
      <c r="U44" s="99">
        <f>SUM(U5:U43)</f>
        <v>68.960770511067949</v>
      </c>
      <c r="V44" s="100">
        <f>分析係数表!D47</f>
        <v>9.9802009927653867E-2</v>
      </c>
      <c r="W44" s="164">
        <f>SUM(W5:W43)</f>
        <v>22</v>
      </c>
      <c r="X44" s="92">
        <f>分析係数表!E47</f>
        <v>7.9310975781403947E-2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1.6879495082929692E-2</v>
      </c>
      <c r="E5" s="110">
        <f>$C$41*D5</f>
        <v>1.6879495082929692</v>
      </c>
      <c r="F5" s="85">
        <f>分析係数表!C8</f>
        <v>4.3219724437998597E-2</v>
      </c>
      <c r="G5" s="110">
        <f t="shared" ref="G5:G38" si="0">E5*F5</f>
        <v>7.2952712613677362E-2</v>
      </c>
      <c r="H5" s="110">
        <f t="array" ref="H5:H43">MMULT(逆行列係数!C5:AO43,'37'!G5:G43)</f>
        <v>7.6656952312427001E-2</v>
      </c>
      <c r="I5" s="110">
        <f t="shared" ref="I5:I38" si="1">C5+H5</f>
        <v>7.6656952312427001E-2</v>
      </c>
      <c r="J5" s="85">
        <f>分析係数表!G8</f>
        <v>0.12096774193548387</v>
      </c>
      <c r="K5" s="111">
        <f t="shared" ref="K5:K38" si="2">I5*J5</f>
        <v>9.2730184248903634E-3</v>
      </c>
      <c r="L5" s="79" t="s">
        <v>178</v>
      </c>
      <c r="M5" s="80" t="s">
        <v>178</v>
      </c>
      <c r="N5" s="81">
        <f>分析係数表!H8</f>
        <v>1.0951274000724549E-2</v>
      </c>
      <c r="O5" s="82">
        <f t="shared" ref="O5:O43" si="3">$M$44*N5</f>
        <v>0.20281850090920164</v>
      </c>
      <c r="P5" s="76">
        <f>分析係数表!C8</f>
        <v>4.3219724437998597E-2</v>
      </c>
      <c r="Q5" s="82">
        <f t="shared" ref="Q5:Q38" si="4">O5*P5</f>
        <v>8.7657597202236634E-3</v>
      </c>
      <c r="R5" s="83">
        <f t="array" ref="R5:R43">MMULT(逆行列係数!C5:AO43,'37'!Q5:Q43)</f>
        <v>9.8820125668930402E-3</v>
      </c>
      <c r="S5" s="84">
        <f t="shared" ref="S5:S38" si="5">I5+R5</f>
        <v>8.6538964879320043E-2</v>
      </c>
      <c r="T5" s="85">
        <f>分析係数表!F8</f>
        <v>0.45483870967741935</v>
      </c>
      <c r="U5" s="86">
        <f t="shared" ref="U5:U38" si="6">S5*T5</f>
        <v>3.9361271122529441E-2</v>
      </c>
      <c r="V5" s="87">
        <f>分析係数表!D8</f>
        <v>0.9145161290322581</v>
      </c>
      <c r="W5" s="88">
        <f t="shared" ref="W5:W38" si="7">ROUND(S5*V5,0)</f>
        <v>0</v>
      </c>
      <c r="X5" s="76">
        <f>分析係数表!E8</f>
        <v>0.59354838709677415</v>
      </c>
      <c r="Y5" s="89">
        <f t="shared" ref="Y5:Y38" si="8">ROUND(S5*X5,0)</f>
        <v>0</v>
      </c>
    </row>
    <row r="6" spans="1:25" x14ac:dyDescent="0.2">
      <c r="A6" s="6" t="s">
        <v>220</v>
      </c>
      <c r="B6" s="5" t="s">
        <v>266</v>
      </c>
      <c r="C6" s="90"/>
      <c r="D6" s="107">
        <f>投入係数表!AM6</f>
        <v>9.4357425929420642E-4</v>
      </c>
      <c r="E6" s="110">
        <f t="shared" ref="E6:E43" si="9">$C$41*D6</f>
        <v>9.4357425929420646E-2</v>
      </c>
      <c r="F6" s="85">
        <f>分析係数表!C9</f>
        <v>0.23148148148148151</v>
      </c>
      <c r="G6" s="110">
        <f t="shared" si="0"/>
        <v>2.1841996742921449E-2</v>
      </c>
      <c r="H6" s="110">
        <v>2.2760390854747306E-2</v>
      </c>
      <c r="I6" s="110">
        <f t="shared" si="1"/>
        <v>2.2760390854747306E-2</v>
      </c>
      <c r="J6" s="85">
        <f>分析係数表!G9</f>
        <v>0.24691358024691357</v>
      </c>
      <c r="K6" s="111">
        <f t="shared" si="2"/>
        <v>5.6198495937647662E-3</v>
      </c>
      <c r="L6" s="79"/>
      <c r="M6" s="80"/>
      <c r="N6" s="81">
        <f>分析係数表!H9</f>
        <v>5.7611802117296619E-4</v>
      </c>
      <c r="O6" s="82">
        <f t="shared" si="3"/>
        <v>1.0669753436298455E-2</v>
      </c>
      <c r="P6" s="76">
        <f>分析係数表!C9</f>
        <v>0.23148148148148151</v>
      </c>
      <c r="Q6" s="82">
        <f t="shared" si="4"/>
        <v>2.4698503324764942E-3</v>
      </c>
      <c r="R6" s="83">
        <v>2.7457477214173605E-3</v>
      </c>
      <c r="S6" s="84">
        <f t="shared" si="5"/>
        <v>2.5506138576164666E-2</v>
      </c>
      <c r="T6" s="85">
        <f>分析係数表!F9</f>
        <v>0.67901234567901236</v>
      </c>
      <c r="U6" s="86">
        <f t="shared" si="6"/>
        <v>1.7318982983815515E-2</v>
      </c>
      <c r="V6" s="87">
        <f>分析係数表!D9</f>
        <v>0</v>
      </c>
      <c r="W6" s="88">
        <f t="shared" si="7"/>
        <v>0</v>
      </c>
      <c r="X6" s="76">
        <f>分析係数表!E9</f>
        <v>0</v>
      </c>
      <c r="Y6" s="89">
        <f t="shared" si="8"/>
        <v>0</v>
      </c>
    </row>
    <row r="7" spans="1:25" x14ac:dyDescent="0.2">
      <c r="A7" s="6" t="s">
        <v>221</v>
      </c>
      <c r="B7" s="5" t="s">
        <v>267</v>
      </c>
      <c r="C7" s="90"/>
      <c r="D7" s="107">
        <f>投入係数表!AM7</f>
        <v>3.3758990165859387E-3</v>
      </c>
      <c r="E7" s="110">
        <f t="shared" si="9"/>
        <v>0.33758990165859387</v>
      </c>
      <c r="F7" s="85">
        <f>分析係数表!C10</f>
        <v>5.5493895671475668E-3</v>
      </c>
      <c r="G7" s="110">
        <f t="shared" si="0"/>
        <v>1.8734178782385739E-3</v>
      </c>
      <c r="H7" s="110">
        <v>1.9534915533302596E-3</v>
      </c>
      <c r="I7" s="110">
        <f t="shared" si="1"/>
        <v>1.9534915533302596E-3</v>
      </c>
      <c r="J7" s="85">
        <f>分析係数表!G10</f>
        <v>0.2857142857142857</v>
      </c>
      <c r="K7" s="111">
        <f t="shared" si="2"/>
        <v>5.5814044380864559E-4</v>
      </c>
      <c r="L7" s="79"/>
      <c r="M7" s="80"/>
      <c r="N7" s="81">
        <f>分析係数表!H10</f>
        <v>1.1094674556213018E-3</v>
      </c>
      <c r="O7" s="82">
        <f t="shared" si="3"/>
        <v>2.0547429106583488E-2</v>
      </c>
      <c r="P7" s="76">
        <f>分析係数表!C10</f>
        <v>5.5493895671475668E-3</v>
      </c>
      <c r="Q7" s="82">
        <f t="shared" si="4"/>
        <v>1.1402568871577866E-4</v>
      </c>
      <c r="R7" s="83">
        <v>1.4009971905811801E-4</v>
      </c>
      <c r="S7" s="84">
        <f t="shared" si="5"/>
        <v>2.0935912723883776E-3</v>
      </c>
      <c r="T7" s="85">
        <f>分析係数表!F10</f>
        <v>0.5714285714285714</v>
      </c>
      <c r="U7" s="86">
        <f t="shared" si="6"/>
        <v>1.1963378699362157E-3</v>
      </c>
      <c r="V7" s="87">
        <f>分析係数表!D10</f>
        <v>0.14285714285714285</v>
      </c>
      <c r="W7" s="88">
        <f t="shared" si="7"/>
        <v>0</v>
      </c>
      <c r="X7" s="76">
        <f>分析係数表!E10</f>
        <v>0</v>
      </c>
      <c r="Y7" s="89">
        <f t="shared" si="8"/>
        <v>0</v>
      </c>
    </row>
    <row r="8" spans="1:25" x14ac:dyDescent="0.2">
      <c r="A8" s="6" t="s">
        <v>222</v>
      </c>
      <c r="B8" s="5" t="s">
        <v>27</v>
      </c>
      <c r="C8" s="90"/>
      <c r="D8" s="107">
        <f>投入係数表!AM8</f>
        <v>0</v>
      </c>
      <c r="E8" s="110">
        <f t="shared" si="9"/>
        <v>0</v>
      </c>
      <c r="F8" s="85">
        <f>分析係数表!C11</f>
        <v>8.2342177493137658E-3</v>
      </c>
      <c r="G8" s="110">
        <f t="shared" si="0"/>
        <v>0</v>
      </c>
      <c r="H8" s="110">
        <v>2.2937335266972971E-4</v>
      </c>
      <c r="I8" s="110">
        <f t="shared" si="1"/>
        <v>2.2937335266972971E-4</v>
      </c>
      <c r="J8" s="85">
        <f>分析係数表!G11</f>
        <v>0.47058823529411764</v>
      </c>
      <c r="K8" s="111">
        <f t="shared" si="2"/>
        <v>1.0794040125634339E-4</v>
      </c>
      <c r="L8" s="79"/>
      <c r="M8" s="80"/>
      <c r="N8" s="81">
        <f>分析係数表!H11</f>
        <v>-2.0126393752767377E-5</v>
      </c>
      <c r="O8" s="82">
        <f t="shared" si="3"/>
        <v>-3.7274247812396351E-4</v>
      </c>
      <c r="P8" s="76">
        <f>分析係数表!C11</f>
        <v>8.2342177493137658E-3</v>
      </c>
      <c r="Q8" s="82">
        <f t="shared" si="4"/>
        <v>-3.0692427292915382E-6</v>
      </c>
      <c r="R8" s="83">
        <v>3.7668222665763153E-5</v>
      </c>
      <c r="S8" s="84">
        <f t="shared" si="5"/>
        <v>2.6704157533549288E-4</v>
      </c>
      <c r="T8" s="85">
        <f>分析係数表!F11</f>
        <v>0.76470588235294112</v>
      </c>
      <c r="U8" s="86">
        <f t="shared" si="6"/>
        <v>2.0420826349184748E-4</v>
      </c>
      <c r="V8" s="87">
        <f>分析係数表!D11</f>
        <v>0</v>
      </c>
      <c r="W8" s="88">
        <f t="shared" si="7"/>
        <v>0</v>
      </c>
      <c r="X8" s="76">
        <f>分析係数表!E11</f>
        <v>0</v>
      </c>
      <c r="Y8" s="89">
        <f t="shared" si="8"/>
        <v>0</v>
      </c>
    </row>
    <row r="9" spans="1:25" x14ac:dyDescent="0.2">
      <c r="A9" s="6" t="s">
        <v>223</v>
      </c>
      <c r="B9" s="5" t="s">
        <v>191</v>
      </c>
      <c r="C9" s="90"/>
      <c r="D9" s="107">
        <f>投入係数表!AM9</f>
        <v>0.12534859826801703</v>
      </c>
      <c r="E9" s="110">
        <f t="shared" si="9"/>
        <v>12.534859826801704</v>
      </c>
      <c r="F9" s="85">
        <f>分析係数表!C12</f>
        <v>2.3675231529837748E-2</v>
      </c>
      <c r="G9" s="110">
        <f t="shared" si="0"/>
        <v>0.29676570859359225</v>
      </c>
      <c r="H9" s="110">
        <v>0.30052486985284538</v>
      </c>
      <c r="I9" s="110">
        <f t="shared" si="1"/>
        <v>0.30052486985284538</v>
      </c>
      <c r="J9" s="85">
        <f>分析係数表!G12</f>
        <v>0.14409566517189837</v>
      </c>
      <c r="K9" s="111">
        <f t="shared" si="2"/>
        <v>4.3304331022143941E-2</v>
      </c>
      <c r="L9" s="79"/>
      <c r="M9" s="80"/>
      <c r="N9" s="81">
        <f>分析係数表!H12</f>
        <v>8.7247916918246585E-2</v>
      </c>
      <c r="O9" s="82">
        <f t="shared" si="3"/>
        <v>1.6158386426673819</v>
      </c>
      <c r="P9" s="76">
        <f>分析係数表!C12</f>
        <v>2.3675231529837748E-2</v>
      </c>
      <c r="Q9" s="82">
        <f t="shared" si="4"/>
        <v>3.8255353980009031E-2</v>
      </c>
      <c r="R9" s="83">
        <v>4.1013886919132866E-2</v>
      </c>
      <c r="S9" s="84">
        <f t="shared" si="5"/>
        <v>0.34153875677197826</v>
      </c>
      <c r="T9" s="85">
        <f>分析係数表!F12</f>
        <v>0.28819133034379674</v>
      </c>
      <c r="U9" s="86">
        <f t="shared" si="6"/>
        <v>9.8428508678082838E-2</v>
      </c>
      <c r="V9" s="87">
        <f>分析係数表!D12</f>
        <v>3.3781763826606873E-2</v>
      </c>
      <c r="W9" s="88">
        <f t="shared" si="7"/>
        <v>0</v>
      </c>
      <c r="X9" s="76">
        <f>分析係数表!E12</f>
        <v>3.4230194319880419E-2</v>
      </c>
      <c r="Y9" s="89">
        <f t="shared" si="8"/>
        <v>0</v>
      </c>
    </row>
    <row r="10" spans="1:25" x14ac:dyDescent="0.2">
      <c r="A10" s="6" t="s">
        <v>224</v>
      </c>
      <c r="B10" s="5" t="s">
        <v>28</v>
      </c>
      <c r="C10" s="90"/>
      <c r="D10" s="107">
        <f>投入係数表!AM10</f>
        <v>3.5436455515715755E-3</v>
      </c>
      <c r="E10" s="110">
        <f t="shared" si="9"/>
        <v>0.35436455515715753</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0.24894538257704213</v>
      </c>
      <c r="P10" s="76">
        <f>分析係数表!C13</f>
        <v>0</v>
      </c>
      <c r="Q10" s="82">
        <f t="shared" si="4"/>
        <v>0</v>
      </c>
      <c r="R10" s="83">
        <v>0</v>
      </c>
      <c r="S10" s="84">
        <f t="shared" si="5"/>
        <v>0</v>
      </c>
      <c r="T10" s="85">
        <f>分析係数表!F13</f>
        <v>0.38596491228070173</v>
      </c>
      <c r="U10" s="86">
        <f t="shared" si="6"/>
        <v>0</v>
      </c>
      <c r="V10" s="87">
        <f>分析係数表!D13</f>
        <v>0.15789473684210525</v>
      </c>
      <c r="W10" s="88">
        <f t="shared" si="7"/>
        <v>0</v>
      </c>
      <c r="X10" s="76">
        <f>分析係数表!E13</f>
        <v>0.1189083820662768</v>
      </c>
      <c r="Y10" s="89">
        <f t="shared" si="8"/>
        <v>0</v>
      </c>
    </row>
    <row r="11" spans="1:25" x14ac:dyDescent="0.2">
      <c r="A11" s="6" t="s">
        <v>225</v>
      </c>
      <c r="B11" s="5" t="s">
        <v>268</v>
      </c>
      <c r="C11" s="90"/>
      <c r="D11" s="107">
        <f>投入係数表!AM11</f>
        <v>6.1437168438489443E-3</v>
      </c>
      <c r="E11" s="110">
        <f t="shared" si="9"/>
        <v>0.61437168438489442</v>
      </c>
      <c r="F11" s="85">
        <f>分析係数表!C14</f>
        <v>5.9722885809842308E-2</v>
      </c>
      <c r="G11" s="110">
        <f t="shared" si="0"/>
        <v>3.6692049951319528E-2</v>
      </c>
      <c r="H11" s="110">
        <v>4.4037750350275816E-2</v>
      </c>
      <c r="I11" s="110">
        <f t="shared" si="1"/>
        <v>4.4037750350275816E-2</v>
      </c>
      <c r="J11" s="85">
        <f>分析係数表!G14</f>
        <v>0.15850144092219021</v>
      </c>
      <c r="K11" s="111">
        <f t="shared" si="2"/>
        <v>6.9800468854904034E-3</v>
      </c>
      <c r="L11" s="79"/>
      <c r="M11" s="80"/>
      <c r="N11" s="81">
        <f>分析係数表!H14</f>
        <v>1.1119832548403977E-3</v>
      </c>
      <c r="O11" s="82">
        <f t="shared" si="3"/>
        <v>2.0594021916348983E-2</v>
      </c>
      <c r="P11" s="76">
        <f>分析係数表!C14</f>
        <v>5.9722885809842308E-2</v>
      </c>
      <c r="Q11" s="82">
        <f t="shared" si="4"/>
        <v>1.2299344192755002E-3</v>
      </c>
      <c r="R11" s="83">
        <v>3.5947711755676976E-3</v>
      </c>
      <c r="S11" s="84">
        <f t="shared" si="5"/>
        <v>4.7632521525843512E-2</v>
      </c>
      <c r="T11" s="85">
        <f>分析係数表!F14</f>
        <v>0.29178674351585016</v>
      </c>
      <c r="U11" s="86">
        <f t="shared" si="6"/>
        <v>1.3898538341474512E-2</v>
      </c>
      <c r="V11" s="87">
        <f>分析係数表!D14</f>
        <v>6.1959654178674349E-2</v>
      </c>
      <c r="W11" s="88">
        <f t="shared" si="7"/>
        <v>0</v>
      </c>
      <c r="X11" s="76">
        <f>分析係数表!E14</f>
        <v>5.1152737752161385E-2</v>
      </c>
      <c r="Y11" s="89">
        <f t="shared" si="8"/>
        <v>0</v>
      </c>
    </row>
    <row r="12" spans="1:25" x14ac:dyDescent="0.2">
      <c r="A12" s="6" t="s">
        <v>226</v>
      </c>
      <c r="B12" s="5" t="s">
        <v>29</v>
      </c>
      <c r="C12" s="90"/>
      <c r="D12" s="107">
        <f>投入係数表!AM12</f>
        <v>5.8711287244972848E-3</v>
      </c>
      <c r="E12" s="110">
        <f t="shared" si="9"/>
        <v>0.58711287244972854</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0.14863106315193045</v>
      </c>
      <c r="P12" s="76">
        <f>分析係数表!C15</f>
        <v>0</v>
      </c>
      <c r="Q12" s="82">
        <f t="shared" si="4"/>
        <v>0</v>
      </c>
      <c r="R12" s="83">
        <v>0</v>
      </c>
      <c r="S12" s="84">
        <f t="shared" si="5"/>
        <v>0</v>
      </c>
      <c r="T12" s="85">
        <f>分析係数表!F15</f>
        <v>0.30377041673027017</v>
      </c>
      <c r="U12" s="86">
        <f t="shared" si="6"/>
        <v>0</v>
      </c>
      <c r="V12" s="87">
        <f>分析係数表!D15</f>
        <v>2.5186994352007327E-2</v>
      </c>
      <c r="W12" s="88">
        <f t="shared" si="7"/>
        <v>0</v>
      </c>
      <c r="X12" s="76">
        <f>分析係数表!E15</f>
        <v>2.1370783086551673E-2</v>
      </c>
      <c r="Y12" s="89">
        <f t="shared" si="8"/>
        <v>0</v>
      </c>
    </row>
    <row r="13" spans="1:25" x14ac:dyDescent="0.2">
      <c r="A13" s="6" t="s">
        <v>227</v>
      </c>
      <c r="B13" s="5" t="s">
        <v>30</v>
      </c>
      <c r="C13" s="90"/>
      <c r="D13" s="107">
        <f>投入係数表!AM13</f>
        <v>5.9340336751168982E-3</v>
      </c>
      <c r="E13" s="110">
        <f t="shared" si="9"/>
        <v>0.59340336751168987</v>
      </c>
      <c r="F13" s="85">
        <f>分析係数表!C16</f>
        <v>6.1289263434387564E-3</v>
      </c>
      <c r="G13" s="110">
        <f t="shared" si="0"/>
        <v>3.6369255314276658E-3</v>
      </c>
      <c r="H13" s="110">
        <v>4.1737074303192182E-3</v>
      </c>
      <c r="I13" s="110">
        <f t="shared" si="1"/>
        <v>4.1737074303192182E-3</v>
      </c>
      <c r="J13" s="85">
        <f>分析係数表!G16</f>
        <v>3.1746031746031744E-2</v>
      </c>
      <c r="K13" s="111">
        <f t="shared" si="2"/>
        <v>1.3249864858156247E-4</v>
      </c>
      <c r="L13" s="79"/>
      <c r="M13" s="80"/>
      <c r="N13" s="81">
        <f>分析係数表!H16</f>
        <v>1.5884756269371653E-2</v>
      </c>
      <c r="O13" s="82">
        <f t="shared" si="3"/>
        <v>0.29418700085933819</v>
      </c>
      <c r="P13" s="76">
        <f>分析係数表!C16</f>
        <v>6.1289263434387564E-3</v>
      </c>
      <c r="Q13" s="82">
        <f t="shared" si="4"/>
        <v>1.8030504594640378E-3</v>
      </c>
      <c r="R13" s="83">
        <v>2.0206426117669652E-3</v>
      </c>
      <c r="S13" s="84">
        <f t="shared" si="5"/>
        <v>6.194350042086183E-3</v>
      </c>
      <c r="T13" s="85">
        <f>分析係数表!F16</f>
        <v>0.27777777777777779</v>
      </c>
      <c r="U13" s="86">
        <f t="shared" si="6"/>
        <v>1.7206527894683841E-3</v>
      </c>
      <c r="V13" s="87">
        <f>分析係数表!D16</f>
        <v>0</v>
      </c>
      <c r="W13" s="88">
        <f t="shared" si="7"/>
        <v>0</v>
      </c>
      <c r="X13" s="76">
        <f>分析係数表!E16</f>
        <v>0</v>
      </c>
      <c r="Y13" s="89">
        <f t="shared" si="8"/>
        <v>0</v>
      </c>
    </row>
    <row r="14" spans="1:25" x14ac:dyDescent="0.2">
      <c r="A14" s="6" t="s">
        <v>2</v>
      </c>
      <c r="B14" s="5" t="s">
        <v>365</v>
      </c>
      <c r="C14" s="90"/>
      <c r="D14" s="107">
        <f>投入係数表!AM14</f>
        <v>3.7323604034304168E-3</v>
      </c>
      <c r="E14" s="110">
        <f t="shared" si="9"/>
        <v>0.3732360403430417</v>
      </c>
      <c r="F14" s="85">
        <f>分析係数表!C17</f>
        <v>8.7451698189953242E-2</v>
      </c>
      <c r="G14" s="110">
        <f t="shared" si="0"/>
        <v>3.2640125553692896E-2</v>
      </c>
      <c r="H14" s="110">
        <v>4.3639832839324003E-2</v>
      </c>
      <c r="I14" s="110">
        <f t="shared" si="1"/>
        <v>4.3639832839324003E-2</v>
      </c>
      <c r="J14" s="85">
        <f>分析係数表!G17</f>
        <v>0.21272443403590943</v>
      </c>
      <c r="K14" s="111">
        <f t="shared" si="2"/>
        <v>9.283258742166893E-3</v>
      </c>
      <c r="L14" s="79"/>
      <c r="M14" s="80"/>
      <c r="N14" s="81">
        <f>分析係数表!H17</f>
        <v>2.8227267238256251E-3</v>
      </c>
      <c r="O14" s="82">
        <f t="shared" si="3"/>
        <v>5.2277132556885889E-2</v>
      </c>
      <c r="P14" s="76">
        <f>分析係数表!C17</f>
        <v>8.7451698189953242E-2</v>
      </c>
      <c r="Q14" s="82">
        <f t="shared" si="4"/>
        <v>4.5717240186009638E-3</v>
      </c>
      <c r="R14" s="83">
        <v>7.9889967723044963E-3</v>
      </c>
      <c r="S14" s="84">
        <f t="shared" si="5"/>
        <v>5.1628829611628499E-2</v>
      </c>
      <c r="T14" s="85">
        <f>分析係数表!F17</f>
        <v>0.32357533177205311</v>
      </c>
      <c r="U14" s="86">
        <f t="shared" si="6"/>
        <v>1.6705815670585492E-2</v>
      </c>
      <c r="V14" s="87">
        <f>分析係数表!D17</f>
        <v>1.873536299765808E-2</v>
      </c>
      <c r="W14" s="88">
        <f t="shared" si="7"/>
        <v>0</v>
      </c>
      <c r="X14" s="76">
        <f>分析係数表!E17</f>
        <v>1.288056206088993E-2</v>
      </c>
      <c r="Y14" s="89">
        <f t="shared" si="8"/>
        <v>0</v>
      </c>
    </row>
    <row r="15" spans="1:25" x14ac:dyDescent="0.2">
      <c r="A15" s="6" t="s">
        <v>3</v>
      </c>
      <c r="B15" s="5" t="s">
        <v>31</v>
      </c>
      <c r="C15" s="90"/>
      <c r="D15" s="107">
        <f>投入係数表!AM15</f>
        <v>1.4048772305047075E-3</v>
      </c>
      <c r="E15" s="110">
        <f t="shared" si="9"/>
        <v>0.14048772305047075</v>
      </c>
      <c r="F15" s="85">
        <f>分析係数表!C18</f>
        <v>0.22643979057591623</v>
      </c>
      <c r="G15" s="110">
        <f t="shared" si="0"/>
        <v>3.1812010586035916E-2</v>
      </c>
      <c r="H15" s="110">
        <v>3.9417178966306497E-2</v>
      </c>
      <c r="I15" s="110">
        <f t="shared" si="1"/>
        <v>3.9417178966306497E-2</v>
      </c>
      <c r="J15" s="85">
        <f>分析係数表!G18</f>
        <v>0.21553645335880292</v>
      </c>
      <c r="K15" s="111">
        <f t="shared" si="2"/>
        <v>8.4958389558069079E-3</v>
      </c>
      <c r="L15" s="79"/>
      <c r="M15" s="80"/>
      <c r="N15" s="81">
        <f>分析係数表!H18</f>
        <v>4.2265426880811494E-4</v>
      </c>
      <c r="O15" s="82">
        <f t="shared" si="3"/>
        <v>7.8275920406032339E-3</v>
      </c>
      <c r="P15" s="76">
        <f>分析係数表!C18</f>
        <v>0.22643979057591623</v>
      </c>
      <c r="Q15" s="82">
        <f t="shared" si="4"/>
        <v>1.7724783023879052E-3</v>
      </c>
      <c r="R15" s="83">
        <v>3.8194202101618619E-3</v>
      </c>
      <c r="S15" s="84">
        <f t="shared" si="5"/>
        <v>4.3236599176468361E-2</v>
      </c>
      <c r="T15" s="85">
        <f>分析係数表!F18</f>
        <v>0.45877109200891436</v>
      </c>
      <c r="U15" s="86">
        <f t="shared" si="6"/>
        <v>1.9835701818940118E-2</v>
      </c>
      <c r="V15" s="87">
        <f>分析係数表!D18</f>
        <v>2.9608404966571154E-2</v>
      </c>
      <c r="W15" s="88">
        <f t="shared" si="7"/>
        <v>0</v>
      </c>
      <c r="X15" s="76">
        <f>分析係数表!E18</f>
        <v>1.5918497293855461E-2</v>
      </c>
      <c r="Y15" s="89">
        <f t="shared" si="8"/>
        <v>0</v>
      </c>
    </row>
    <row r="16" spans="1:25" x14ac:dyDescent="0.2">
      <c r="A16" s="6" t="s">
        <v>4</v>
      </c>
      <c r="B16" s="5" t="s">
        <v>32</v>
      </c>
      <c r="C16" s="90"/>
      <c r="D16" s="107">
        <f>投入係数表!AM16</f>
        <v>2.0968316873204589E-5</v>
      </c>
      <c r="E16" s="110">
        <f t="shared" si="9"/>
        <v>2.0968316873204587E-3</v>
      </c>
      <c r="F16" s="85">
        <f>分析係数表!C19</f>
        <v>0.10887949260042284</v>
      </c>
      <c r="G16" s="110">
        <f t="shared" si="0"/>
        <v>2.2830197018394003E-4</v>
      </c>
      <c r="H16" s="110">
        <v>2.7813791074750519E-3</v>
      </c>
      <c r="I16" s="110">
        <f t="shared" si="1"/>
        <v>2.7813791074750519E-3</v>
      </c>
      <c r="J16" s="85">
        <f>分析係数表!G19</f>
        <v>5.7692307692307696E-2</v>
      </c>
      <c r="K16" s="111">
        <f t="shared" si="2"/>
        <v>1.6046417927740686E-4</v>
      </c>
      <c r="L16" s="79"/>
      <c r="M16" s="80"/>
      <c r="N16" s="81">
        <f>分析係数表!H19</f>
        <v>-1.0817936642112467E-4</v>
      </c>
      <c r="O16" s="82">
        <f t="shared" si="3"/>
        <v>-2.0034908199163038E-3</v>
      </c>
      <c r="P16" s="76">
        <f>分析係数表!C19</f>
        <v>0.10887949260042284</v>
      </c>
      <c r="Q16" s="82">
        <f t="shared" si="4"/>
        <v>-2.1813906390209231E-4</v>
      </c>
      <c r="R16" s="83">
        <v>5.8628270539387117E-4</v>
      </c>
      <c r="S16" s="84">
        <f t="shared" si="5"/>
        <v>3.3676618128689233E-3</v>
      </c>
      <c r="T16" s="85">
        <f>分析係数表!F19</f>
        <v>0.23994755244755245</v>
      </c>
      <c r="U16" s="86">
        <f t="shared" si="6"/>
        <v>8.0806220946898558E-4</v>
      </c>
      <c r="V16" s="87">
        <f>分析係数表!D19</f>
        <v>6.8181818181818177E-2</v>
      </c>
      <c r="W16" s="88">
        <f t="shared" si="7"/>
        <v>0</v>
      </c>
      <c r="X16" s="76">
        <f>分析係数表!E19</f>
        <v>7.1241258741258737E-2</v>
      </c>
      <c r="Y16" s="89">
        <f t="shared" si="8"/>
        <v>0</v>
      </c>
    </row>
    <row r="17" spans="1:25" x14ac:dyDescent="0.2">
      <c r="A17" s="6" t="s">
        <v>5</v>
      </c>
      <c r="B17" s="5" t="s">
        <v>33</v>
      </c>
      <c r="C17" s="90"/>
      <c r="D17" s="107">
        <f>投入係数表!AM17</f>
        <v>2.5161980247845507E-4</v>
      </c>
      <c r="E17" s="110">
        <f t="shared" si="9"/>
        <v>2.5161980247845508E-2</v>
      </c>
      <c r="F17" s="85">
        <f>分析係数表!C20</f>
        <v>0.17711503347534996</v>
      </c>
      <c r="G17" s="110">
        <f t="shared" si="0"/>
        <v>4.456564973903252E-3</v>
      </c>
      <c r="H17" s="110">
        <v>7.01655263681781E-3</v>
      </c>
      <c r="I17" s="110">
        <f t="shared" si="1"/>
        <v>7.01655263681781E-3</v>
      </c>
      <c r="J17" s="85">
        <f>分析係数表!G20</f>
        <v>9.9964551577454805E-2</v>
      </c>
      <c r="K17" s="111">
        <f t="shared" si="2"/>
        <v>7.0140653795910046E-4</v>
      </c>
      <c r="L17" s="79"/>
      <c r="M17" s="80"/>
      <c r="N17" s="81">
        <f>分析係数表!H20</f>
        <v>5.2831783601014375E-4</v>
      </c>
      <c r="O17" s="82">
        <f t="shared" si="3"/>
        <v>9.7844900507540432E-3</v>
      </c>
      <c r="P17" s="76">
        <f>分析係数表!C20</f>
        <v>0.17711503347534996</v>
      </c>
      <c r="Q17" s="82">
        <f t="shared" si="4"/>
        <v>1.732980282878531E-3</v>
      </c>
      <c r="R17" s="83">
        <v>3.308673372227614E-3</v>
      </c>
      <c r="S17" s="84">
        <f t="shared" si="5"/>
        <v>1.0325226009045424E-2</v>
      </c>
      <c r="T17" s="85">
        <f>分析係数表!F20</f>
        <v>0.22332506203473945</v>
      </c>
      <c r="U17" s="86">
        <f t="shared" si="6"/>
        <v>2.3058817389927746E-3</v>
      </c>
      <c r="V17" s="87">
        <f>分析係数表!D20</f>
        <v>1.7015242821694435E-2</v>
      </c>
      <c r="W17" s="88">
        <f t="shared" si="7"/>
        <v>0</v>
      </c>
      <c r="X17" s="76">
        <f>分析係数表!E20</f>
        <v>1.5242821694434599E-2</v>
      </c>
      <c r="Y17" s="89">
        <f t="shared" si="8"/>
        <v>0</v>
      </c>
    </row>
    <row r="18" spans="1:25" x14ac:dyDescent="0.2">
      <c r="A18" s="6" t="s">
        <v>6</v>
      </c>
      <c r="B18" s="5" t="s">
        <v>34</v>
      </c>
      <c r="C18" s="90"/>
      <c r="D18" s="107">
        <f>投入係数表!AM18</f>
        <v>2.0758633704472543E-3</v>
      </c>
      <c r="E18" s="110">
        <f t="shared" si="9"/>
        <v>0.20758633704472543</v>
      </c>
      <c r="F18" s="85">
        <f>分析係数表!C21</f>
        <v>0.17957505140507202</v>
      </c>
      <c r="G18" s="110">
        <f t="shared" si="0"/>
        <v>3.7277327145797172E-2</v>
      </c>
      <c r="H18" s="110">
        <v>4.6768936280462345E-2</v>
      </c>
      <c r="I18" s="110">
        <f t="shared" si="1"/>
        <v>4.6768936280462345E-2</v>
      </c>
      <c r="J18" s="85">
        <f>分析係数表!G21</f>
        <v>0.28499913688934919</v>
      </c>
      <c r="K18" s="111">
        <f t="shared" si="2"/>
        <v>1.3329106473164737E-2</v>
      </c>
      <c r="L18" s="79"/>
      <c r="M18" s="80"/>
      <c r="N18" s="81">
        <f>分析係数表!H21</f>
        <v>8.7801392746447693E-4</v>
      </c>
      <c r="O18" s="82">
        <f t="shared" si="3"/>
        <v>1.626089060815791E-2</v>
      </c>
      <c r="P18" s="76">
        <f>分析係数表!C21</f>
        <v>0.17957505140507202</v>
      </c>
      <c r="Q18" s="82">
        <f t="shared" si="4"/>
        <v>2.9200502668522096E-3</v>
      </c>
      <c r="R18" s="83">
        <v>5.7548757534234673E-3</v>
      </c>
      <c r="S18" s="84">
        <f t="shared" si="5"/>
        <v>5.2523812033885814E-2</v>
      </c>
      <c r="T18" s="85">
        <f>分析係数表!F21</f>
        <v>0.42551355083721731</v>
      </c>
      <c r="U18" s="86">
        <f t="shared" si="6"/>
        <v>2.2349593762045317E-2</v>
      </c>
      <c r="V18" s="87">
        <f>分析係数表!D21</f>
        <v>7.6298981529432069E-2</v>
      </c>
      <c r="W18" s="88">
        <f t="shared" si="7"/>
        <v>0</v>
      </c>
      <c r="X18" s="76">
        <f>分析係数表!E21</f>
        <v>5.9382012774037631E-2</v>
      </c>
      <c r="Y18" s="89">
        <f t="shared" si="8"/>
        <v>0</v>
      </c>
    </row>
    <row r="19" spans="1:25" x14ac:dyDescent="0.2">
      <c r="A19" s="6" t="s">
        <v>7</v>
      </c>
      <c r="B19" s="5" t="s">
        <v>269</v>
      </c>
      <c r="C19" s="90"/>
      <c r="D19" s="107">
        <f>投入係数表!AM19</f>
        <v>0</v>
      </c>
      <c r="E19" s="110">
        <f t="shared" si="9"/>
        <v>0</v>
      </c>
      <c r="F19" s="85">
        <f>分析係数表!C22</f>
        <v>4.9691833590138623E-2</v>
      </c>
      <c r="G19" s="110">
        <f t="shared" si="0"/>
        <v>0</v>
      </c>
      <c r="H19" s="110">
        <v>1.8042017539118989E-3</v>
      </c>
      <c r="I19" s="110">
        <f t="shared" si="1"/>
        <v>1.8042017539118989E-3</v>
      </c>
      <c r="J19" s="85">
        <f>分析係数表!G22</f>
        <v>0.19477362503798237</v>
      </c>
      <c r="K19" s="111">
        <f t="shared" si="2"/>
        <v>3.5141091590930632E-4</v>
      </c>
      <c r="L19" s="79"/>
      <c r="M19" s="80"/>
      <c r="N19" s="81">
        <f>分析係数表!H22</f>
        <v>4.276858672463068E-5</v>
      </c>
      <c r="O19" s="82">
        <f t="shared" si="3"/>
        <v>7.9207776601342248E-4</v>
      </c>
      <c r="P19" s="76">
        <f>分析係数表!C22</f>
        <v>4.9691833590138623E-2</v>
      </c>
      <c r="Q19" s="82">
        <f t="shared" si="4"/>
        <v>3.9359796539187745E-5</v>
      </c>
      <c r="R19" s="83">
        <v>4.7281952914446764E-4</v>
      </c>
      <c r="S19" s="84">
        <f t="shared" si="5"/>
        <v>2.2770212830563667E-3</v>
      </c>
      <c r="T19" s="85">
        <f>分析係数表!F22</f>
        <v>0.41355211182011548</v>
      </c>
      <c r="U19" s="86">
        <f t="shared" si="6"/>
        <v>9.4166696026730943E-4</v>
      </c>
      <c r="V19" s="87">
        <f>分析係数表!D22</f>
        <v>4.6490428441203283E-2</v>
      </c>
      <c r="W19" s="88">
        <f t="shared" si="7"/>
        <v>0</v>
      </c>
      <c r="X19" s="76">
        <f>分析係数表!E22</f>
        <v>3.5855363111516256E-2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4.6592809765495438E-4</v>
      </c>
      <c r="P20" s="76">
        <f>分析係数表!C23</f>
        <v>0</v>
      </c>
      <c r="Q20" s="82">
        <f t="shared" si="4"/>
        <v>0</v>
      </c>
      <c r="R20" s="83">
        <v>0</v>
      </c>
      <c r="S20" s="84">
        <f t="shared" si="5"/>
        <v>0</v>
      </c>
      <c r="T20" s="85">
        <f>分析係数表!F23</f>
        <v>0.44063514976542767</v>
      </c>
      <c r="U20" s="86">
        <f t="shared" si="6"/>
        <v>0</v>
      </c>
      <c r="V20" s="87">
        <f>分析係数表!D23</f>
        <v>0.25009022013713461</v>
      </c>
      <c r="W20" s="88">
        <f t="shared" si="7"/>
        <v>0</v>
      </c>
      <c r="X20" s="76">
        <f>分析係数表!E23</f>
        <v>0.2490075784915193</v>
      </c>
      <c r="Y20" s="89">
        <f t="shared" si="8"/>
        <v>0</v>
      </c>
    </row>
    <row r="21" spans="1:25" x14ac:dyDescent="0.2">
      <c r="A21" s="6" t="s">
        <v>9</v>
      </c>
      <c r="B21" s="5" t="s">
        <v>271</v>
      </c>
      <c r="C21" s="90"/>
      <c r="D21" s="107">
        <f>投入係数表!AM21</f>
        <v>1.2790673292654799E-3</v>
      </c>
      <c r="E21" s="110">
        <f t="shared" si="9"/>
        <v>0.127906732926548</v>
      </c>
      <c r="F21" s="85">
        <f>分析係数表!C24</f>
        <v>0.10964526531808849</v>
      </c>
      <c r="G21" s="110">
        <f t="shared" si="0"/>
        <v>1.4024367667701241E-2</v>
      </c>
      <c r="H21" s="110">
        <v>1.5988120145672819E-2</v>
      </c>
      <c r="I21" s="110">
        <f t="shared" si="1"/>
        <v>1.5988120145672819E-2</v>
      </c>
      <c r="J21" s="85">
        <f>分析係数表!G24</f>
        <v>0.20900321543408359</v>
      </c>
      <c r="K21" s="111">
        <f t="shared" si="2"/>
        <v>3.3415685191920683E-3</v>
      </c>
      <c r="L21" s="79"/>
      <c r="M21" s="80"/>
      <c r="N21" s="81">
        <f>分析係数表!H24</f>
        <v>3.3711709535885358E-4</v>
      </c>
      <c r="O21" s="82">
        <f t="shared" si="3"/>
        <v>6.2434365085763882E-3</v>
      </c>
      <c r="P21" s="76">
        <f>分析係数表!C24</f>
        <v>0.10964526531808849</v>
      </c>
      <c r="Q21" s="82">
        <f t="shared" si="4"/>
        <v>6.8456325247949815E-4</v>
      </c>
      <c r="R21" s="83">
        <v>2.7490406914946041E-3</v>
      </c>
      <c r="S21" s="84">
        <f t="shared" si="5"/>
        <v>1.8737160837167421E-2</v>
      </c>
      <c r="T21" s="85">
        <f>分析係数表!F24</f>
        <v>0.39389067524115756</v>
      </c>
      <c r="U21" s="86">
        <f t="shared" si="6"/>
        <v>7.3803929342540486E-3</v>
      </c>
      <c r="V21" s="87">
        <f>分析係数表!D24</f>
        <v>0.10771704180064309</v>
      </c>
      <c r="W21" s="88">
        <f t="shared" si="7"/>
        <v>0</v>
      </c>
      <c r="X21" s="76">
        <f>分析係数表!E24</f>
        <v>0.10932475884244373</v>
      </c>
      <c r="Y21" s="89">
        <f t="shared" si="8"/>
        <v>0</v>
      </c>
    </row>
    <row r="22" spans="1:25" x14ac:dyDescent="0.2">
      <c r="A22" s="6" t="s">
        <v>10</v>
      </c>
      <c r="B22" s="5" t="s">
        <v>272</v>
      </c>
      <c r="C22" s="90"/>
      <c r="D22" s="107">
        <f>投入係数表!AM22</f>
        <v>0</v>
      </c>
      <c r="E22" s="110">
        <f t="shared" si="9"/>
        <v>0</v>
      </c>
      <c r="F22" s="85">
        <f>分析係数表!C25</f>
        <v>4.6305418719211788E-2</v>
      </c>
      <c r="G22" s="110">
        <f t="shared" si="0"/>
        <v>0</v>
      </c>
      <c r="H22" s="110">
        <v>2.0760771253971145E-3</v>
      </c>
      <c r="I22" s="110">
        <f t="shared" si="1"/>
        <v>2.0760771253971145E-3</v>
      </c>
      <c r="J22" s="85">
        <f>分析係数表!G25</f>
        <v>0.19667590027700832</v>
      </c>
      <c r="K22" s="111">
        <f t="shared" si="2"/>
        <v>4.0831433768198102E-4</v>
      </c>
      <c r="L22" s="79"/>
      <c r="M22" s="80"/>
      <c r="N22" s="81">
        <f>分析係数表!H25</f>
        <v>4.9058084772370483E-4</v>
      </c>
      <c r="O22" s="82">
        <f t="shared" si="3"/>
        <v>9.0855979042716098E-3</v>
      </c>
      <c r="P22" s="76">
        <f>分析係数表!C25</f>
        <v>4.6305418719211788E-2</v>
      </c>
      <c r="Q22" s="82">
        <f t="shared" si="4"/>
        <v>4.2071241527168998E-4</v>
      </c>
      <c r="R22" s="83">
        <v>1.4160105687166349E-3</v>
      </c>
      <c r="S22" s="84">
        <f t="shared" si="5"/>
        <v>3.4920876941137496E-3</v>
      </c>
      <c r="T22" s="85">
        <f>分析係数表!F25</f>
        <v>0.35013850415512465</v>
      </c>
      <c r="U22" s="86">
        <f t="shared" si="6"/>
        <v>1.2227143615955068E-3</v>
      </c>
      <c r="V22" s="87">
        <f>分析係数表!D25</f>
        <v>3.9889196675900275E-2</v>
      </c>
      <c r="W22" s="88">
        <f t="shared" si="7"/>
        <v>0</v>
      </c>
      <c r="X22" s="76">
        <f>分析係数表!E25</f>
        <v>3.3240997229916899E-2</v>
      </c>
      <c r="Y22" s="89">
        <f t="shared" si="8"/>
        <v>0</v>
      </c>
    </row>
    <row r="23" spans="1:25" x14ac:dyDescent="0.2">
      <c r="A23" s="6" t="s">
        <v>11</v>
      </c>
      <c r="B23" s="5" t="s">
        <v>35</v>
      </c>
      <c r="C23" s="90"/>
      <c r="D23" s="107">
        <f>投入係数表!AM23</f>
        <v>2.7258811935165962E-4</v>
      </c>
      <c r="E23" s="110">
        <f t="shared" si="9"/>
        <v>2.7258811935165963E-2</v>
      </c>
      <c r="F23" s="85">
        <f>分析係数表!C26</f>
        <v>0.16673079389508783</v>
      </c>
      <c r="G23" s="110">
        <f t="shared" si="0"/>
        <v>4.5448833545871162E-3</v>
      </c>
      <c r="H23" s="110">
        <v>8.8325338995370421E-3</v>
      </c>
      <c r="I23" s="110">
        <f t="shared" si="1"/>
        <v>8.8325338995370421E-3</v>
      </c>
      <c r="J23" s="85">
        <f>分析係数表!G26</f>
        <v>0.1962424574876577</v>
      </c>
      <c r="K23" s="111">
        <f t="shared" si="2"/>
        <v>1.7333181582881935E-3</v>
      </c>
      <c r="L23" s="79"/>
      <c r="M23" s="80"/>
      <c r="N23" s="81">
        <f>分析係数表!H26</f>
        <v>1.0251881817815884E-2</v>
      </c>
      <c r="O23" s="82">
        <f t="shared" si="3"/>
        <v>0.18986569979439391</v>
      </c>
      <c r="P23" s="76">
        <f>分析係数表!C26</f>
        <v>0.16673079389508783</v>
      </c>
      <c r="Q23" s="82">
        <f t="shared" si="4"/>
        <v>3.1656458860165708E-2</v>
      </c>
      <c r="R23" s="83">
        <v>3.365498070192436E-2</v>
      </c>
      <c r="S23" s="84">
        <f t="shared" si="5"/>
        <v>4.2487514601461399E-2</v>
      </c>
      <c r="T23" s="85">
        <f>分析係数表!F26</f>
        <v>0.33461327482172243</v>
      </c>
      <c r="U23" s="86">
        <f t="shared" si="6"/>
        <v>1.4216886399830748E-2</v>
      </c>
      <c r="V23" s="87">
        <f>分析係数表!D26</f>
        <v>4.2375205704882062E-2</v>
      </c>
      <c r="W23" s="88">
        <f t="shared" si="7"/>
        <v>0</v>
      </c>
      <c r="X23" s="76">
        <f>分析係数表!E26</f>
        <v>4.2238069116840374E-2</v>
      </c>
      <c r="Y23" s="89">
        <f t="shared" si="8"/>
        <v>0</v>
      </c>
    </row>
    <row r="24" spans="1:25" x14ac:dyDescent="0.2">
      <c r="A24" s="6" t="s">
        <v>12</v>
      </c>
      <c r="B24" s="5" t="s">
        <v>366</v>
      </c>
      <c r="C24" s="90"/>
      <c r="D24" s="107">
        <f>投入係数表!AM24</f>
        <v>1.6774653498563671E-4</v>
      </c>
      <c r="E24" s="110">
        <f t="shared" si="9"/>
        <v>1.677465349856367E-2</v>
      </c>
      <c r="F24" s="85">
        <f>分析係数表!C27</f>
        <v>7.547169811320753E-2</v>
      </c>
      <c r="G24" s="110">
        <f t="shared" si="0"/>
        <v>1.2660115847972578E-3</v>
      </c>
      <c r="H24" s="110">
        <v>1.5879070196203127E-3</v>
      </c>
      <c r="I24" s="110">
        <f t="shared" si="1"/>
        <v>1.5879070196203127E-3</v>
      </c>
      <c r="J24" s="85">
        <f>分析係数表!G27</f>
        <v>0.16957431960921143</v>
      </c>
      <c r="K24" s="111">
        <f t="shared" si="2"/>
        <v>2.692682524548053E-4</v>
      </c>
      <c r="L24" s="79"/>
      <c r="M24" s="80"/>
      <c r="N24" s="81">
        <f>分析係数表!H27</f>
        <v>1.0395282373304351E-2</v>
      </c>
      <c r="O24" s="82">
        <f t="shared" si="3"/>
        <v>0.19252148995102716</v>
      </c>
      <c r="P24" s="76">
        <f>分析係数表!C27</f>
        <v>7.547169811320753E-2</v>
      </c>
      <c r="Q24" s="82">
        <f t="shared" si="4"/>
        <v>1.4529923769888839E-2</v>
      </c>
      <c r="R24" s="83">
        <v>1.4703567002928278E-2</v>
      </c>
      <c r="S24" s="84">
        <f t="shared" si="5"/>
        <v>1.6291474022548592E-2</v>
      </c>
      <c r="T24" s="85">
        <f>分析係数表!F27</f>
        <v>0.31960921144452198</v>
      </c>
      <c r="U24" s="86">
        <f t="shared" si="6"/>
        <v>5.20690516561567E-3</v>
      </c>
      <c r="V24" s="87">
        <f>分析係数表!D27</f>
        <v>2.1632937892533146E-2</v>
      </c>
      <c r="W24" s="88">
        <f t="shared" si="7"/>
        <v>0</v>
      </c>
      <c r="X24" s="76">
        <f>分析係数表!E27</f>
        <v>2.3726448011165389E-2</v>
      </c>
      <c r="Y24" s="89">
        <f t="shared" si="8"/>
        <v>0</v>
      </c>
    </row>
    <row r="25" spans="1:25" x14ac:dyDescent="0.2">
      <c r="A25" s="6" t="s">
        <v>13</v>
      </c>
      <c r="B25" s="5" t="s">
        <v>192</v>
      </c>
      <c r="C25" s="90"/>
      <c r="D25" s="107">
        <f>投入係数表!AM25</f>
        <v>2.0968316873204589E-5</v>
      </c>
      <c r="E25" s="110">
        <f t="shared" si="9"/>
        <v>2.0968316873204587E-3</v>
      </c>
      <c r="F25" s="85">
        <f>分析係数表!C28</f>
        <v>9.6472970692467741E-2</v>
      </c>
      <c r="G25" s="110">
        <f t="shared" si="0"/>
        <v>2.0228758191790429E-4</v>
      </c>
      <c r="H25" s="110">
        <v>1.117283287172601E-2</v>
      </c>
      <c r="I25" s="110">
        <f t="shared" si="1"/>
        <v>1.117283287172601E-2</v>
      </c>
      <c r="J25" s="85">
        <f>分析係数表!G28</f>
        <v>0.12489408574817827</v>
      </c>
      <c r="K25" s="111">
        <f t="shared" si="2"/>
        <v>1.3954207467314131E-3</v>
      </c>
      <c r="L25" s="79"/>
      <c r="M25" s="80"/>
      <c r="N25" s="81">
        <f>分析係数表!H28</f>
        <v>1.9077305478404378E-2</v>
      </c>
      <c r="O25" s="82">
        <f t="shared" si="3"/>
        <v>0.35331327645175187</v>
      </c>
      <c r="P25" s="76">
        <f>分析係数表!C28</f>
        <v>9.6472970692467741E-2</v>
      </c>
      <c r="Q25" s="82">
        <f t="shared" si="4"/>
        <v>3.4085181364389608E-2</v>
      </c>
      <c r="R25" s="83">
        <v>3.8883235158858359E-2</v>
      </c>
      <c r="S25" s="84">
        <f t="shared" si="5"/>
        <v>5.0056068030584371E-2</v>
      </c>
      <c r="T25" s="85">
        <f>分析係数表!F28</f>
        <v>0.21360786307405524</v>
      </c>
      <c r="U25" s="86">
        <f t="shared" si="6"/>
        <v>1.0692369725902661E-2</v>
      </c>
      <c r="V25" s="87">
        <f>分析係数表!D28</f>
        <v>3.211320115234706E-2</v>
      </c>
      <c r="W25" s="88">
        <f t="shared" si="7"/>
        <v>0</v>
      </c>
      <c r="X25" s="76">
        <f>分析係数表!E28</f>
        <v>3.1859006947974916E-2</v>
      </c>
      <c r="Y25" s="89">
        <f t="shared" si="8"/>
        <v>0</v>
      </c>
    </row>
    <row r="26" spans="1:25" x14ac:dyDescent="0.2">
      <c r="A26" s="6" t="s">
        <v>14</v>
      </c>
      <c r="B26" s="5" t="s">
        <v>50</v>
      </c>
      <c r="C26" s="90"/>
      <c r="D26" s="107">
        <f>投入係数表!AM26</f>
        <v>7.6744039755928788E-3</v>
      </c>
      <c r="E26" s="110">
        <f t="shared" si="9"/>
        <v>0.76744039755928783</v>
      </c>
      <c r="F26" s="85">
        <f>分析係数表!C29</f>
        <v>3.4111818825194651E-2</v>
      </c>
      <c r="G26" s="110">
        <f t="shared" si="0"/>
        <v>2.6178787800677783E-2</v>
      </c>
      <c r="H26" s="110">
        <v>2.8317174750031236E-2</v>
      </c>
      <c r="I26" s="110">
        <f t="shared" si="1"/>
        <v>2.8317174750031236E-2</v>
      </c>
      <c r="J26" s="85">
        <f>分析係数表!G29</f>
        <v>0.26295336787564766</v>
      </c>
      <c r="K26" s="111">
        <f t="shared" si="2"/>
        <v>7.4460964692439641E-3</v>
      </c>
      <c r="L26" s="79"/>
      <c r="M26" s="80"/>
      <c r="N26" s="81">
        <f>分析係数表!H29</f>
        <v>9.4946262528680103E-3</v>
      </c>
      <c r="O26" s="82">
        <f t="shared" si="3"/>
        <v>0.17584126405497977</v>
      </c>
      <c r="P26" s="76">
        <f>分析係数表!C29</f>
        <v>3.4111818825194651E-2</v>
      </c>
      <c r="Q26" s="82">
        <f t="shared" si="4"/>
        <v>5.9982653414366819E-3</v>
      </c>
      <c r="R26" s="83">
        <v>7.6515250210962352E-3</v>
      </c>
      <c r="S26" s="84">
        <f t="shared" si="5"/>
        <v>3.5968699771127474E-2</v>
      </c>
      <c r="T26" s="85">
        <f>分析係数表!F29</f>
        <v>0.41450777202072536</v>
      </c>
      <c r="U26" s="86">
        <f t="shared" si="6"/>
        <v>1.4909305604612424E-2</v>
      </c>
      <c r="V26" s="87">
        <f>分析係数表!D29</f>
        <v>0.22927461139896374</v>
      </c>
      <c r="W26" s="88">
        <f t="shared" si="7"/>
        <v>0</v>
      </c>
      <c r="X26" s="76">
        <f>分析係数表!E29</f>
        <v>0.13212435233160622</v>
      </c>
      <c r="Y26" s="89">
        <f t="shared" si="8"/>
        <v>0</v>
      </c>
    </row>
    <row r="27" spans="1:25" x14ac:dyDescent="0.2">
      <c r="A27" s="6" t="s">
        <v>15</v>
      </c>
      <c r="B27" s="5" t="s">
        <v>36</v>
      </c>
      <c r="C27" s="90"/>
      <c r="D27" s="107">
        <f>投入係数表!AM27</f>
        <v>2.6420079260237781E-3</v>
      </c>
      <c r="E27" s="110">
        <f t="shared" si="9"/>
        <v>0.26420079260237783</v>
      </c>
      <c r="F27" s="85">
        <f>分析係数表!C30</f>
        <v>1</v>
      </c>
      <c r="G27" s="110">
        <f t="shared" si="0"/>
        <v>0.26420079260237783</v>
      </c>
      <c r="H27" s="110">
        <v>0.32422941570701858</v>
      </c>
      <c r="I27" s="110">
        <f t="shared" si="1"/>
        <v>0.32422941570701858</v>
      </c>
      <c r="J27" s="85">
        <f>分析係数表!G30</f>
        <v>0.34440567162860553</v>
      </c>
      <c r="K27" s="111">
        <f t="shared" si="2"/>
        <v>0.11166644967832608</v>
      </c>
      <c r="L27" s="79"/>
      <c r="M27" s="80"/>
      <c r="N27" s="81">
        <f>分析係数表!H30</f>
        <v>0</v>
      </c>
      <c r="O27" s="82">
        <f t="shared" si="3"/>
        <v>0</v>
      </c>
      <c r="P27" s="76">
        <f>分析係数表!C30</f>
        <v>1</v>
      </c>
      <c r="Q27" s="82">
        <f t="shared" si="4"/>
        <v>0</v>
      </c>
      <c r="R27" s="83">
        <v>5.5076698299098323E-2</v>
      </c>
      <c r="S27" s="84">
        <f t="shared" si="5"/>
        <v>0.37930611400611691</v>
      </c>
      <c r="T27" s="85">
        <f>分析係数表!F30</f>
        <v>0.44043464817350592</v>
      </c>
      <c r="U27" s="86">
        <f t="shared" si="6"/>
        <v>0.16705955487234384</v>
      </c>
      <c r="V27" s="87">
        <f>分析係数表!D30</f>
        <v>0.12915764830602058</v>
      </c>
      <c r="W27" s="88">
        <f t="shared" si="7"/>
        <v>0</v>
      </c>
      <c r="X27" s="76">
        <f>分析係数表!E30</f>
        <v>8.229162065462256E-2</v>
      </c>
      <c r="Y27" s="89">
        <f t="shared" si="8"/>
        <v>0</v>
      </c>
    </row>
    <row r="28" spans="1:25" x14ac:dyDescent="0.2">
      <c r="A28" s="6" t="s">
        <v>16</v>
      </c>
      <c r="B28" s="5" t="s">
        <v>193</v>
      </c>
      <c r="C28" s="90"/>
      <c r="D28" s="107">
        <f>投入係数表!AM28</f>
        <v>3.5352582248222936E-2</v>
      </c>
      <c r="E28" s="110">
        <f t="shared" si="9"/>
        <v>3.5352582248222935</v>
      </c>
      <c r="F28" s="85">
        <f>分析係数表!C31</f>
        <v>1.6826763829082436E-2</v>
      </c>
      <c r="G28" s="110">
        <f t="shared" si="0"/>
        <v>5.948695522390595E-2</v>
      </c>
      <c r="H28" s="110">
        <v>6.3528149564546818E-2</v>
      </c>
      <c r="I28" s="110">
        <f t="shared" si="1"/>
        <v>6.3528149564546818E-2</v>
      </c>
      <c r="J28" s="85">
        <f>分析係数表!G31</f>
        <v>7.0588235294117646E-2</v>
      </c>
      <c r="K28" s="111">
        <f t="shared" si="2"/>
        <v>4.4843399692621284E-3</v>
      </c>
      <c r="L28" s="79"/>
      <c r="M28" s="80"/>
      <c r="N28" s="81">
        <f>分析係数表!H31</f>
        <v>2.1628325886567646E-2</v>
      </c>
      <c r="O28" s="82">
        <f t="shared" si="3"/>
        <v>0.40055838555396434</v>
      </c>
      <c r="P28" s="76">
        <f>分析係数表!C31</f>
        <v>1.6826763829082436E-2</v>
      </c>
      <c r="Q28" s="82">
        <f t="shared" si="4"/>
        <v>6.7401013534751034E-3</v>
      </c>
      <c r="R28" s="83">
        <v>8.4810937965170887E-3</v>
      </c>
      <c r="S28" s="84">
        <f t="shared" si="5"/>
        <v>7.2009243361063902E-2</v>
      </c>
      <c r="T28" s="85">
        <f>分析係数表!F31</f>
        <v>0.34509803921568627</v>
      </c>
      <c r="U28" s="86">
        <f t="shared" si="6"/>
        <v>2.4850248689308328E-2</v>
      </c>
      <c r="V28" s="87">
        <f>分析係数表!D31</f>
        <v>0</v>
      </c>
      <c r="W28" s="88">
        <f t="shared" si="7"/>
        <v>0</v>
      </c>
      <c r="X28" s="76">
        <f>分析係数表!E31</f>
        <v>0</v>
      </c>
      <c r="Y28" s="89">
        <f t="shared" si="8"/>
        <v>0</v>
      </c>
    </row>
    <row r="29" spans="1:25" x14ac:dyDescent="0.2">
      <c r="A29" s="6" t="s">
        <v>17</v>
      </c>
      <c r="B29" s="5" t="s">
        <v>273</v>
      </c>
      <c r="C29" s="90"/>
      <c r="D29" s="107">
        <f>投入係数表!AM29</f>
        <v>7.9889287286909472E-3</v>
      </c>
      <c r="E29" s="110">
        <f t="shared" si="9"/>
        <v>0.79889287286909472</v>
      </c>
      <c r="F29" s="85">
        <f>分析係数表!C32</f>
        <v>1</v>
      </c>
      <c r="G29" s="110">
        <f t="shared" si="0"/>
        <v>0.79889287286909472</v>
      </c>
      <c r="H29" s="110">
        <v>0.90868133765910908</v>
      </c>
      <c r="I29" s="110">
        <f t="shared" si="1"/>
        <v>0.90868133765910908</v>
      </c>
      <c r="J29" s="85">
        <f>分析係数表!G32</f>
        <v>0.14034315882094148</v>
      </c>
      <c r="K29" s="111">
        <f t="shared" si="2"/>
        <v>0.12752720928871789</v>
      </c>
      <c r="L29" s="79"/>
      <c r="M29" s="80"/>
      <c r="N29" s="81">
        <f>分析係数表!H32</f>
        <v>6.181318681318681E-3</v>
      </c>
      <c r="O29" s="82">
        <f t="shared" si="3"/>
        <v>0.11447853359382229</v>
      </c>
      <c r="P29" s="76">
        <f>分析係数表!C32</f>
        <v>1</v>
      </c>
      <c r="Q29" s="82">
        <f t="shared" si="4"/>
        <v>0.11447853359382229</v>
      </c>
      <c r="R29" s="83">
        <v>0.14898932392320607</v>
      </c>
      <c r="S29" s="84">
        <f t="shared" si="5"/>
        <v>1.057670661582315</v>
      </c>
      <c r="T29" s="85">
        <f>分析係数表!F32</f>
        <v>0.48284205895292565</v>
      </c>
      <c r="U29" s="86">
        <f t="shared" si="6"/>
        <v>0.51068787993250808</v>
      </c>
      <c r="V29" s="87">
        <f>分析係数表!D32</f>
        <v>1.2758468983721953E-2</v>
      </c>
      <c r="W29" s="88">
        <f t="shared" si="7"/>
        <v>0</v>
      </c>
      <c r="X29" s="76">
        <f>分析係数表!E32</f>
        <v>1.913770347558293E-2</v>
      </c>
      <c r="Y29" s="89">
        <f t="shared" si="8"/>
        <v>0</v>
      </c>
    </row>
    <row r="30" spans="1:25" x14ac:dyDescent="0.2">
      <c r="A30" s="6" t="s">
        <v>18</v>
      </c>
      <c r="B30" s="5" t="s">
        <v>274</v>
      </c>
      <c r="C30" s="90"/>
      <c r="D30" s="107">
        <f>投入係数表!AM30</f>
        <v>1.4719758444989621E-2</v>
      </c>
      <c r="E30" s="110">
        <f t="shared" si="9"/>
        <v>1.4719758444989621</v>
      </c>
      <c r="F30" s="85">
        <f>分析係数表!C33</f>
        <v>0.61354309165526677</v>
      </c>
      <c r="G30" s="110">
        <f t="shared" si="0"/>
        <v>0.90312061047576542</v>
      </c>
      <c r="H30" s="110">
        <v>0.92262584966313232</v>
      </c>
      <c r="I30" s="110">
        <f t="shared" si="1"/>
        <v>0.92262584966313232</v>
      </c>
      <c r="J30" s="85">
        <f>分析係数表!G33</f>
        <v>0.50806900389538123</v>
      </c>
      <c r="K30" s="111">
        <f t="shared" si="2"/>
        <v>0.46875759640647741</v>
      </c>
      <c r="L30" s="79"/>
      <c r="M30" s="80"/>
      <c r="N30" s="81">
        <f>分析係数表!H33</f>
        <v>9.1575091575091575E-4</v>
      </c>
      <c r="O30" s="82">
        <f t="shared" si="3"/>
        <v>1.6959782754640339E-2</v>
      </c>
      <c r="P30" s="76">
        <f>分析係数表!C33</f>
        <v>0.61354309165526677</v>
      </c>
      <c r="Q30" s="82">
        <f t="shared" si="4"/>
        <v>1.040555754508371E-2</v>
      </c>
      <c r="R30" s="83">
        <v>2.8465531249999357E-2</v>
      </c>
      <c r="S30" s="84">
        <f t="shared" si="5"/>
        <v>0.95109138091313172</v>
      </c>
      <c r="T30" s="85">
        <f>分析係数表!F33</f>
        <v>0.64607679465776291</v>
      </c>
      <c r="U30" s="86">
        <f t="shared" si="6"/>
        <v>0.61447807080698158</v>
      </c>
      <c r="V30" s="87">
        <f>分析係数表!D33</f>
        <v>9.237618252643294E-2</v>
      </c>
      <c r="W30" s="88">
        <f t="shared" si="7"/>
        <v>0</v>
      </c>
      <c r="X30" s="76">
        <f>分析係数表!E33</f>
        <v>8.7367835281023931E-2</v>
      </c>
      <c r="Y30" s="89">
        <f t="shared" si="8"/>
        <v>0</v>
      </c>
    </row>
    <row r="31" spans="1:25" x14ac:dyDescent="0.2">
      <c r="A31" s="6" t="s">
        <v>19</v>
      </c>
      <c r="B31" s="5" t="s">
        <v>275</v>
      </c>
      <c r="C31" s="90"/>
      <c r="D31" s="107">
        <f>投入係数表!AM31</f>
        <v>7.5171415990438445E-2</v>
      </c>
      <c r="E31" s="110">
        <f t="shared" si="9"/>
        <v>7.5171415990438444</v>
      </c>
      <c r="F31" s="85">
        <f>分析係数表!C34</f>
        <v>0.22857033424405693</v>
      </c>
      <c r="G31" s="110">
        <f t="shared" si="0"/>
        <v>1.718195567853356</v>
      </c>
      <c r="H31" s="110">
        <v>1.7800269280192795</v>
      </c>
      <c r="I31" s="110">
        <f t="shared" si="1"/>
        <v>1.7800269280192795</v>
      </c>
      <c r="J31" s="85">
        <f>分析係数表!G34</f>
        <v>0.42483593457785029</v>
      </c>
      <c r="K31" s="111">
        <f t="shared" si="2"/>
        <v>0.75621940353881045</v>
      </c>
      <c r="L31" s="79"/>
      <c r="M31" s="80"/>
      <c r="N31" s="81">
        <f>分析係数表!H34</f>
        <v>0.15290524493821198</v>
      </c>
      <c r="O31" s="82">
        <f t="shared" si="3"/>
        <v>2.831817791927282</v>
      </c>
      <c r="P31" s="76">
        <f>分析係数表!C34</f>
        <v>0.22857033424405693</v>
      </c>
      <c r="Q31" s="82">
        <f t="shared" si="4"/>
        <v>0.64726953921908614</v>
      </c>
      <c r="R31" s="83">
        <v>0.68954742317342022</v>
      </c>
      <c r="S31" s="84">
        <f t="shared" si="5"/>
        <v>2.4695743511926995</v>
      </c>
      <c r="T31" s="85">
        <f>分析係数表!F34</f>
        <v>0.69964976707810533</v>
      </c>
      <c r="U31" s="86">
        <f t="shared" si="6"/>
        <v>1.7278371195940354</v>
      </c>
      <c r="V31" s="87">
        <f>分析係数表!D34</f>
        <v>0.31293141555306198</v>
      </c>
      <c r="W31" s="88">
        <f t="shared" si="7"/>
        <v>1</v>
      </c>
      <c r="X31" s="76">
        <f>分析係数表!E34</f>
        <v>0.23428202251011596</v>
      </c>
      <c r="Y31" s="89">
        <f t="shared" si="8"/>
        <v>1</v>
      </c>
    </row>
    <row r="32" spans="1:25" x14ac:dyDescent="0.2">
      <c r="A32" s="6" t="s">
        <v>20</v>
      </c>
      <c r="B32" s="5" t="s">
        <v>37</v>
      </c>
      <c r="C32" s="90"/>
      <c r="D32" s="107">
        <f>投入係数表!AM32</f>
        <v>6.0179069426097168E-3</v>
      </c>
      <c r="E32" s="110">
        <f t="shared" si="9"/>
        <v>0.60179069426097165</v>
      </c>
      <c r="F32" s="85">
        <f>分析係数表!C35</f>
        <v>0.59405620126526415</v>
      </c>
      <c r="G32" s="110">
        <f t="shared" si="0"/>
        <v>0.35749749378945883</v>
      </c>
      <c r="H32" s="110">
        <v>0.49670705178824504</v>
      </c>
      <c r="I32" s="110">
        <f t="shared" si="1"/>
        <v>0.49670705178824504</v>
      </c>
      <c r="J32" s="85">
        <f>分析係数表!G35</f>
        <v>0.31381472022289297</v>
      </c>
      <c r="K32" s="111">
        <f t="shared" si="2"/>
        <v>0.15587398448966613</v>
      </c>
      <c r="L32" s="79"/>
      <c r="M32" s="80"/>
      <c r="N32" s="81">
        <f>分析係数表!H35</f>
        <v>5.730990621100511E-2</v>
      </c>
      <c r="O32" s="82">
        <f t="shared" si="3"/>
        <v>1.0613842064579861</v>
      </c>
      <c r="P32" s="76">
        <f>分析係数表!C35</f>
        <v>0.59405620126526415</v>
      </c>
      <c r="Q32" s="82">
        <f t="shared" si="4"/>
        <v>0.63052186977137814</v>
      </c>
      <c r="R32" s="83">
        <v>0.85702140895148327</v>
      </c>
      <c r="S32" s="84">
        <f t="shared" si="5"/>
        <v>1.3537284607397284</v>
      </c>
      <c r="T32" s="85">
        <f>分析係数表!F35</f>
        <v>0.64397492454144412</v>
      </c>
      <c r="U32" s="86">
        <f t="shared" si="6"/>
        <v>0.8717671833544719</v>
      </c>
      <c r="V32" s="87">
        <f>分析係数表!D35</f>
        <v>5.2101230554910609E-2</v>
      </c>
      <c r="W32" s="88">
        <f t="shared" si="7"/>
        <v>0</v>
      </c>
      <c r="X32" s="76">
        <f>分析係数表!E35</f>
        <v>4.6482470397028096E-2</v>
      </c>
      <c r="Y32" s="89">
        <f t="shared" si="8"/>
        <v>0</v>
      </c>
    </row>
    <row r="33" spans="1:25" x14ac:dyDescent="0.2">
      <c r="A33" s="6" t="s">
        <v>21</v>
      </c>
      <c r="B33" s="5" t="s">
        <v>38</v>
      </c>
      <c r="C33" s="90"/>
      <c r="D33" s="107">
        <f>投入係数表!AM33</f>
        <v>9.498647543561679E-3</v>
      </c>
      <c r="E33" s="110">
        <f t="shared" si="9"/>
        <v>0.94986475435616791</v>
      </c>
      <c r="F33" s="85">
        <f>分析係数表!C36</f>
        <v>0.92201141892342209</v>
      </c>
      <c r="G33" s="110">
        <f t="shared" si="0"/>
        <v>0.87578614994927817</v>
      </c>
      <c r="H33" s="110">
        <v>0.97536699890290424</v>
      </c>
      <c r="I33" s="110">
        <f t="shared" si="1"/>
        <v>0.97536699890290424</v>
      </c>
      <c r="J33" s="85">
        <f>分析係数表!G36</f>
        <v>3.5073050022033647E-2</v>
      </c>
      <c r="K33" s="111">
        <f t="shared" si="2"/>
        <v>3.42090955423624E-2</v>
      </c>
      <c r="L33" s="79"/>
      <c r="M33" s="80"/>
      <c r="N33" s="81">
        <f>分析係数表!H36</f>
        <v>0.21210954796119633</v>
      </c>
      <c r="O33" s="82">
        <f t="shared" si="3"/>
        <v>3.9282863841386861</v>
      </c>
      <c r="P33" s="76">
        <f>分析係数表!C36</f>
        <v>0.92201141892342209</v>
      </c>
      <c r="Q33" s="82">
        <f t="shared" si="4"/>
        <v>3.6219249029772693</v>
      </c>
      <c r="R33" s="83">
        <v>3.7550655423110397</v>
      </c>
      <c r="S33" s="84">
        <f t="shared" si="5"/>
        <v>4.7304325412139443</v>
      </c>
      <c r="T33" s="85">
        <f>分析係数表!F36</f>
        <v>0.86466819583959498</v>
      </c>
      <c r="U33" s="86">
        <f t="shared" si="6"/>
        <v>4.0902545709523714</v>
      </c>
      <c r="V33" s="87">
        <f>分析係数表!D36</f>
        <v>1.3208890295024915E-2</v>
      </c>
      <c r="W33" s="88">
        <f t="shared" si="7"/>
        <v>0</v>
      </c>
      <c r="X33" s="76">
        <f>分析係数表!E36</f>
        <v>5.3106744556558685E-3</v>
      </c>
      <c r="Y33" s="89">
        <f t="shared" si="8"/>
        <v>0</v>
      </c>
    </row>
    <row r="34" spans="1:25" x14ac:dyDescent="0.2">
      <c r="A34" s="6" t="s">
        <v>22</v>
      </c>
      <c r="B34" s="5" t="s">
        <v>378</v>
      </c>
      <c r="C34" s="90"/>
      <c r="D34" s="107">
        <f>投入係数表!AM34</f>
        <v>1.9437629741460651E-2</v>
      </c>
      <c r="E34" s="110">
        <f t="shared" si="9"/>
        <v>1.9437629741460651</v>
      </c>
      <c r="F34" s="85">
        <f>分析係数表!C37</f>
        <v>0.53071646341463419</v>
      </c>
      <c r="G34" s="110">
        <f t="shared" si="0"/>
        <v>1.0315870113551107</v>
      </c>
      <c r="H34" s="110">
        <v>1.1664711952251223</v>
      </c>
      <c r="I34" s="110">
        <f t="shared" si="1"/>
        <v>1.1664711952251223</v>
      </c>
      <c r="J34" s="85">
        <f>分析係数表!G37</f>
        <v>0.41098529342667856</v>
      </c>
      <c r="K34" s="111">
        <f t="shared" si="2"/>
        <v>0.47940250644336535</v>
      </c>
      <c r="L34" s="79"/>
      <c r="M34" s="80"/>
      <c r="N34" s="81">
        <f>分析係数表!H37</f>
        <v>4.5651692629714608E-2</v>
      </c>
      <c r="O34" s="82">
        <f t="shared" si="3"/>
        <v>0.84547312600468028</v>
      </c>
      <c r="P34" s="76">
        <f>分析係数表!C37</f>
        <v>0.53071646341463419</v>
      </c>
      <c r="Q34" s="82">
        <f t="shared" si="4"/>
        <v>0.44870650734531931</v>
      </c>
      <c r="R34" s="83">
        <v>0.51499416641526941</v>
      </c>
      <c r="S34" s="84">
        <f t="shared" si="5"/>
        <v>1.6814653616403916</v>
      </c>
      <c r="T34" s="85">
        <f>分析係数表!F37</f>
        <v>0.70065310341587184</v>
      </c>
      <c r="U34" s="86">
        <f t="shared" si="6"/>
        <v>1.1781239239196317</v>
      </c>
      <c r="V34" s="87">
        <f>分析係数表!D37</f>
        <v>8.5091387492364792E-2</v>
      </c>
      <c r="W34" s="88">
        <f t="shared" si="7"/>
        <v>0</v>
      </c>
      <c r="X34" s="76">
        <f>分析係数表!E37</f>
        <v>8.0815674481980918E-2</v>
      </c>
      <c r="Y34" s="89">
        <f t="shared" si="8"/>
        <v>0</v>
      </c>
    </row>
    <row r="35" spans="1:25" x14ac:dyDescent="0.2">
      <c r="A35" s="6" t="s">
        <v>23</v>
      </c>
      <c r="B35" s="5" t="s">
        <v>194</v>
      </c>
      <c r="C35" s="90"/>
      <c r="D35" s="107">
        <f>投入係数表!AM35</f>
        <v>2.2499004004948524E-2</v>
      </c>
      <c r="E35" s="110">
        <f t="shared" si="9"/>
        <v>2.2499004004948522</v>
      </c>
      <c r="F35" s="85">
        <f>分析係数表!C38</f>
        <v>6.0218331324874197E-2</v>
      </c>
      <c r="G35" s="110">
        <f t="shared" si="0"/>
        <v>0.13548524776496615</v>
      </c>
      <c r="H35" s="110">
        <v>0.15137706866162121</v>
      </c>
      <c r="I35" s="110">
        <f t="shared" si="1"/>
        <v>0.15137706866162121</v>
      </c>
      <c r="J35" s="85">
        <f>分析係数表!G38</f>
        <v>0.21161417322834647</v>
      </c>
      <c r="K35" s="111">
        <f t="shared" si="2"/>
        <v>3.2033533230559609E-2</v>
      </c>
      <c r="L35" s="79"/>
      <c r="M35" s="80"/>
      <c r="N35" s="81">
        <f>分析係数表!H38</f>
        <v>4.0957211286881616E-2</v>
      </c>
      <c r="O35" s="82">
        <f t="shared" si="3"/>
        <v>0.75853094298226575</v>
      </c>
      <c r="P35" s="76">
        <f>分析係数表!C38</f>
        <v>6.0218331324874197E-2</v>
      </c>
      <c r="Q35" s="82">
        <f t="shared" si="4"/>
        <v>4.567746764467534E-2</v>
      </c>
      <c r="R35" s="83">
        <v>5.5945784814432131E-2</v>
      </c>
      <c r="S35" s="84">
        <f t="shared" si="5"/>
        <v>0.20732285347605334</v>
      </c>
      <c r="T35" s="85">
        <f>分析係数表!F38</f>
        <v>0.48868110236220474</v>
      </c>
      <c r="U35" s="86">
        <f t="shared" si="6"/>
        <v>0.1013147605815556</v>
      </c>
      <c r="V35" s="87">
        <f>分析係数表!D38</f>
        <v>0.11466535433070867</v>
      </c>
      <c r="W35" s="88">
        <f t="shared" si="7"/>
        <v>0</v>
      </c>
      <c r="X35" s="76">
        <f>分析係数表!E38</f>
        <v>7.874015748031496E-2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9.9346327166107227E-3</v>
      </c>
      <c r="I36" s="110">
        <f t="shared" si="1"/>
        <v>9.9346327166107227E-3</v>
      </c>
      <c r="J36" s="85">
        <f>分析係数表!G39</f>
        <v>0.35446398937935614</v>
      </c>
      <c r="K36" s="111">
        <f t="shared" si="2"/>
        <v>3.5214695457485073E-3</v>
      </c>
      <c r="L36" s="79"/>
      <c r="M36" s="80"/>
      <c r="N36" s="81">
        <f>分析係数表!H39</f>
        <v>3.6479088676890873E-3</v>
      </c>
      <c r="O36" s="82">
        <f t="shared" si="3"/>
        <v>6.7559574159968383E-2</v>
      </c>
      <c r="P36" s="76">
        <f>分析係数表!C39</f>
        <v>1</v>
      </c>
      <c r="Q36" s="82">
        <f t="shared" si="4"/>
        <v>6.7559574159968383E-2</v>
      </c>
      <c r="R36" s="83">
        <v>7.6300486919302052E-2</v>
      </c>
      <c r="S36" s="84">
        <f t="shared" si="5"/>
        <v>8.623511963591278E-2</v>
      </c>
      <c r="T36" s="85">
        <f>分析係数表!F39</f>
        <v>0.70522971883741881</v>
      </c>
      <c r="U36" s="86">
        <f t="shared" si="6"/>
        <v>6.081556917474594E-2</v>
      </c>
      <c r="V36" s="87">
        <f>分析係数表!D39</f>
        <v>5.7038547247641173E-2</v>
      </c>
      <c r="W36" s="88">
        <f t="shared" si="7"/>
        <v>0</v>
      </c>
      <c r="X36" s="76">
        <f>分析係数表!E39</f>
        <v>7.2068654876487601E-2</v>
      </c>
      <c r="Y36" s="89">
        <f t="shared" si="8"/>
        <v>0</v>
      </c>
    </row>
    <row r="37" spans="1:25" x14ac:dyDescent="0.2">
      <c r="A37" s="6" t="s">
        <v>25</v>
      </c>
      <c r="B37" s="5" t="s">
        <v>40</v>
      </c>
      <c r="C37" s="90"/>
      <c r="D37" s="107">
        <f>投入係数表!AM37</f>
        <v>1.4677821811243211E-4</v>
      </c>
      <c r="E37" s="110">
        <f t="shared" si="9"/>
        <v>1.467782181124321E-2</v>
      </c>
      <c r="F37" s="85">
        <f>分析係数表!C40</f>
        <v>0.65100470158416435</v>
      </c>
      <c r="G37" s="110">
        <f t="shared" si="0"/>
        <v>9.5553310081339243E-3</v>
      </c>
      <c r="H37" s="110">
        <v>1.2567121679552255E-2</v>
      </c>
      <c r="I37" s="110">
        <f t="shared" si="1"/>
        <v>1.2567121679552255E-2</v>
      </c>
      <c r="J37" s="85">
        <f>分析係数表!G40</f>
        <v>0.47733083654434799</v>
      </c>
      <c r="K37" s="111">
        <f t="shared" si="2"/>
        <v>5.9986747042552893E-3</v>
      </c>
      <c r="L37" s="79"/>
      <c r="M37" s="80"/>
      <c r="N37" s="81">
        <f>分析係数表!H40</f>
        <v>3.0717908465161214E-2</v>
      </c>
      <c r="O37" s="82">
        <f t="shared" si="3"/>
        <v>0.56889820723669937</v>
      </c>
      <c r="P37" s="76">
        <f>分析係数表!C40</f>
        <v>0.65100470158416435</v>
      </c>
      <c r="Q37" s="82">
        <f t="shared" si="4"/>
        <v>0.37035540763389357</v>
      </c>
      <c r="R37" s="83">
        <v>0.37179624068990391</v>
      </c>
      <c r="S37" s="84">
        <f t="shared" si="5"/>
        <v>0.38436336236945617</v>
      </c>
      <c r="T37" s="85">
        <f>分析係数表!F40</f>
        <v>0.67377291224026792</v>
      </c>
      <c r="U37" s="86">
        <f t="shared" si="6"/>
        <v>0.25897362202212987</v>
      </c>
      <c r="V37" s="87">
        <f>分析係数表!D40</f>
        <v>0.10216428391371674</v>
      </c>
      <c r="W37" s="88">
        <f t="shared" si="7"/>
        <v>0</v>
      </c>
      <c r="X37" s="76">
        <f>分析係数表!E40</f>
        <v>5.6249774928877526E-2</v>
      </c>
      <c r="Y37" s="89">
        <f t="shared" si="8"/>
        <v>0</v>
      </c>
    </row>
    <row r="38" spans="1:25" x14ac:dyDescent="0.2">
      <c r="A38" s="6" t="s">
        <v>26</v>
      </c>
      <c r="B38" s="5" t="s">
        <v>277</v>
      </c>
      <c r="C38" s="90"/>
      <c r="D38" s="107">
        <f>投入係数表!AM38</f>
        <v>6.2904950619613767E-5</v>
      </c>
      <c r="E38" s="110">
        <f t="shared" si="9"/>
        <v>6.2904950619613771E-3</v>
      </c>
      <c r="F38" s="85">
        <f>分析係数表!C41</f>
        <v>0.8265321556052998</v>
      </c>
      <c r="G38" s="110">
        <f t="shared" si="0"/>
        <v>5.1992964433874309E-3</v>
      </c>
      <c r="H38" s="110">
        <v>5.8847462282926649E-3</v>
      </c>
      <c r="I38" s="110">
        <f t="shared" si="1"/>
        <v>5.8847462282926649E-3</v>
      </c>
      <c r="J38" s="85">
        <f>分析係数表!G41</f>
        <v>0.44479524052850572</v>
      </c>
      <c r="K38" s="111">
        <f t="shared" si="2"/>
        <v>2.6175071140626528E-3</v>
      </c>
      <c r="L38" s="79"/>
      <c r="M38" s="80"/>
      <c r="N38" s="81">
        <f>分析係数表!H41</f>
        <v>6.0640824377088114E-2</v>
      </c>
      <c r="O38" s="82">
        <f t="shared" si="3"/>
        <v>1.123073086587502</v>
      </c>
      <c r="P38" s="76">
        <f>分析係数表!C41</f>
        <v>0.8265321556052998</v>
      </c>
      <c r="Q38" s="82">
        <f t="shared" si="4"/>
        <v>0.92825601915946554</v>
      </c>
      <c r="R38" s="83">
        <v>0.94490626504544351</v>
      </c>
      <c r="S38" s="84">
        <f t="shared" si="5"/>
        <v>0.95079101127373622</v>
      </c>
      <c r="T38" s="85">
        <f>分析係数表!F41</f>
        <v>0.54945616468355352</v>
      </c>
      <c r="U38" s="86">
        <f t="shared" si="6"/>
        <v>0.52241798247006443</v>
      </c>
      <c r="V38" s="87">
        <f>分析係数表!D41</f>
        <v>0.14767501277465508</v>
      </c>
      <c r="W38" s="88">
        <f t="shared" si="7"/>
        <v>0</v>
      </c>
      <c r="X38" s="76">
        <f>分析係数表!E41</f>
        <v>0.13803927293963064</v>
      </c>
      <c r="Y38" s="89">
        <f t="shared" si="8"/>
        <v>0</v>
      </c>
    </row>
    <row r="39" spans="1:25" x14ac:dyDescent="0.2">
      <c r="A39" s="6" t="s">
        <v>51</v>
      </c>
      <c r="B39" s="5" t="s">
        <v>368</v>
      </c>
      <c r="C39" s="90"/>
      <c r="D39" s="107">
        <f>投入係数表!AM39</f>
        <v>3.921075255289258E-3</v>
      </c>
      <c r="E39" s="110">
        <f t="shared" si="9"/>
        <v>0.3921075255289258</v>
      </c>
      <c r="F39" s="85">
        <f>分析係数表!C42</f>
        <v>0.24572260647979616</v>
      </c>
      <c r="G39" s="110">
        <f>E39*F39</f>
        <v>9.6349683193310859E-2</v>
      </c>
      <c r="H39" s="110">
        <v>0.10106244212786543</v>
      </c>
      <c r="I39" s="110">
        <f>C39+H39</f>
        <v>0.10106244212786543</v>
      </c>
      <c r="J39" s="85">
        <f>分析係数表!G42</f>
        <v>0.48602941176470588</v>
      </c>
      <c r="K39" s="111">
        <f>I39*J39</f>
        <v>4.9119319298911064E-2</v>
      </c>
      <c r="L39" s="79"/>
      <c r="M39" s="80"/>
      <c r="N39" s="81">
        <f>分析係数表!H42</f>
        <v>1.240792174858109E-2</v>
      </c>
      <c r="O39" s="82">
        <f t="shared" si="3"/>
        <v>0.22979573776342352</v>
      </c>
      <c r="P39" s="76">
        <f>分析係数表!C42</f>
        <v>0.24572260647979616</v>
      </c>
      <c r="Q39" s="82">
        <f>O39*P39</f>
        <v>5.6466007641176152E-2</v>
      </c>
      <c r="R39" s="83">
        <v>5.9173837775377311E-2</v>
      </c>
      <c r="S39" s="84">
        <f>I39+R39</f>
        <v>0.16023627990324274</v>
      </c>
      <c r="T39" s="85">
        <f>分析係数表!F42</f>
        <v>0.55735294117647061</v>
      </c>
      <c r="U39" s="86">
        <f>S39*T39</f>
        <v>8.9308161887248536E-2</v>
      </c>
      <c r="V39" s="87">
        <f>分析係数表!D42</f>
        <v>0.2323529411764706</v>
      </c>
      <c r="W39" s="88">
        <f>ROUND(S39*V39,0)</f>
        <v>0</v>
      </c>
      <c r="X39" s="76">
        <f>分析係数表!E42</f>
        <v>0.17941176470588235</v>
      </c>
      <c r="Y39" s="89">
        <f>ROUND(S39*X39,0)</f>
        <v>0</v>
      </c>
    </row>
    <row r="40" spans="1:25" x14ac:dyDescent="0.2">
      <c r="A40" s="6" t="s">
        <v>195</v>
      </c>
      <c r="B40" s="5" t="s">
        <v>41</v>
      </c>
      <c r="C40" s="90"/>
      <c r="D40" s="107">
        <f>投入係数表!AM40</f>
        <v>3.6463903042502778E-2</v>
      </c>
      <c r="E40" s="110">
        <f t="shared" si="9"/>
        <v>3.6463903042502777</v>
      </c>
      <c r="F40" s="85">
        <f>分析係数表!C43</f>
        <v>0.32241039779440728</v>
      </c>
      <c r="G40" s="110">
        <f>E40*F40</f>
        <v>1.1756341485070019</v>
      </c>
      <c r="H40" s="110">
        <v>1.4185430679514754</v>
      </c>
      <c r="I40" s="110">
        <f>C40+H40</f>
        <v>1.4185430679514754</v>
      </c>
      <c r="J40" s="85">
        <f>分析係数表!G43</f>
        <v>0.32678591644967736</v>
      </c>
      <c r="K40" s="111">
        <f>I40*J40</f>
        <v>0.46355989648385987</v>
      </c>
      <c r="L40" s="79"/>
      <c r="M40" s="80"/>
      <c r="N40" s="81">
        <f>分析係数表!H43</f>
        <v>3.3935615666384894E-2</v>
      </c>
      <c r="O40" s="82">
        <f t="shared" si="3"/>
        <v>0.62849041092676794</v>
      </c>
      <c r="P40" s="76">
        <f>分析係数表!C43</f>
        <v>0.32241039779440728</v>
      </c>
      <c r="Q40" s="82">
        <f>O40*P40</f>
        <v>0.20263184339686974</v>
      </c>
      <c r="R40" s="83">
        <v>0.34785740963016909</v>
      </c>
      <c r="S40" s="84">
        <f>I40+R40</f>
        <v>1.7664004775816444</v>
      </c>
      <c r="T40" s="85">
        <f>分析係数表!F43</f>
        <v>0.56402128382203098</v>
      </c>
      <c r="U40" s="86">
        <f>S40*T40</f>
        <v>0.99628746510944777</v>
      </c>
      <c r="V40" s="87">
        <f>分析係数表!D43</f>
        <v>0.20027170836635344</v>
      </c>
      <c r="W40" s="88">
        <f>ROUND(S40*V40,0)</f>
        <v>0</v>
      </c>
      <c r="X40" s="76">
        <f>分析係数表!E43</f>
        <v>0.1484206951205706</v>
      </c>
      <c r="Y40" s="89">
        <f>ROUND(S40*X40,0)</f>
        <v>0</v>
      </c>
    </row>
    <row r="41" spans="1:25" x14ac:dyDescent="0.2">
      <c r="A41" s="6" t="s">
        <v>341</v>
      </c>
      <c r="B41" s="5" t="s">
        <v>42</v>
      </c>
      <c r="C41" s="201">
        <f>最終需要_まとめ!C42</f>
        <v>100</v>
      </c>
      <c r="D41" s="107">
        <f>投入係数表!AM41</f>
        <v>1.658593864670483E-2</v>
      </c>
      <c r="E41" s="110">
        <f t="shared" si="9"/>
        <v>1.658593864670483</v>
      </c>
      <c r="F41" s="85">
        <f>分析係数表!C44</f>
        <v>0.3905721797921623</v>
      </c>
      <c r="G41" s="110">
        <f>E41*F41</f>
        <v>0.64780062111425718</v>
      </c>
      <c r="H41" s="110">
        <v>0.65539645790706025</v>
      </c>
      <c r="I41" s="110">
        <f>C41+H41</f>
        <v>100.65539645790706</v>
      </c>
      <c r="J41" s="85">
        <f>分析係数表!G44</f>
        <v>0.26539598666415049</v>
      </c>
      <c r="K41" s="111">
        <f>I41*J41</f>
        <v>26.713538256017483</v>
      </c>
      <c r="L41" s="79"/>
      <c r="M41" s="80"/>
      <c r="N41" s="81">
        <f>分析係数表!H44</f>
        <v>0.10659692871231333</v>
      </c>
      <c r="O41" s="82">
        <f t="shared" si="3"/>
        <v>1.9741839425738072</v>
      </c>
      <c r="P41" s="76">
        <f>分析係数表!C44</f>
        <v>0.3905721797921623</v>
      </c>
      <c r="Q41" s="82">
        <f>O41*P41</f>
        <v>0.7710613257617368</v>
      </c>
      <c r="R41" s="83">
        <v>0.78317656182860784</v>
      </c>
      <c r="S41" s="84">
        <f>I41+R41</f>
        <v>101.43857301973567</v>
      </c>
      <c r="T41" s="85">
        <f>分析係数表!F44</f>
        <v>0.53714537334088197</v>
      </c>
      <c r="U41" s="86">
        <f>S41*T41</f>
        <v>54.487260175852235</v>
      </c>
      <c r="V41" s="87">
        <f>分析係数表!D44</f>
        <v>0.12719381015285902</v>
      </c>
      <c r="W41" s="88">
        <f>ROUND(S41*V41,0)</f>
        <v>13</v>
      </c>
      <c r="X41" s="76">
        <f>分析係数表!E44</f>
        <v>9.7670419995386976E-2</v>
      </c>
      <c r="Y41" s="89">
        <f>ROUND(S41*X41,0)</f>
        <v>10</v>
      </c>
    </row>
    <row r="42" spans="1:25" x14ac:dyDescent="0.2">
      <c r="A42" s="6" t="s">
        <v>342</v>
      </c>
      <c r="B42" s="5" t="s">
        <v>279</v>
      </c>
      <c r="C42" s="90"/>
      <c r="D42" s="107">
        <f>投入係数表!AM42</f>
        <v>1.0064792099138203E-3</v>
      </c>
      <c r="E42" s="110">
        <f t="shared" si="9"/>
        <v>0.10064792099138203</v>
      </c>
      <c r="F42" s="85">
        <f>分析係数表!C45</f>
        <v>1</v>
      </c>
      <c r="G42" s="110">
        <f>E42*F42</f>
        <v>0.10064792099138203</v>
      </c>
      <c r="H42" s="110">
        <v>0.10982586300218217</v>
      </c>
      <c r="I42" s="110">
        <f>C42+H42</f>
        <v>0.10982586300218217</v>
      </c>
      <c r="J42" s="85">
        <f>分析係数表!G45</f>
        <v>0</v>
      </c>
      <c r="K42" s="111">
        <f>I42*J42</f>
        <v>0</v>
      </c>
      <c r="L42" s="79"/>
      <c r="M42" s="80"/>
      <c r="N42" s="81">
        <f>分析係数表!H45</f>
        <v>0</v>
      </c>
      <c r="O42" s="82">
        <f t="shared" si="3"/>
        <v>0</v>
      </c>
      <c r="P42" s="76">
        <f>分析係数表!C45</f>
        <v>1</v>
      </c>
      <c r="Q42" s="82">
        <f>O42*P42</f>
        <v>0</v>
      </c>
      <c r="R42" s="83">
        <v>6.7944915377877854E-3</v>
      </c>
      <c r="S42" s="84">
        <f>I42+R42</f>
        <v>0.11662035453996995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4.1307584240213042E-3</v>
      </c>
      <c r="E43" s="110">
        <f t="shared" si="9"/>
        <v>0.41307584240213041</v>
      </c>
      <c r="F43" s="85">
        <f>分析係数表!C46</f>
        <v>0.10446009389671362</v>
      </c>
      <c r="G43" s="110">
        <f>E43*F43</f>
        <v>4.314994128379062E-2</v>
      </c>
      <c r="H43" s="110">
        <v>5.2382608869401992E-2</v>
      </c>
      <c r="I43" s="110">
        <f>C43+H43</f>
        <v>5.2382608869401992E-2</v>
      </c>
      <c r="J43" s="85">
        <f>分析係数表!G46</f>
        <v>9.482758620689655E-3</v>
      </c>
      <c r="K43" s="111">
        <f>I43*J43</f>
        <v>4.9673163583053616E-4</v>
      </c>
      <c r="L43" s="79"/>
      <c r="M43" s="80"/>
      <c r="N43" s="81">
        <f>分析係数表!H46</f>
        <v>2.1406935555287204E-2</v>
      </c>
      <c r="O43" s="82">
        <f t="shared" si="3"/>
        <v>0.39645821829460071</v>
      </c>
      <c r="P43" s="76">
        <f>分析係数表!C46</f>
        <v>0.10446009389671362</v>
      </c>
      <c r="Q43" s="82">
        <f>O43*P43</f>
        <v>4.1414062709177774E-2</v>
      </c>
      <c r="R43" s="83">
        <v>4.6088449094668353E-2</v>
      </c>
      <c r="S43" s="84">
        <f>I43+R43</f>
        <v>9.8471057964070352E-2</v>
      </c>
      <c r="T43" s="85">
        <f>分析係数表!F46</f>
        <v>0.31293103448275861</v>
      </c>
      <c r="U43" s="86">
        <f>S43*T43</f>
        <v>3.0814650035308221E-2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108">
        <f>投入係数表!AM44</f>
        <v>0.4405862741397748</v>
      </c>
      <c r="E44" s="96">
        <f>SUM(E5:E43)</f>
        <v>44.058627413977483</v>
      </c>
      <c r="F44" s="98">
        <f>分析係数表!C47</f>
        <v>0.44570757479943235</v>
      </c>
      <c r="G44" s="96">
        <f>SUM(G5:G43)</f>
        <v>8.8089831239550467</v>
      </c>
      <c r="H44" s="96">
        <f>SUM(H5:H43)</f>
        <v>9.8143501987763191</v>
      </c>
      <c r="I44" s="96">
        <f>SUM(I5:I43)</f>
        <v>109.81435019877632</v>
      </c>
      <c r="J44" s="98">
        <f>分析係数表!G47</f>
        <v>0.27097428005742652</v>
      </c>
      <c r="K44" s="112">
        <f>SUM(K5:K43)</f>
        <v>29.521917271095511</v>
      </c>
      <c r="L44" s="94">
        <f>最終需要_まとめ!$L$33</f>
        <v>0.62733333333333341</v>
      </c>
      <c r="M44" s="91">
        <f>K44*L44</f>
        <v>18.520082768067251</v>
      </c>
      <c r="N44" s="95">
        <f>分析係数表!H47</f>
        <v>1</v>
      </c>
      <c r="O44" s="96">
        <f>SUM(O5:O43)</f>
        <v>18.520082768067251</v>
      </c>
      <c r="P44" s="92">
        <f>分析係数表!C47</f>
        <v>0.44570757479943235</v>
      </c>
      <c r="Q44" s="96">
        <f>SUM(Q5:Q43)</f>
        <v>8.1142971838768219</v>
      </c>
      <c r="R44" s="91">
        <f>SUM(R5:R43)</f>
        <v>8.930104971879901</v>
      </c>
      <c r="S44" s="97">
        <f>SUM(S5:S43)</f>
        <v>118.74445517065624</v>
      </c>
      <c r="T44" s="98">
        <f>分析係数表!F47</f>
        <v>0.61157350498728547</v>
      </c>
      <c r="U44" s="99">
        <f>SUM(U5:U43)</f>
        <v>66.020954735655309</v>
      </c>
      <c r="V44" s="100">
        <f>分析係数表!D47</f>
        <v>9.9802009927653867E-2</v>
      </c>
      <c r="W44" s="101">
        <f>SUM(W5:W43)</f>
        <v>14</v>
      </c>
      <c r="X44" s="92">
        <f>分析係数表!E47</f>
        <v>7.9310975781403947E-2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4.3219724437998597E-2</v>
      </c>
      <c r="G5" s="110">
        <f t="shared" ref="G5:G38" si="0">E5*F5</f>
        <v>0</v>
      </c>
      <c r="H5" s="110">
        <f t="array" ref="H5:H43">MMULT(逆行列係数!C5:AO43,'38'!G5:G43)</f>
        <v>1.4057834983452261E-4</v>
      </c>
      <c r="I5" s="110">
        <f t="shared" ref="I5:I38" si="1">C5+H5</f>
        <v>1.4057834983452261E-4</v>
      </c>
      <c r="J5" s="85">
        <f>分析係数表!G8</f>
        <v>0.12096774193548387</v>
      </c>
      <c r="K5" s="111">
        <f t="shared" ref="K5:K38" si="2">I5*J5</f>
        <v>1.7005445544498702E-5</v>
      </c>
      <c r="L5" s="79" t="s">
        <v>178</v>
      </c>
      <c r="M5" s="80" t="s">
        <v>178</v>
      </c>
      <c r="N5" s="81">
        <f>分析係数表!H8</f>
        <v>1.0951274000724549E-2</v>
      </c>
      <c r="O5" s="82">
        <f t="shared" ref="O5:O43" si="3">$M$44*N5</f>
        <v>5.7518187294705855E-2</v>
      </c>
      <c r="P5" s="76">
        <f>分析係数表!C8</f>
        <v>4.3219724437998597E-2</v>
      </c>
      <c r="Q5" s="82">
        <f t="shared" ref="Q5:Q38" si="4">O5*P5</f>
        <v>2.485920205050379E-3</v>
      </c>
      <c r="R5" s="83">
        <f t="array" ref="R5:R43">MMULT(逆行列係数!C5:AO43,'38'!Q5:Q43)</f>
        <v>2.8024832405484142E-3</v>
      </c>
      <c r="S5" s="84">
        <f t="shared" ref="S5:S38" si="5">I5+R5</f>
        <v>2.9430615903829368E-3</v>
      </c>
      <c r="T5" s="85">
        <f>分析係数表!F8</f>
        <v>0.45483870967741935</v>
      </c>
      <c r="U5" s="86">
        <f t="shared" ref="U5:U38" si="6">S5*T5</f>
        <v>1.3386183362709488E-3</v>
      </c>
      <c r="V5" s="87">
        <f>分析係数表!D8</f>
        <v>0.9145161290322581</v>
      </c>
      <c r="W5" s="88">
        <f t="shared" ref="W5:W38" si="7">ROUND(S5*V5,0)</f>
        <v>0</v>
      </c>
      <c r="X5" s="76">
        <f>分析係数表!E8</f>
        <v>0.59354838709677415</v>
      </c>
      <c r="Y5" s="89">
        <f t="shared" ref="Y5:Y38" si="8">ROUND(S5*X5,0)</f>
        <v>0</v>
      </c>
    </row>
    <row r="6" spans="1:25" x14ac:dyDescent="0.2">
      <c r="A6" s="6" t="s">
        <v>220</v>
      </c>
      <c r="B6" s="5" t="s">
        <v>266</v>
      </c>
      <c r="C6" s="90"/>
      <c r="D6" s="107">
        <f>投入係数表!AN6</f>
        <v>0</v>
      </c>
      <c r="E6" s="110">
        <f t="shared" ref="E6:E43" si="9">$C$42*D6</f>
        <v>0</v>
      </c>
      <c r="F6" s="85">
        <f>分析係数表!C9</f>
        <v>0.23148148148148151</v>
      </c>
      <c r="G6" s="110">
        <f t="shared" si="0"/>
        <v>0</v>
      </c>
      <c r="H6" s="110">
        <v>7.3664877371672579E-4</v>
      </c>
      <c r="I6" s="110">
        <f t="shared" si="1"/>
        <v>7.3664877371672579E-4</v>
      </c>
      <c r="J6" s="85">
        <f>分析係数表!G9</f>
        <v>0.24691358024691357</v>
      </c>
      <c r="K6" s="111">
        <f t="shared" si="2"/>
        <v>1.8188858610289525E-4</v>
      </c>
      <c r="L6" s="79"/>
      <c r="M6" s="80"/>
      <c r="N6" s="81">
        <f>分析係数表!H9</f>
        <v>5.7611802117296619E-4</v>
      </c>
      <c r="O6" s="82">
        <f t="shared" si="3"/>
        <v>3.0258821250833084E-3</v>
      </c>
      <c r="P6" s="76">
        <f>分析係数表!C9</f>
        <v>0.23148148148148151</v>
      </c>
      <c r="Q6" s="82">
        <f t="shared" si="4"/>
        <v>7.004356771026178E-4</v>
      </c>
      <c r="R6" s="83">
        <v>7.7867862643949987E-4</v>
      </c>
      <c r="S6" s="84">
        <f t="shared" si="5"/>
        <v>1.5153274001562258E-3</v>
      </c>
      <c r="T6" s="85">
        <f>分析係数表!F9</f>
        <v>0.67901234567901236</v>
      </c>
      <c r="U6" s="86">
        <f t="shared" si="6"/>
        <v>1.0289260124517583E-3</v>
      </c>
      <c r="V6" s="87">
        <f>分析係数表!D9</f>
        <v>0</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5.5493895671475668E-3</v>
      </c>
      <c r="G7" s="110">
        <f t="shared" si="0"/>
        <v>0</v>
      </c>
      <c r="H7" s="110">
        <v>2.4033943031863484E-6</v>
      </c>
      <c r="I7" s="110">
        <f t="shared" si="1"/>
        <v>2.4033943031863484E-6</v>
      </c>
      <c r="J7" s="85">
        <f>分析係数表!G10</f>
        <v>0.2857142857142857</v>
      </c>
      <c r="K7" s="111">
        <f t="shared" si="2"/>
        <v>6.8668408662467092E-7</v>
      </c>
      <c r="L7" s="79"/>
      <c r="M7" s="80"/>
      <c r="N7" s="81">
        <f>分析係数表!H10</f>
        <v>1.1094674556213018E-3</v>
      </c>
      <c r="O7" s="82">
        <f t="shared" si="3"/>
        <v>5.8271354461211311E-3</v>
      </c>
      <c r="P7" s="76">
        <f>分析係数表!C10</f>
        <v>5.5493895671475668E-3</v>
      </c>
      <c r="Q7" s="82">
        <f t="shared" si="4"/>
        <v>3.2337044651060388E-5</v>
      </c>
      <c r="R7" s="83">
        <v>3.9731493155686341E-5</v>
      </c>
      <c r="S7" s="84">
        <f t="shared" si="5"/>
        <v>4.2134887458872693E-5</v>
      </c>
      <c r="T7" s="85">
        <f>分析係数表!F10</f>
        <v>0.5714285714285714</v>
      </c>
      <c r="U7" s="86">
        <f t="shared" si="6"/>
        <v>2.407707854792725E-5</v>
      </c>
      <c r="V7" s="87">
        <f>分析係数表!D10</f>
        <v>0.14285714285714285</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8.2342177493137658E-3</v>
      </c>
      <c r="G8" s="110">
        <f t="shared" si="0"/>
        <v>0</v>
      </c>
      <c r="H8" s="110">
        <v>3.7157603803474352E-4</v>
      </c>
      <c r="I8" s="110">
        <f t="shared" si="1"/>
        <v>3.7157603803474352E-4</v>
      </c>
      <c r="J8" s="85">
        <f>分析係数表!G11</f>
        <v>0.47058823529411764</v>
      </c>
      <c r="K8" s="111">
        <f t="shared" si="2"/>
        <v>1.7485931201634988E-4</v>
      </c>
      <c r="L8" s="79"/>
      <c r="M8" s="80"/>
      <c r="N8" s="81">
        <f>分析係数表!H11</f>
        <v>-2.0126393752767377E-5</v>
      </c>
      <c r="O8" s="82">
        <f t="shared" si="3"/>
        <v>-1.0570767249199329E-4</v>
      </c>
      <c r="P8" s="76">
        <f>分析係数表!C11</f>
        <v>8.2342177493137658E-3</v>
      </c>
      <c r="Q8" s="82">
        <f t="shared" si="4"/>
        <v>-8.7041999307221767E-7</v>
      </c>
      <c r="R8" s="83">
        <v>1.0682496304013222E-5</v>
      </c>
      <c r="S8" s="84">
        <f t="shared" si="5"/>
        <v>3.8225853433875674E-4</v>
      </c>
      <c r="T8" s="85">
        <f>分析係数表!F11</f>
        <v>0.76470588235294112</v>
      </c>
      <c r="U8" s="86">
        <f t="shared" si="6"/>
        <v>2.9231534978846102E-4</v>
      </c>
      <c r="V8" s="87">
        <f>分析係数表!D11</f>
        <v>0</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2.3675231529837748E-2</v>
      </c>
      <c r="G9" s="110">
        <f t="shared" si="0"/>
        <v>0</v>
      </c>
      <c r="H9" s="110">
        <v>1.8089560767018116E-4</v>
      </c>
      <c r="I9" s="110">
        <f t="shared" si="1"/>
        <v>1.8089560767018116E-4</v>
      </c>
      <c r="J9" s="85">
        <f>分析係数表!G12</f>
        <v>0.14409566517189837</v>
      </c>
      <c r="K9" s="111">
        <f t="shared" si="2"/>
        <v>2.6066272913909517E-5</v>
      </c>
      <c r="L9" s="79"/>
      <c r="M9" s="80"/>
      <c r="N9" s="81">
        <f>分析係数表!H12</f>
        <v>8.7247916918246585E-2</v>
      </c>
      <c r="O9" s="82">
        <f t="shared" si="3"/>
        <v>0.45824276025279098</v>
      </c>
      <c r="P9" s="76">
        <f>分析係数表!C12</f>
        <v>2.3675231529837748E-2</v>
      </c>
      <c r="Q9" s="82">
        <f t="shared" si="4"/>
        <v>1.0849003445856757E-2</v>
      </c>
      <c r="R9" s="83">
        <v>1.1631307888202347E-2</v>
      </c>
      <c r="S9" s="84">
        <f t="shared" si="5"/>
        <v>1.1812203495872529E-2</v>
      </c>
      <c r="T9" s="85">
        <f>分析係数表!F12</f>
        <v>0.28819133034379674</v>
      </c>
      <c r="U9" s="86">
        <f t="shared" si="6"/>
        <v>3.4041746397671505E-3</v>
      </c>
      <c r="V9" s="87">
        <f>分析係数表!D12</f>
        <v>3.3781763826606873E-2</v>
      </c>
      <c r="W9" s="88">
        <f t="shared" si="7"/>
        <v>0</v>
      </c>
      <c r="X9" s="76">
        <f>分析係数表!E12</f>
        <v>3.4230194319880419E-2</v>
      </c>
      <c r="Y9" s="89">
        <f t="shared" si="8"/>
        <v>0</v>
      </c>
    </row>
    <row r="10" spans="1:25" x14ac:dyDescent="0.2">
      <c r="A10" s="6" t="s">
        <v>224</v>
      </c>
      <c r="B10" s="5" t="s">
        <v>28</v>
      </c>
      <c r="C10" s="90"/>
      <c r="D10" s="107">
        <f>投入係数表!AN10</f>
        <v>2.717391304347826E-2</v>
      </c>
      <c r="E10" s="110">
        <f t="shared" si="9"/>
        <v>2.7173913043478262</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7.0599511765590026E-2</v>
      </c>
      <c r="P10" s="76">
        <f>分析係数表!C13</f>
        <v>0</v>
      </c>
      <c r="Q10" s="82">
        <f t="shared" si="4"/>
        <v>0</v>
      </c>
      <c r="R10" s="83">
        <v>0</v>
      </c>
      <c r="S10" s="84">
        <f t="shared" si="5"/>
        <v>0</v>
      </c>
      <c r="T10" s="85">
        <f>分析係数表!F13</f>
        <v>0.38596491228070173</v>
      </c>
      <c r="U10" s="86">
        <f t="shared" si="6"/>
        <v>0</v>
      </c>
      <c r="V10" s="87">
        <f>分析係数表!D13</f>
        <v>0.15789473684210525</v>
      </c>
      <c r="W10" s="88">
        <f t="shared" si="7"/>
        <v>0</v>
      </c>
      <c r="X10" s="76">
        <f>分析係数表!E13</f>
        <v>0.1189083820662768</v>
      </c>
      <c r="Y10" s="89">
        <f t="shared" si="8"/>
        <v>0</v>
      </c>
    </row>
    <row r="11" spans="1:25" x14ac:dyDescent="0.2">
      <c r="A11" s="6" t="s">
        <v>225</v>
      </c>
      <c r="B11" s="5" t="s">
        <v>268</v>
      </c>
      <c r="C11" s="90"/>
      <c r="D11" s="107">
        <f>投入係数表!AN11</f>
        <v>0.34782608695652173</v>
      </c>
      <c r="E11" s="110">
        <f t="shared" si="9"/>
        <v>34.782608695652172</v>
      </c>
      <c r="F11" s="85">
        <f>分析係数表!C14</f>
        <v>5.9722885809842308E-2</v>
      </c>
      <c r="G11" s="110">
        <f t="shared" si="0"/>
        <v>2.077317767298863</v>
      </c>
      <c r="H11" s="110">
        <v>2.1292643711045267</v>
      </c>
      <c r="I11" s="110">
        <f t="shared" si="1"/>
        <v>2.1292643711045267</v>
      </c>
      <c r="J11" s="85">
        <f>分析係数表!G14</f>
        <v>0.15850144092219021</v>
      </c>
      <c r="K11" s="111">
        <f t="shared" si="2"/>
        <v>0.33749147092434861</v>
      </c>
      <c r="L11" s="79"/>
      <c r="M11" s="80"/>
      <c r="N11" s="81">
        <f>分析係数表!H14</f>
        <v>1.1119832548403977E-3</v>
      </c>
      <c r="O11" s="82">
        <f t="shared" si="3"/>
        <v>5.8403489051826307E-3</v>
      </c>
      <c r="P11" s="76">
        <f>分析係数表!C14</f>
        <v>5.9722885809842308E-2</v>
      </c>
      <c r="Q11" s="82">
        <f t="shared" si="4"/>
        <v>3.488024907538598E-4</v>
      </c>
      <c r="R11" s="83">
        <v>1.0194569076835741E-3</v>
      </c>
      <c r="S11" s="84">
        <f t="shared" si="5"/>
        <v>2.1302838280122103</v>
      </c>
      <c r="T11" s="85">
        <f>分析係数表!F14</f>
        <v>0.29178674351585016</v>
      </c>
      <c r="U11" s="86">
        <f t="shared" si="6"/>
        <v>0.62158858094016223</v>
      </c>
      <c r="V11" s="87">
        <f>分析係数表!D14</f>
        <v>6.1959654178674349E-2</v>
      </c>
      <c r="W11" s="88">
        <f t="shared" si="7"/>
        <v>0</v>
      </c>
      <c r="X11" s="76">
        <f>分析係数表!E14</f>
        <v>5.1152737752161385E-2</v>
      </c>
      <c r="Y11" s="89">
        <f t="shared" si="8"/>
        <v>0</v>
      </c>
    </row>
    <row r="12" spans="1:25" x14ac:dyDescent="0.2">
      <c r="A12" s="6" t="s">
        <v>226</v>
      </c>
      <c r="B12" s="5" t="s">
        <v>29</v>
      </c>
      <c r="C12" s="90"/>
      <c r="D12" s="107">
        <f>投入係数表!AN12</f>
        <v>8.152173913043478E-3</v>
      </c>
      <c r="E12" s="110">
        <f t="shared" si="9"/>
        <v>0.81521739130434778</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4.2150934406182332E-2</v>
      </c>
      <c r="P12" s="76">
        <f>分析係数表!C15</f>
        <v>0</v>
      </c>
      <c r="Q12" s="82">
        <f t="shared" si="4"/>
        <v>0</v>
      </c>
      <c r="R12" s="83">
        <v>0</v>
      </c>
      <c r="S12" s="84">
        <f t="shared" si="5"/>
        <v>0</v>
      </c>
      <c r="T12" s="85">
        <f>分析係数表!F15</f>
        <v>0.30377041673027017</v>
      </c>
      <c r="U12" s="86">
        <f t="shared" si="6"/>
        <v>0</v>
      </c>
      <c r="V12" s="87">
        <f>分析係数表!D15</f>
        <v>2.5186994352007327E-2</v>
      </c>
      <c r="W12" s="88">
        <f t="shared" si="7"/>
        <v>0</v>
      </c>
      <c r="X12" s="76">
        <f>分析係数表!E15</f>
        <v>2.1370783086551673E-2</v>
      </c>
      <c r="Y12" s="89">
        <f t="shared" si="8"/>
        <v>0</v>
      </c>
    </row>
    <row r="13" spans="1:25" x14ac:dyDescent="0.2">
      <c r="A13" s="6" t="s">
        <v>227</v>
      </c>
      <c r="B13" s="5" t="s">
        <v>30</v>
      </c>
      <c r="C13" s="90"/>
      <c r="D13" s="107">
        <f>投入係数表!AN13</f>
        <v>0</v>
      </c>
      <c r="E13" s="110">
        <f t="shared" si="9"/>
        <v>0</v>
      </c>
      <c r="F13" s="85">
        <f>分析係数表!C16</f>
        <v>6.1289263434387564E-3</v>
      </c>
      <c r="G13" s="110">
        <f t="shared" si="0"/>
        <v>0</v>
      </c>
      <c r="H13" s="110">
        <v>2.4473301384720187E-3</v>
      </c>
      <c r="I13" s="110">
        <f t="shared" si="1"/>
        <v>2.4473301384720187E-3</v>
      </c>
      <c r="J13" s="85">
        <f>分析係数表!G16</f>
        <v>3.1746031746031744E-2</v>
      </c>
      <c r="K13" s="111">
        <f t="shared" si="2"/>
        <v>7.7693020268952969E-5</v>
      </c>
      <c r="L13" s="79"/>
      <c r="M13" s="80"/>
      <c r="N13" s="81">
        <f>分析係数表!H16</f>
        <v>1.5884756269371653E-2</v>
      </c>
      <c r="O13" s="82">
        <f t="shared" si="3"/>
        <v>8.3429780514305718E-2</v>
      </c>
      <c r="P13" s="76">
        <f>分析係数表!C16</f>
        <v>6.1289263434387564E-3</v>
      </c>
      <c r="Q13" s="82">
        <f t="shared" si="4"/>
        <v>5.1133497962144181E-4</v>
      </c>
      <c r="R13" s="83">
        <v>5.7304289144365257E-4</v>
      </c>
      <c r="S13" s="84">
        <f t="shared" si="5"/>
        <v>3.0203730299156713E-3</v>
      </c>
      <c r="T13" s="85">
        <f>分析係数表!F16</f>
        <v>0.27777777777777779</v>
      </c>
      <c r="U13" s="86">
        <f t="shared" si="6"/>
        <v>8.389925083099087E-4</v>
      </c>
      <c r="V13" s="87">
        <f>分析係数表!D16</f>
        <v>0</v>
      </c>
      <c r="W13" s="88">
        <f t="shared" si="7"/>
        <v>0</v>
      </c>
      <c r="X13" s="76">
        <f>分析係数表!E16</f>
        <v>0</v>
      </c>
      <c r="Y13" s="89">
        <f t="shared" si="8"/>
        <v>0</v>
      </c>
    </row>
    <row r="14" spans="1:25" x14ac:dyDescent="0.2">
      <c r="A14" s="6" t="s">
        <v>2</v>
      </c>
      <c r="B14" s="5" t="s">
        <v>365</v>
      </c>
      <c r="C14" s="90"/>
      <c r="D14" s="107">
        <f>投入係数表!AN14</f>
        <v>3.2608695652173912E-2</v>
      </c>
      <c r="E14" s="110">
        <f t="shared" si="9"/>
        <v>3.2608695652173911</v>
      </c>
      <c r="F14" s="85">
        <f>分析係数表!C17</f>
        <v>8.7451698189953242E-2</v>
      </c>
      <c r="G14" s="110">
        <f t="shared" si="0"/>
        <v>0.28516858105419535</v>
      </c>
      <c r="H14" s="110">
        <v>0.30382289547909785</v>
      </c>
      <c r="I14" s="110">
        <f t="shared" si="1"/>
        <v>0.30382289547909785</v>
      </c>
      <c r="J14" s="85">
        <f>分析係数表!G17</f>
        <v>0.21272443403590943</v>
      </c>
      <c r="K14" s="111">
        <f t="shared" si="2"/>
        <v>6.463055348794236E-2</v>
      </c>
      <c r="L14" s="79"/>
      <c r="M14" s="80"/>
      <c r="N14" s="81">
        <f>分析係数表!H17</f>
        <v>2.8227267238256251E-3</v>
      </c>
      <c r="O14" s="82">
        <f t="shared" si="3"/>
        <v>1.4825501067002063E-2</v>
      </c>
      <c r="P14" s="76">
        <f>分析係数表!C17</f>
        <v>8.7451698189953242E-2</v>
      </c>
      <c r="Q14" s="82">
        <f t="shared" si="4"/>
        <v>1.2965152448262943E-3</v>
      </c>
      <c r="R14" s="83">
        <v>2.2656345973680494E-3</v>
      </c>
      <c r="S14" s="84">
        <f t="shared" si="5"/>
        <v>0.30608853007646591</v>
      </c>
      <c r="T14" s="85">
        <f>分析係数表!F17</f>
        <v>0.32357533177205311</v>
      </c>
      <c r="U14" s="86">
        <f t="shared" si="6"/>
        <v>9.9042697671112512E-2</v>
      </c>
      <c r="V14" s="87">
        <f>分析係数表!D17</f>
        <v>1.873536299765808E-2</v>
      </c>
      <c r="W14" s="88">
        <f t="shared" si="7"/>
        <v>0</v>
      </c>
      <c r="X14" s="76">
        <f>分析係数表!E17</f>
        <v>1.288056206088993E-2</v>
      </c>
      <c r="Y14" s="89">
        <f t="shared" si="8"/>
        <v>0</v>
      </c>
    </row>
    <row r="15" spans="1:25" x14ac:dyDescent="0.2">
      <c r="A15" s="6" t="s">
        <v>3</v>
      </c>
      <c r="B15" s="5" t="s">
        <v>31</v>
      </c>
      <c r="C15" s="90"/>
      <c r="D15" s="107">
        <f>投入係数表!AN15</f>
        <v>1.0869565217391304E-2</v>
      </c>
      <c r="E15" s="110">
        <f t="shared" si="9"/>
        <v>1.0869565217391304</v>
      </c>
      <c r="F15" s="85">
        <f>分析係数表!C18</f>
        <v>0.22643979057591623</v>
      </c>
      <c r="G15" s="110">
        <f t="shared" si="0"/>
        <v>0.24613020714773504</v>
      </c>
      <c r="H15" s="110">
        <v>0.25629040676580234</v>
      </c>
      <c r="I15" s="110">
        <f t="shared" si="1"/>
        <v>0.25629040676580234</v>
      </c>
      <c r="J15" s="85">
        <f>分析係数表!G18</f>
        <v>0.21553645335880292</v>
      </c>
      <c r="K15" s="111">
        <f t="shared" si="2"/>
        <v>5.5239925304185984E-2</v>
      </c>
      <c r="L15" s="79"/>
      <c r="M15" s="80"/>
      <c r="N15" s="81">
        <f>分析係数表!H18</f>
        <v>4.2265426880811494E-4</v>
      </c>
      <c r="O15" s="82">
        <f t="shared" si="3"/>
        <v>2.2198611223318595E-3</v>
      </c>
      <c r="P15" s="76">
        <f>分析係数表!C18</f>
        <v>0.22643979057591623</v>
      </c>
      <c r="Q15" s="82">
        <f t="shared" si="4"/>
        <v>5.0266488764844465E-4</v>
      </c>
      <c r="R15" s="83">
        <v>1.0831661116735328E-3</v>
      </c>
      <c r="S15" s="84">
        <f t="shared" si="5"/>
        <v>0.25737357287747586</v>
      </c>
      <c r="T15" s="85">
        <f>分析係数表!F18</f>
        <v>0.45877109200891436</v>
      </c>
      <c r="U15" s="86">
        <f t="shared" si="6"/>
        <v>0.1180755550832355</v>
      </c>
      <c r="V15" s="87">
        <f>分析係数表!D18</f>
        <v>2.9608404966571154E-2</v>
      </c>
      <c r="W15" s="88">
        <f t="shared" si="7"/>
        <v>0</v>
      </c>
      <c r="X15" s="76">
        <f>分析係数表!E18</f>
        <v>1.5918497293855461E-2</v>
      </c>
      <c r="Y15" s="89">
        <f t="shared" si="8"/>
        <v>0</v>
      </c>
    </row>
    <row r="16" spans="1:25" x14ac:dyDescent="0.2">
      <c r="A16" s="6" t="s">
        <v>4</v>
      </c>
      <c r="B16" s="5" t="s">
        <v>32</v>
      </c>
      <c r="C16" s="90"/>
      <c r="D16" s="107">
        <f>投入係数表!AN16</f>
        <v>0</v>
      </c>
      <c r="E16" s="110">
        <f t="shared" si="9"/>
        <v>0</v>
      </c>
      <c r="F16" s="85">
        <f>分析係数表!C19</f>
        <v>0.10887949260042284</v>
      </c>
      <c r="G16" s="110">
        <f t="shared" si="0"/>
        <v>0</v>
      </c>
      <c r="H16" s="110">
        <v>1.8340358000583888E-3</v>
      </c>
      <c r="I16" s="110">
        <f t="shared" si="1"/>
        <v>1.8340358000583888E-3</v>
      </c>
      <c r="J16" s="85">
        <f>分析係数表!G19</f>
        <v>5.7692307692307696E-2</v>
      </c>
      <c r="K16" s="111">
        <f t="shared" si="2"/>
        <v>1.0580975769567628E-4</v>
      </c>
      <c r="L16" s="79"/>
      <c r="M16" s="80"/>
      <c r="N16" s="81">
        <f>分析係数表!H19</f>
        <v>-1.0817936642112467E-4</v>
      </c>
      <c r="O16" s="82">
        <f t="shared" si="3"/>
        <v>-5.6817873964446408E-4</v>
      </c>
      <c r="P16" s="76">
        <f>分析係数表!C19</f>
        <v>0.10887949260042284</v>
      </c>
      <c r="Q16" s="82">
        <f t="shared" si="4"/>
        <v>-6.1863012878837008E-5</v>
      </c>
      <c r="R16" s="83">
        <v>1.6626648114112757E-4</v>
      </c>
      <c r="S16" s="84">
        <f t="shared" si="5"/>
        <v>2.0003022811995166E-3</v>
      </c>
      <c r="T16" s="85">
        <f>分析係数表!F19</f>
        <v>0.23994755244755245</v>
      </c>
      <c r="U16" s="86">
        <f t="shared" si="6"/>
        <v>4.7996763652907981E-4</v>
      </c>
      <c r="V16" s="87">
        <f>分析係数表!D19</f>
        <v>6.8181818181818177E-2</v>
      </c>
      <c r="W16" s="88">
        <f t="shared" si="7"/>
        <v>0</v>
      </c>
      <c r="X16" s="76">
        <f>分析係数表!E19</f>
        <v>7.1241258741258737E-2</v>
      </c>
      <c r="Y16" s="89">
        <f t="shared" si="8"/>
        <v>0</v>
      </c>
    </row>
    <row r="17" spans="1:25" x14ac:dyDescent="0.2">
      <c r="A17" s="6" t="s">
        <v>5</v>
      </c>
      <c r="B17" s="5" t="s">
        <v>33</v>
      </c>
      <c r="C17" s="90"/>
      <c r="D17" s="107">
        <f>投入係数表!AN17</f>
        <v>2.717391304347826E-3</v>
      </c>
      <c r="E17" s="110">
        <f t="shared" si="9"/>
        <v>0.27173913043478259</v>
      </c>
      <c r="F17" s="85">
        <f>分析係数表!C20</f>
        <v>0.17711503347534996</v>
      </c>
      <c r="G17" s="110">
        <f t="shared" si="0"/>
        <v>4.8129085183519008E-2</v>
      </c>
      <c r="H17" s="110">
        <v>5.6296601497277839E-2</v>
      </c>
      <c r="I17" s="110">
        <f t="shared" si="1"/>
        <v>5.6296601497277839E-2</v>
      </c>
      <c r="J17" s="85">
        <f>分析係数表!G20</f>
        <v>9.9964551577454805E-2</v>
      </c>
      <c r="K17" s="111">
        <f t="shared" si="2"/>
        <v>5.6276645240100499E-3</v>
      </c>
      <c r="L17" s="79"/>
      <c r="M17" s="80"/>
      <c r="N17" s="81">
        <f>分析係数表!H20</f>
        <v>5.2831783601014375E-4</v>
      </c>
      <c r="O17" s="82">
        <f t="shared" si="3"/>
        <v>2.7748264029148245E-3</v>
      </c>
      <c r="P17" s="76">
        <f>分析係数表!C20</f>
        <v>0.17711503347534996</v>
      </c>
      <c r="Q17" s="82">
        <f t="shared" si="4"/>
        <v>4.9146347124054402E-4</v>
      </c>
      <c r="R17" s="83">
        <v>9.3832117813547956E-4</v>
      </c>
      <c r="S17" s="84">
        <f t="shared" si="5"/>
        <v>5.7234922675413316E-2</v>
      </c>
      <c r="T17" s="85">
        <f>分析係数表!F20</f>
        <v>0.22332506203473945</v>
      </c>
      <c r="U17" s="86">
        <f t="shared" si="6"/>
        <v>1.2781992657040194E-2</v>
      </c>
      <c r="V17" s="87">
        <f>分析係数表!D20</f>
        <v>1.7015242821694435E-2</v>
      </c>
      <c r="W17" s="88">
        <f t="shared" si="7"/>
        <v>0</v>
      </c>
      <c r="X17" s="76">
        <f>分析係数表!E20</f>
        <v>1.5242821694434599E-2</v>
      </c>
      <c r="Y17" s="89">
        <f t="shared" si="8"/>
        <v>0</v>
      </c>
    </row>
    <row r="18" spans="1:25" x14ac:dyDescent="0.2">
      <c r="A18" s="6" t="s">
        <v>6</v>
      </c>
      <c r="B18" s="5" t="s">
        <v>34</v>
      </c>
      <c r="C18" s="90"/>
      <c r="D18" s="107">
        <f>投入係数表!AN18</f>
        <v>0</v>
      </c>
      <c r="E18" s="110">
        <f t="shared" si="9"/>
        <v>0</v>
      </c>
      <c r="F18" s="85">
        <f>分析係数表!C21</f>
        <v>0.17957505140507202</v>
      </c>
      <c r="G18" s="110">
        <f t="shared" si="0"/>
        <v>0</v>
      </c>
      <c r="H18" s="110">
        <v>1.1324372141563645E-2</v>
      </c>
      <c r="I18" s="110">
        <f t="shared" si="1"/>
        <v>1.1324372141563645E-2</v>
      </c>
      <c r="J18" s="85">
        <f>分析係数表!G21</f>
        <v>0.28499913688934919</v>
      </c>
      <c r="K18" s="111">
        <f t="shared" si="2"/>
        <v>3.2274362861594297E-3</v>
      </c>
      <c r="L18" s="79"/>
      <c r="M18" s="80"/>
      <c r="N18" s="81">
        <f>分析係数表!H21</f>
        <v>8.7801392746447693E-4</v>
      </c>
      <c r="O18" s="82">
        <f t="shared" si="3"/>
        <v>4.6114972124632085E-3</v>
      </c>
      <c r="P18" s="76">
        <f>分析係数表!C21</f>
        <v>0.17957505140507202</v>
      </c>
      <c r="Q18" s="82">
        <f t="shared" si="4"/>
        <v>8.2810984898242694E-4</v>
      </c>
      <c r="R18" s="83">
        <v>1.6320504291241161E-3</v>
      </c>
      <c r="S18" s="84">
        <f t="shared" si="5"/>
        <v>1.2956422570687761E-2</v>
      </c>
      <c r="T18" s="85">
        <f>分析係数表!F21</f>
        <v>0.42551355083721731</v>
      </c>
      <c r="U18" s="86">
        <f t="shared" si="6"/>
        <v>5.513133374200817E-3</v>
      </c>
      <c r="V18" s="87">
        <f>分析係数表!D21</f>
        <v>7.6298981529432069E-2</v>
      </c>
      <c r="W18" s="88">
        <f t="shared" si="7"/>
        <v>0</v>
      </c>
      <c r="X18" s="76">
        <f>分析係数表!E21</f>
        <v>5.9382012774037631E-2</v>
      </c>
      <c r="Y18" s="89">
        <f t="shared" si="8"/>
        <v>0</v>
      </c>
    </row>
    <row r="19" spans="1:25" x14ac:dyDescent="0.2">
      <c r="A19" s="6" t="s">
        <v>7</v>
      </c>
      <c r="B19" s="5" t="s">
        <v>269</v>
      </c>
      <c r="C19" s="90"/>
      <c r="D19" s="107">
        <f>投入係数表!AN19</f>
        <v>0</v>
      </c>
      <c r="E19" s="110">
        <f t="shared" si="9"/>
        <v>0</v>
      </c>
      <c r="F19" s="85">
        <f>分析係数表!C22</f>
        <v>4.9691833590138623E-2</v>
      </c>
      <c r="G19" s="110">
        <f t="shared" si="0"/>
        <v>0</v>
      </c>
      <c r="H19" s="110">
        <v>6.512152938656663E-4</v>
      </c>
      <c r="I19" s="110">
        <f t="shared" si="1"/>
        <v>6.512152938656663E-4</v>
      </c>
      <c r="J19" s="85">
        <f>分析係数表!G22</f>
        <v>0.19477362503798237</v>
      </c>
      <c r="K19" s="111">
        <f t="shared" si="2"/>
        <v>1.268395634663908E-4</v>
      </c>
      <c r="L19" s="79"/>
      <c r="M19" s="80"/>
      <c r="N19" s="81">
        <f>分析係数表!H22</f>
        <v>4.276858672463068E-5</v>
      </c>
      <c r="O19" s="82">
        <f t="shared" si="3"/>
        <v>2.2462880404548578E-4</v>
      </c>
      <c r="P19" s="76">
        <f>分析係数表!C22</f>
        <v>4.9691833590138623E-2</v>
      </c>
      <c r="Q19" s="82">
        <f t="shared" si="4"/>
        <v>1.1162217150180137E-5</v>
      </c>
      <c r="R19" s="83">
        <v>1.3408896186497887E-4</v>
      </c>
      <c r="S19" s="84">
        <f t="shared" si="5"/>
        <v>7.8530425573064512E-4</v>
      </c>
      <c r="T19" s="85">
        <f>分析係数表!F22</f>
        <v>0.41355211182011548</v>
      </c>
      <c r="U19" s="86">
        <f t="shared" si="6"/>
        <v>3.2476423337873231E-4</v>
      </c>
      <c r="V19" s="87">
        <f>分析係数表!D22</f>
        <v>4.6490428441203283E-2</v>
      </c>
      <c r="W19" s="88">
        <f t="shared" si="7"/>
        <v>0</v>
      </c>
      <c r="X19" s="76">
        <f>分析係数表!E22</f>
        <v>3.5855363111516256E-2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1.3213459061499165E-4</v>
      </c>
      <c r="P20" s="76">
        <f>分析係数表!C23</f>
        <v>0</v>
      </c>
      <c r="Q20" s="82">
        <f t="shared" si="4"/>
        <v>0</v>
      </c>
      <c r="R20" s="83">
        <v>0</v>
      </c>
      <c r="S20" s="84">
        <f t="shared" si="5"/>
        <v>0</v>
      </c>
      <c r="T20" s="85">
        <f>分析係数表!F23</f>
        <v>0.44063514976542767</v>
      </c>
      <c r="U20" s="86">
        <f t="shared" si="6"/>
        <v>0</v>
      </c>
      <c r="V20" s="87">
        <f>分析係数表!D23</f>
        <v>0.25009022013713461</v>
      </c>
      <c r="W20" s="88">
        <f t="shared" si="7"/>
        <v>0</v>
      </c>
      <c r="X20" s="76">
        <f>分析係数表!E23</f>
        <v>0.2490075784915193</v>
      </c>
      <c r="Y20" s="89">
        <f t="shared" si="8"/>
        <v>0</v>
      </c>
    </row>
    <row r="21" spans="1:25" x14ac:dyDescent="0.2">
      <c r="A21" s="6" t="s">
        <v>9</v>
      </c>
      <c r="B21" s="5" t="s">
        <v>271</v>
      </c>
      <c r="C21" s="90"/>
      <c r="D21" s="107">
        <f>投入係数表!AN21</f>
        <v>1.0869565217391304E-2</v>
      </c>
      <c r="E21" s="110">
        <f t="shared" si="9"/>
        <v>1.0869565217391304</v>
      </c>
      <c r="F21" s="85">
        <f>分析係数表!C24</f>
        <v>0.10964526531808849</v>
      </c>
      <c r="G21" s="110">
        <f t="shared" si="0"/>
        <v>0.11917963621531358</v>
      </c>
      <c r="H21" s="110">
        <v>0.12177069312349394</v>
      </c>
      <c r="I21" s="110">
        <f t="shared" si="1"/>
        <v>0.12177069312349394</v>
      </c>
      <c r="J21" s="85">
        <f>分析係数表!G24</f>
        <v>0.20900321543408359</v>
      </c>
      <c r="K21" s="111">
        <f t="shared" si="2"/>
        <v>2.5450466408447284E-2</v>
      </c>
      <c r="L21" s="79"/>
      <c r="M21" s="80"/>
      <c r="N21" s="81">
        <f>分析係数表!H24</f>
        <v>3.3711709535885358E-4</v>
      </c>
      <c r="O21" s="82">
        <f t="shared" si="3"/>
        <v>1.7706035142408879E-3</v>
      </c>
      <c r="P21" s="76">
        <f>分析係数表!C24</f>
        <v>0.10964526531808849</v>
      </c>
      <c r="Q21" s="82">
        <f t="shared" si="4"/>
        <v>1.9413829209208202E-4</v>
      </c>
      <c r="R21" s="83">
        <v>7.7961249425140895E-4</v>
      </c>
      <c r="S21" s="84">
        <f t="shared" si="5"/>
        <v>0.12255030561774534</v>
      </c>
      <c r="T21" s="85">
        <f>分析係数表!F24</f>
        <v>0.39389067524115756</v>
      </c>
      <c r="U21" s="86">
        <f t="shared" si="6"/>
        <v>4.8271422630783933E-2</v>
      </c>
      <c r="V21" s="87">
        <f>分析係数表!D24</f>
        <v>0.10771704180064309</v>
      </c>
      <c r="W21" s="88">
        <f t="shared" si="7"/>
        <v>0</v>
      </c>
      <c r="X21" s="76">
        <f>分析係数表!E24</f>
        <v>0.10932475884244373</v>
      </c>
      <c r="Y21" s="89">
        <f t="shared" si="8"/>
        <v>0</v>
      </c>
    </row>
    <row r="22" spans="1:25" x14ac:dyDescent="0.2">
      <c r="A22" s="6" t="s">
        <v>10</v>
      </c>
      <c r="B22" s="5" t="s">
        <v>272</v>
      </c>
      <c r="C22" s="90"/>
      <c r="D22" s="107">
        <f>投入係数表!AN22</f>
        <v>3.2608695652173912E-2</v>
      </c>
      <c r="E22" s="110">
        <f t="shared" si="9"/>
        <v>3.2608695652173911</v>
      </c>
      <c r="F22" s="85">
        <f>分析係数表!C25</f>
        <v>4.6305418719211788E-2</v>
      </c>
      <c r="G22" s="110">
        <f t="shared" si="0"/>
        <v>0.1509959306061254</v>
      </c>
      <c r="H22" s="110">
        <v>0.15449355027528755</v>
      </c>
      <c r="I22" s="110">
        <f t="shared" si="1"/>
        <v>0.15449355027528755</v>
      </c>
      <c r="J22" s="85">
        <f>分析係数表!G25</f>
        <v>0.19667590027700832</v>
      </c>
      <c r="K22" s="111">
        <f t="shared" si="2"/>
        <v>3.0385158087383426E-2</v>
      </c>
      <c r="L22" s="79"/>
      <c r="M22" s="80"/>
      <c r="N22" s="81">
        <f>分析係数表!H25</f>
        <v>4.9058084772370483E-4</v>
      </c>
      <c r="O22" s="82">
        <f t="shared" si="3"/>
        <v>2.5766245169923365E-3</v>
      </c>
      <c r="P22" s="76">
        <f>分析係数表!C25</f>
        <v>4.6305418719211788E-2</v>
      </c>
      <c r="Q22" s="82">
        <f t="shared" si="4"/>
        <v>1.1931167714151697E-4</v>
      </c>
      <c r="R22" s="83">
        <v>4.0157264124138507E-4</v>
      </c>
      <c r="S22" s="84">
        <f t="shared" si="5"/>
        <v>0.15489512291652893</v>
      </c>
      <c r="T22" s="85">
        <f>分析係数表!F25</f>
        <v>0.35013850415512465</v>
      </c>
      <c r="U22" s="86">
        <f t="shared" si="6"/>
        <v>5.4234746638917607E-2</v>
      </c>
      <c r="V22" s="87">
        <f>分析係数表!D25</f>
        <v>3.9889196675900275E-2</v>
      </c>
      <c r="W22" s="88">
        <f t="shared" si="7"/>
        <v>0</v>
      </c>
      <c r="X22" s="76">
        <f>分析係数表!E25</f>
        <v>3.3240997229916899E-2</v>
      </c>
      <c r="Y22" s="89">
        <f t="shared" si="8"/>
        <v>0</v>
      </c>
    </row>
    <row r="23" spans="1:25" x14ac:dyDescent="0.2">
      <c r="A23" s="6" t="s">
        <v>11</v>
      </c>
      <c r="B23" s="5" t="s">
        <v>35</v>
      </c>
      <c r="C23" s="90"/>
      <c r="D23" s="107">
        <f>投入係数表!AN23</f>
        <v>0</v>
      </c>
      <c r="E23" s="110">
        <f t="shared" si="9"/>
        <v>0</v>
      </c>
      <c r="F23" s="85">
        <f>分析係数表!C26</f>
        <v>0.16673079389508783</v>
      </c>
      <c r="G23" s="110">
        <f t="shared" si="0"/>
        <v>0</v>
      </c>
      <c r="H23" s="110">
        <v>3.0371620885322626E-3</v>
      </c>
      <c r="I23" s="110">
        <f t="shared" si="1"/>
        <v>3.0371620885322626E-3</v>
      </c>
      <c r="J23" s="85">
        <f>分析係数表!G26</f>
        <v>0.1962424574876577</v>
      </c>
      <c r="K23" s="111">
        <f t="shared" si="2"/>
        <v>5.9602015204191817E-4</v>
      </c>
      <c r="L23" s="79"/>
      <c r="M23" s="80"/>
      <c r="N23" s="81">
        <f>分析係数表!H26</f>
        <v>1.0251881817815884E-2</v>
      </c>
      <c r="O23" s="82">
        <f t="shared" si="3"/>
        <v>5.3844845675609092E-2</v>
      </c>
      <c r="P23" s="76">
        <f>分析係数表!C26</f>
        <v>0.16673079389508783</v>
      </c>
      <c r="Q23" s="82">
        <f t="shared" si="4"/>
        <v>8.9775938666527902E-3</v>
      </c>
      <c r="R23" s="83">
        <v>9.5443634320106201E-3</v>
      </c>
      <c r="S23" s="84">
        <f t="shared" si="5"/>
        <v>1.2581525520542883E-2</v>
      </c>
      <c r="T23" s="85">
        <f>分析係数表!F26</f>
        <v>0.33461327482172243</v>
      </c>
      <c r="U23" s="86">
        <f t="shared" si="6"/>
        <v>4.2099454566819298E-3</v>
      </c>
      <c r="V23" s="87">
        <f>分析係数表!D26</f>
        <v>4.2375205704882062E-2</v>
      </c>
      <c r="W23" s="88">
        <f t="shared" si="7"/>
        <v>0</v>
      </c>
      <c r="X23" s="76">
        <f>分析係数表!E26</f>
        <v>4.2238069116840374E-2</v>
      </c>
      <c r="Y23" s="89">
        <f t="shared" si="8"/>
        <v>0</v>
      </c>
    </row>
    <row r="24" spans="1:25" x14ac:dyDescent="0.2">
      <c r="A24" s="6" t="s">
        <v>12</v>
      </c>
      <c r="B24" s="5" t="s">
        <v>366</v>
      </c>
      <c r="C24" s="90"/>
      <c r="D24" s="107">
        <f>投入係数表!AN24</f>
        <v>0</v>
      </c>
      <c r="E24" s="110">
        <f t="shared" si="9"/>
        <v>0</v>
      </c>
      <c r="F24" s="85">
        <f>分析係数表!C27</f>
        <v>7.547169811320753E-2</v>
      </c>
      <c r="G24" s="110">
        <f t="shared" si="0"/>
        <v>0</v>
      </c>
      <c r="H24" s="110">
        <v>4.1392991548181107E-4</v>
      </c>
      <c r="I24" s="110">
        <f t="shared" si="1"/>
        <v>4.1392991548181107E-4</v>
      </c>
      <c r="J24" s="85">
        <f>分析係数表!G27</f>
        <v>0.16957431960921143</v>
      </c>
      <c r="K24" s="111">
        <f t="shared" si="2"/>
        <v>7.0191883783726506E-5</v>
      </c>
      <c r="L24" s="79"/>
      <c r="M24" s="80"/>
      <c r="N24" s="81">
        <f>分析係数表!H27</f>
        <v>1.0395282373304351E-2</v>
      </c>
      <c r="O24" s="82">
        <f t="shared" si="3"/>
        <v>5.4598012842114546E-2</v>
      </c>
      <c r="P24" s="76">
        <f>分析係数表!C27</f>
        <v>7.547169811320753E-2</v>
      </c>
      <c r="Q24" s="82">
        <f t="shared" si="4"/>
        <v>4.1206047428010966E-3</v>
      </c>
      <c r="R24" s="83">
        <v>4.1698489880531214E-3</v>
      </c>
      <c r="S24" s="84">
        <f t="shared" si="5"/>
        <v>4.5837789035349328E-3</v>
      </c>
      <c r="T24" s="85">
        <f>分析係数表!F27</f>
        <v>0.31960921144452198</v>
      </c>
      <c r="U24" s="86">
        <f t="shared" si="6"/>
        <v>1.4650179607948355E-3</v>
      </c>
      <c r="V24" s="87">
        <f>分析係数表!D27</f>
        <v>2.1632937892533146E-2</v>
      </c>
      <c r="W24" s="88">
        <f t="shared" si="7"/>
        <v>0</v>
      </c>
      <c r="X24" s="76">
        <f>分析係数表!E27</f>
        <v>2.3726448011165389E-2</v>
      </c>
      <c r="Y24" s="89">
        <f t="shared" si="8"/>
        <v>0</v>
      </c>
    </row>
    <row r="25" spans="1:25" x14ac:dyDescent="0.2">
      <c r="A25" s="6" t="s">
        <v>13</v>
      </c>
      <c r="B25" s="5" t="s">
        <v>192</v>
      </c>
      <c r="C25" s="90"/>
      <c r="D25" s="107">
        <f>投入係数表!AN25</f>
        <v>0</v>
      </c>
      <c r="E25" s="110">
        <f t="shared" si="9"/>
        <v>0</v>
      </c>
      <c r="F25" s="85">
        <f>分析係数表!C28</f>
        <v>9.6472970692467741E-2</v>
      </c>
      <c r="G25" s="110">
        <f t="shared" si="0"/>
        <v>0</v>
      </c>
      <c r="H25" s="110">
        <v>2.3451504528752679E-2</v>
      </c>
      <c r="I25" s="110">
        <f t="shared" si="1"/>
        <v>2.3451504528752679E-2</v>
      </c>
      <c r="J25" s="85">
        <f>分析係数表!G28</f>
        <v>0.12489408574817827</v>
      </c>
      <c r="K25" s="111">
        <f t="shared" si="2"/>
        <v>2.9289542175378281E-3</v>
      </c>
      <c r="L25" s="79"/>
      <c r="M25" s="80"/>
      <c r="N25" s="81">
        <f>分析係数表!H28</f>
        <v>1.9077305478404378E-2</v>
      </c>
      <c r="O25" s="82">
        <f t="shared" si="3"/>
        <v>0.10019766006334815</v>
      </c>
      <c r="P25" s="76">
        <f>分析係数表!C28</f>
        <v>9.6472970692467741E-2</v>
      </c>
      <c r="Q25" s="82">
        <f t="shared" si="4"/>
        <v>9.6663659227452323E-3</v>
      </c>
      <c r="R25" s="83">
        <v>1.1027067020343216E-2</v>
      </c>
      <c r="S25" s="84">
        <f t="shared" si="5"/>
        <v>3.4478571549095893E-2</v>
      </c>
      <c r="T25" s="85">
        <f>分析係数表!F28</f>
        <v>0.21360786307405524</v>
      </c>
      <c r="U25" s="86">
        <f t="shared" si="6"/>
        <v>7.3648939904482919E-3</v>
      </c>
      <c r="V25" s="87">
        <f>分析係数表!D28</f>
        <v>3.211320115234706E-2</v>
      </c>
      <c r="W25" s="88">
        <f t="shared" si="7"/>
        <v>0</v>
      </c>
      <c r="X25" s="76">
        <f>分析係数表!E28</f>
        <v>3.1859006947974916E-2</v>
      </c>
      <c r="Y25" s="89">
        <f t="shared" si="8"/>
        <v>0</v>
      </c>
    </row>
    <row r="26" spans="1:25" x14ac:dyDescent="0.2">
      <c r="A26" s="6" t="s">
        <v>14</v>
      </c>
      <c r="B26" s="5" t="s">
        <v>50</v>
      </c>
      <c r="C26" s="90"/>
      <c r="D26" s="107">
        <f>投入係数表!AN26</f>
        <v>1.358695652173913E-2</v>
      </c>
      <c r="E26" s="110">
        <f t="shared" si="9"/>
        <v>1.3586956521739131</v>
      </c>
      <c r="F26" s="85">
        <f>分析係数表!C29</f>
        <v>3.4111818825194651E-2</v>
      </c>
      <c r="G26" s="110">
        <f t="shared" si="0"/>
        <v>4.634757992553621E-2</v>
      </c>
      <c r="H26" s="110">
        <v>5.0772452968541479E-2</v>
      </c>
      <c r="I26" s="110">
        <f t="shared" si="1"/>
        <v>5.0772452968541479E-2</v>
      </c>
      <c r="J26" s="85">
        <f>分析係数表!G29</f>
        <v>0.26295336787564766</v>
      </c>
      <c r="K26" s="111">
        <f t="shared" si="2"/>
        <v>1.3350787503385907E-2</v>
      </c>
      <c r="L26" s="79"/>
      <c r="M26" s="80"/>
      <c r="N26" s="81">
        <f>分析係数表!H29</f>
        <v>9.4946262528680103E-3</v>
      </c>
      <c r="O26" s="82">
        <f t="shared" si="3"/>
        <v>4.9867594498097842E-2</v>
      </c>
      <c r="P26" s="76">
        <f>分析係数表!C29</f>
        <v>3.4111818825194651E-2</v>
      </c>
      <c r="Q26" s="82">
        <f t="shared" si="4"/>
        <v>1.7010743487673871E-3</v>
      </c>
      <c r="R26" s="83">
        <v>2.1699295048560065E-3</v>
      </c>
      <c r="S26" s="84">
        <f t="shared" si="5"/>
        <v>5.2942382473397484E-2</v>
      </c>
      <c r="T26" s="85">
        <f>分析係数表!F29</f>
        <v>0.41450777202072536</v>
      </c>
      <c r="U26" s="86">
        <f t="shared" si="6"/>
        <v>2.1945029004517089E-2</v>
      </c>
      <c r="V26" s="87">
        <f>分析係数表!D29</f>
        <v>0.22927461139896374</v>
      </c>
      <c r="W26" s="88">
        <f t="shared" si="7"/>
        <v>0</v>
      </c>
      <c r="X26" s="76">
        <f>分析係数表!E29</f>
        <v>0.13212435233160622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0.11150698059322625</v>
      </c>
      <c r="I27" s="110">
        <f t="shared" si="1"/>
        <v>0.11150698059322625</v>
      </c>
      <c r="J27" s="85">
        <f>分析係数表!G30</f>
        <v>0.34440567162860553</v>
      </c>
      <c r="K27" s="111">
        <f t="shared" si="2"/>
        <v>3.8403636542487969E-2</v>
      </c>
      <c r="L27" s="79"/>
      <c r="M27" s="80"/>
      <c r="N27" s="81">
        <f>分析係数表!H30</f>
        <v>0</v>
      </c>
      <c r="O27" s="82">
        <f t="shared" si="3"/>
        <v>0</v>
      </c>
      <c r="P27" s="76">
        <f>分析係数表!C30</f>
        <v>1</v>
      </c>
      <c r="Q27" s="82">
        <f t="shared" si="4"/>
        <v>0</v>
      </c>
      <c r="R27" s="83">
        <v>1.5619442181755228E-2</v>
      </c>
      <c r="S27" s="84">
        <f t="shared" si="5"/>
        <v>0.12712642277498148</v>
      </c>
      <c r="T27" s="85">
        <f>分析係数表!F30</f>
        <v>0.44043464817350592</v>
      </c>
      <c r="U27" s="86">
        <f t="shared" si="6"/>
        <v>5.5990881288455342E-2</v>
      </c>
      <c r="V27" s="87">
        <f>分析係数表!D30</f>
        <v>0.12915764830602058</v>
      </c>
      <c r="W27" s="88">
        <f t="shared" si="7"/>
        <v>0</v>
      </c>
      <c r="X27" s="76">
        <f>分析係数表!E30</f>
        <v>8.229162065462256E-2</v>
      </c>
      <c r="Y27" s="89">
        <f t="shared" si="8"/>
        <v>0</v>
      </c>
    </row>
    <row r="28" spans="1:25" x14ac:dyDescent="0.2">
      <c r="A28" s="6" t="s">
        <v>16</v>
      </c>
      <c r="B28" s="5" t="s">
        <v>193</v>
      </c>
      <c r="C28" s="90"/>
      <c r="D28" s="107">
        <f>投入係数表!AN28</f>
        <v>0</v>
      </c>
      <c r="E28" s="110">
        <f t="shared" si="9"/>
        <v>0</v>
      </c>
      <c r="F28" s="85">
        <f>分析係数表!C31</f>
        <v>1.6826763829082436E-2</v>
      </c>
      <c r="G28" s="110">
        <f t="shared" si="0"/>
        <v>0</v>
      </c>
      <c r="H28" s="110">
        <v>1.0185373618114266E-2</v>
      </c>
      <c r="I28" s="110">
        <f t="shared" si="1"/>
        <v>1.0185373618114266E-2</v>
      </c>
      <c r="J28" s="85">
        <f>分析係数表!G31</f>
        <v>7.0588235294117646E-2</v>
      </c>
      <c r="K28" s="111">
        <f t="shared" si="2"/>
        <v>7.1896754951394817E-4</v>
      </c>
      <c r="L28" s="79"/>
      <c r="M28" s="80"/>
      <c r="N28" s="81">
        <f>分析係数表!H31</f>
        <v>2.1628325886567646E-2</v>
      </c>
      <c r="O28" s="82">
        <f t="shared" si="3"/>
        <v>0.11359610755170832</v>
      </c>
      <c r="P28" s="76">
        <f>分析係数表!C31</f>
        <v>1.6826763829082436E-2</v>
      </c>
      <c r="Q28" s="82">
        <f t="shared" si="4"/>
        <v>1.9114548736756437E-3</v>
      </c>
      <c r="R28" s="83">
        <v>2.4051905485211393E-3</v>
      </c>
      <c r="S28" s="84">
        <f t="shared" si="5"/>
        <v>1.2590564166635405E-2</v>
      </c>
      <c r="T28" s="85">
        <f>分析係数表!F31</f>
        <v>0.34509803921568627</v>
      </c>
      <c r="U28" s="86">
        <f t="shared" si="6"/>
        <v>4.3449790065251594E-3</v>
      </c>
      <c r="V28" s="87">
        <f>分析係数表!D31</f>
        <v>0</v>
      </c>
      <c r="W28" s="88">
        <f t="shared" si="7"/>
        <v>0</v>
      </c>
      <c r="X28" s="76">
        <f>分析係数表!E31</f>
        <v>0</v>
      </c>
      <c r="Y28" s="89">
        <f t="shared" si="8"/>
        <v>0</v>
      </c>
    </row>
    <row r="29" spans="1:25" x14ac:dyDescent="0.2">
      <c r="A29" s="6" t="s">
        <v>17</v>
      </c>
      <c r="B29" s="5" t="s">
        <v>273</v>
      </c>
      <c r="C29" s="90"/>
      <c r="D29" s="107">
        <f>投入係数表!AN29</f>
        <v>0</v>
      </c>
      <c r="E29" s="110">
        <f t="shared" si="9"/>
        <v>0</v>
      </c>
      <c r="F29" s="85">
        <f>分析係数表!C32</f>
        <v>1</v>
      </c>
      <c r="G29" s="110">
        <f t="shared" si="0"/>
        <v>0</v>
      </c>
      <c r="H29" s="110">
        <v>6.6167409645761815E-2</v>
      </c>
      <c r="I29" s="110">
        <f t="shared" si="1"/>
        <v>6.6167409645761815E-2</v>
      </c>
      <c r="J29" s="85">
        <f>分析係数表!G32</f>
        <v>0.14034315882094148</v>
      </c>
      <c r="K29" s="111">
        <f t="shared" si="2"/>
        <v>9.2861432806854455E-3</v>
      </c>
      <c r="L29" s="79"/>
      <c r="M29" s="80"/>
      <c r="N29" s="81">
        <f>分析係数表!H32</f>
        <v>6.181318681318681E-3</v>
      </c>
      <c r="O29" s="82">
        <f t="shared" si="3"/>
        <v>3.2465468914103443E-2</v>
      </c>
      <c r="P29" s="76">
        <f>分析係数表!C32</f>
        <v>1</v>
      </c>
      <c r="Q29" s="82">
        <f t="shared" si="4"/>
        <v>3.2465468914103443E-2</v>
      </c>
      <c r="R29" s="83">
        <v>4.225253514797956E-2</v>
      </c>
      <c r="S29" s="84">
        <f t="shared" si="5"/>
        <v>0.10841994479374137</v>
      </c>
      <c r="T29" s="85">
        <f>分析係数表!F32</f>
        <v>0.48284205895292565</v>
      </c>
      <c r="U29" s="86">
        <f t="shared" si="6"/>
        <v>5.2349709375772616E-2</v>
      </c>
      <c r="V29" s="87">
        <f>分析係数表!D32</f>
        <v>1.2758468983721953E-2</v>
      </c>
      <c r="W29" s="88">
        <f t="shared" si="7"/>
        <v>0</v>
      </c>
      <c r="X29" s="76">
        <f>分析係数表!E32</f>
        <v>1.913770347558293E-2</v>
      </c>
      <c r="Y29" s="89">
        <f t="shared" si="8"/>
        <v>0</v>
      </c>
    </row>
    <row r="30" spans="1:25" x14ac:dyDescent="0.2">
      <c r="A30" s="6" t="s">
        <v>18</v>
      </c>
      <c r="B30" s="5" t="s">
        <v>274</v>
      </c>
      <c r="C30" s="90"/>
      <c r="D30" s="107">
        <f>投入係数表!AN30</f>
        <v>0</v>
      </c>
      <c r="E30" s="110">
        <f t="shared" si="9"/>
        <v>0</v>
      </c>
      <c r="F30" s="85">
        <f>分析係数表!C33</f>
        <v>0.61354309165526677</v>
      </c>
      <c r="G30" s="110">
        <f t="shared" si="0"/>
        <v>0</v>
      </c>
      <c r="H30" s="110">
        <v>7.5874938097872602E-2</v>
      </c>
      <c r="I30" s="110">
        <f t="shared" si="1"/>
        <v>7.5874938097872602E-2</v>
      </c>
      <c r="J30" s="85">
        <f>分析係数表!G33</f>
        <v>0.50806900389538123</v>
      </c>
      <c r="K30" s="111">
        <f t="shared" si="2"/>
        <v>3.8549704220009848E-2</v>
      </c>
      <c r="L30" s="79"/>
      <c r="M30" s="80"/>
      <c r="N30" s="81">
        <f>分析係数表!H33</f>
        <v>9.1575091575091575E-4</v>
      </c>
      <c r="O30" s="82">
        <f t="shared" si="3"/>
        <v>4.8096990983856952E-3</v>
      </c>
      <c r="P30" s="76">
        <f>分析係数表!C33</f>
        <v>0.61354309165526677</v>
      </c>
      <c r="Q30" s="82">
        <f t="shared" si="4"/>
        <v>2.9509576547551084E-3</v>
      </c>
      <c r="R30" s="83">
        <v>8.0726647250674161E-3</v>
      </c>
      <c r="S30" s="84">
        <f t="shared" si="5"/>
        <v>8.3947602822940018E-2</v>
      </c>
      <c r="T30" s="85">
        <f>分析係数表!F33</f>
        <v>0.64607679465776291</v>
      </c>
      <c r="U30" s="86">
        <f t="shared" si="6"/>
        <v>5.4236598151048053E-2</v>
      </c>
      <c r="V30" s="87">
        <f>分析係数表!D33</f>
        <v>9.237618252643294E-2</v>
      </c>
      <c r="W30" s="88">
        <f t="shared" si="7"/>
        <v>0</v>
      </c>
      <c r="X30" s="76">
        <f>分析係数表!E33</f>
        <v>8.7367835281023931E-2</v>
      </c>
      <c r="Y30" s="89">
        <f t="shared" si="8"/>
        <v>0</v>
      </c>
    </row>
    <row r="31" spans="1:25" x14ac:dyDescent="0.2">
      <c r="A31" s="6" t="s">
        <v>19</v>
      </c>
      <c r="B31" s="5" t="s">
        <v>275</v>
      </c>
      <c r="C31" s="90"/>
      <c r="D31" s="107">
        <f>投入係数表!AN31</f>
        <v>0.32608695652173914</v>
      </c>
      <c r="E31" s="110">
        <f t="shared" si="9"/>
        <v>32.608695652173914</v>
      </c>
      <c r="F31" s="85">
        <f>分析係数表!C34</f>
        <v>0.22857033424405693</v>
      </c>
      <c r="G31" s="110">
        <f t="shared" si="0"/>
        <v>7.4533804644801176</v>
      </c>
      <c r="H31" s="110">
        <v>7.5554016750375821</v>
      </c>
      <c r="I31" s="110">
        <f t="shared" si="1"/>
        <v>7.5554016750375821</v>
      </c>
      <c r="J31" s="85">
        <f>分析係数表!G34</f>
        <v>0.42483593457785029</v>
      </c>
      <c r="K31" s="111">
        <f t="shared" si="2"/>
        <v>3.2098061317256468</v>
      </c>
      <c r="L31" s="79"/>
      <c r="M31" s="80"/>
      <c r="N31" s="81">
        <f>分析係数表!H34</f>
        <v>0.15290524493821198</v>
      </c>
      <c r="O31" s="82">
        <f t="shared" si="3"/>
        <v>0.80308761483979618</v>
      </c>
      <c r="P31" s="76">
        <f>分析係数表!C34</f>
        <v>0.22857033424405693</v>
      </c>
      <c r="Q31" s="82">
        <f t="shared" si="4"/>
        <v>0.18356200455119467</v>
      </c>
      <c r="R31" s="83">
        <v>0.19555177489664202</v>
      </c>
      <c r="S31" s="84">
        <f t="shared" si="5"/>
        <v>7.7509534499342241</v>
      </c>
      <c r="T31" s="85">
        <f>分析係数表!F34</f>
        <v>0.69964976707810533</v>
      </c>
      <c r="U31" s="86">
        <f t="shared" si="6"/>
        <v>5.4229527758797165</v>
      </c>
      <c r="V31" s="87">
        <f>分析係数表!D34</f>
        <v>0.31293141555306198</v>
      </c>
      <c r="W31" s="88">
        <f t="shared" si="7"/>
        <v>2</v>
      </c>
      <c r="X31" s="76">
        <f>分析係数表!E34</f>
        <v>0.23428202251011596</v>
      </c>
      <c r="Y31" s="89">
        <f t="shared" si="8"/>
        <v>2</v>
      </c>
    </row>
    <row r="32" spans="1:25" x14ac:dyDescent="0.2">
      <c r="A32" s="6" t="s">
        <v>20</v>
      </c>
      <c r="B32" s="5" t="s">
        <v>37</v>
      </c>
      <c r="C32" s="90"/>
      <c r="D32" s="107">
        <f>投入係数表!AN32</f>
        <v>0</v>
      </c>
      <c r="E32" s="110">
        <f t="shared" si="9"/>
        <v>0</v>
      </c>
      <c r="F32" s="85">
        <f>分析係数表!C35</f>
        <v>0.59405620126526415</v>
      </c>
      <c r="G32" s="110">
        <f t="shared" si="0"/>
        <v>0</v>
      </c>
      <c r="H32" s="110">
        <v>0.27076202113091291</v>
      </c>
      <c r="I32" s="110">
        <f t="shared" si="1"/>
        <v>0.27076202113091291</v>
      </c>
      <c r="J32" s="85">
        <f>分析係数表!G35</f>
        <v>0.31381472022289297</v>
      </c>
      <c r="K32" s="111">
        <f t="shared" si="2"/>
        <v>8.4969107908182476E-2</v>
      </c>
      <c r="L32" s="79"/>
      <c r="M32" s="80"/>
      <c r="N32" s="81">
        <f>分析係数表!H35</f>
        <v>5.730990621100511E-2</v>
      </c>
      <c r="O32" s="82">
        <f t="shared" si="3"/>
        <v>0.30100259742095092</v>
      </c>
      <c r="P32" s="76">
        <f>分析係数表!C35</f>
        <v>0.59405620126526415</v>
      </c>
      <c r="Q32" s="82">
        <f t="shared" si="4"/>
        <v>0.17881245959486769</v>
      </c>
      <c r="R32" s="83">
        <v>0.24304645628808944</v>
      </c>
      <c r="S32" s="84">
        <f t="shared" si="5"/>
        <v>0.51380847741900237</v>
      </c>
      <c r="T32" s="85">
        <f>分析係数表!F35</f>
        <v>0.64397492454144412</v>
      </c>
      <c r="U32" s="86">
        <f t="shared" si="6"/>
        <v>0.33087977547465636</v>
      </c>
      <c r="V32" s="87">
        <f>分析係数表!D35</f>
        <v>5.2101230554910609E-2</v>
      </c>
      <c r="W32" s="88">
        <f t="shared" si="7"/>
        <v>0</v>
      </c>
      <c r="X32" s="76">
        <f>分析係数表!E35</f>
        <v>4.6482470397028096E-2</v>
      </c>
      <c r="Y32" s="89">
        <f t="shared" si="8"/>
        <v>0</v>
      </c>
    </row>
    <row r="33" spans="1:25" x14ac:dyDescent="0.2">
      <c r="A33" s="6" t="s">
        <v>21</v>
      </c>
      <c r="B33" s="5" t="s">
        <v>38</v>
      </c>
      <c r="C33" s="90"/>
      <c r="D33" s="107">
        <f>投入係数表!AN33</f>
        <v>0</v>
      </c>
      <c r="E33" s="110">
        <f t="shared" si="9"/>
        <v>0</v>
      </c>
      <c r="F33" s="85">
        <f>分析係数表!C36</f>
        <v>0.92201141892342209</v>
      </c>
      <c r="G33" s="110">
        <f t="shared" si="0"/>
        <v>0</v>
      </c>
      <c r="H33" s="110">
        <v>0.29560421295547323</v>
      </c>
      <c r="I33" s="110">
        <f t="shared" si="1"/>
        <v>0.29560421295547323</v>
      </c>
      <c r="J33" s="85">
        <f>分析係数表!G36</f>
        <v>3.5073050022033647E-2</v>
      </c>
      <c r="K33" s="111">
        <f t="shared" si="2"/>
        <v>1.03677413477112E-2</v>
      </c>
      <c r="L33" s="79"/>
      <c r="M33" s="80"/>
      <c r="N33" s="81">
        <f>分析係数表!H36</f>
        <v>0.21210954796119633</v>
      </c>
      <c r="O33" s="82">
        <f t="shared" si="3"/>
        <v>1.1140399469340561</v>
      </c>
      <c r="P33" s="76">
        <f>分析係数表!C36</f>
        <v>0.92201141892342209</v>
      </c>
      <c r="Q33" s="82">
        <f t="shared" si="4"/>
        <v>1.0271575522100429</v>
      </c>
      <c r="R33" s="83">
        <v>1.0649154894564337</v>
      </c>
      <c r="S33" s="84">
        <f t="shared" si="5"/>
        <v>1.3605197024119069</v>
      </c>
      <c r="T33" s="85">
        <f>分析係数表!F36</f>
        <v>0.86466819583959498</v>
      </c>
      <c r="U33" s="86">
        <f t="shared" si="6"/>
        <v>1.1763981164887263</v>
      </c>
      <c r="V33" s="87">
        <f>分析係数表!D36</f>
        <v>1.3208890295024915E-2</v>
      </c>
      <c r="W33" s="88">
        <f t="shared" si="7"/>
        <v>0</v>
      </c>
      <c r="X33" s="76">
        <f>分析係数表!E36</f>
        <v>5.3106744556558685E-3</v>
      </c>
      <c r="Y33" s="89">
        <f t="shared" si="8"/>
        <v>0</v>
      </c>
    </row>
    <row r="34" spans="1:25" x14ac:dyDescent="0.2">
      <c r="A34" s="6" t="s">
        <v>22</v>
      </c>
      <c r="B34" s="5" t="s">
        <v>378</v>
      </c>
      <c r="C34" s="90"/>
      <c r="D34" s="107">
        <f>投入係数表!AN34</f>
        <v>0.1875</v>
      </c>
      <c r="E34" s="110">
        <f t="shared" si="9"/>
        <v>18.75</v>
      </c>
      <c r="F34" s="85">
        <f>分析係数表!C37</f>
        <v>0.53071646341463419</v>
      </c>
      <c r="G34" s="110">
        <f t="shared" si="0"/>
        <v>9.9509336890243905</v>
      </c>
      <c r="H34" s="110">
        <v>10.402323936775442</v>
      </c>
      <c r="I34" s="110">
        <f t="shared" si="1"/>
        <v>10.402323936775442</v>
      </c>
      <c r="J34" s="85">
        <f>分析係数表!G37</f>
        <v>0.41098529342667856</v>
      </c>
      <c r="K34" s="111">
        <f t="shared" si="2"/>
        <v>4.275202155475017</v>
      </c>
      <c r="L34" s="79"/>
      <c r="M34" s="80"/>
      <c r="N34" s="81">
        <f>分析係数表!H37</f>
        <v>4.5651692629714608E-2</v>
      </c>
      <c r="O34" s="82">
        <f t="shared" si="3"/>
        <v>0.23977142812996383</v>
      </c>
      <c r="P34" s="76">
        <f>分析係数表!C37</f>
        <v>0.53071646341463419</v>
      </c>
      <c r="Q34" s="82">
        <f t="shared" si="4"/>
        <v>0.12725064436501055</v>
      </c>
      <c r="R34" s="83">
        <v>0.14604945203108191</v>
      </c>
      <c r="S34" s="84">
        <f t="shared" si="5"/>
        <v>10.548373388806525</v>
      </c>
      <c r="T34" s="85">
        <f>分析係数表!F37</f>
        <v>0.70065310341587184</v>
      </c>
      <c r="U34" s="86">
        <f t="shared" si="6"/>
        <v>7.390750550856688</v>
      </c>
      <c r="V34" s="87">
        <f>分析係数表!D37</f>
        <v>8.5091387492364792E-2</v>
      </c>
      <c r="W34" s="88">
        <f t="shared" si="7"/>
        <v>1</v>
      </c>
      <c r="X34" s="76">
        <f>分析係数表!E37</f>
        <v>8.0815674481980918E-2</v>
      </c>
      <c r="Y34" s="89">
        <f t="shared" si="8"/>
        <v>1</v>
      </c>
    </row>
    <row r="35" spans="1:25" x14ac:dyDescent="0.2">
      <c r="A35" s="6" t="s">
        <v>23</v>
      </c>
      <c r="B35" s="5" t="s">
        <v>194</v>
      </c>
      <c r="C35" s="90"/>
      <c r="D35" s="107">
        <f>投入係数表!AN35</f>
        <v>0</v>
      </c>
      <c r="E35" s="110">
        <f t="shared" si="9"/>
        <v>0</v>
      </c>
      <c r="F35" s="85">
        <f>分析係数表!C38</f>
        <v>6.0218331324874197E-2</v>
      </c>
      <c r="G35" s="110">
        <f t="shared" si="0"/>
        <v>0</v>
      </c>
      <c r="H35" s="110">
        <v>2.6706814357491594E-2</v>
      </c>
      <c r="I35" s="110">
        <f t="shared" si="1"/>
        <v>2.6706814357491594E-2</v>
      </c>
      <c r="J35" s="85">
        <f>分析係数表!G38</f>
        <v>0.21161417322834647</v>
      </c>
      <c r="K35" s="111">
        <f t="shared" si="2"/>
        <v>5.6515404398235171E-3</v>
      </c>
      <c r="L35" s="79"/>
      <c r="M35" s="80"/>
      <c r="N35" s="81">
        <f>分析係数表!H38</f>
        <v>4.0957211286881616E-2</v>
      </c>
      <c r="O35" s="82">
        <f t="shared" si="3"/>
        <v>0.21511511352120638</v>
      </c>
      <c r="P35" s="76">
        <f>分析係数表!C38</f>
        <v>6.0218331324874197E-2</v>
      </c>
      <c r="Q35" s="82">
        <f t="shared" si="4"/>
        <v>1.2953873179007931E-2</v>
      </c>
      <c r="R35" s="83">
        <v>1.5865910234423915E-2</v>
      </c>
      <c r="S35" s="84">
        <f t="shared" si="5"/>
        <v>4.2572724591915509E-2</v>
      </c>
      <c r="T35" s="85">
        <f>分析係数表!F38</f>
        <v>0.48868110236220474</v>
      </c>
      <c r="U35" s="86">
        <f t="shared" si="6"/>
        <v>2.0804485984139812E-2</v>
      </c>
      <c r="V35" s="87">
        <f>分析係数表!D38</f>
        <v>0.11466535433070867</v>
      </c>
      <c r="W35" s="88">
        <f t="shared" si="7"/>
        <v>0</v>
      </c>
      <c r="X35" s="76">
        <f>分析係数表!E38</f>
        <v>7.874015748031496E-2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4.232337234528284E-3</v>
      </c>
      <c r="I36" s="110">
        <f t="shared" si="1"/>
        <v>4.232337234528284E-3</v>
      </c>
      <c r="J36" s="85">
        <f>分析係数表!G39</f>
        <v>0.35446398937935614</v>
      </c>
      <c r="K36" s="111">
        <f t="shared" si="2"/>
        <v>1.5002111405496871E-3</v>
      </c>
      <c r="L36" s="79"/>
      <c r="M36" s="80"/>
      <c r="N36" s="81">
        <f>分析係数表!H39</f>
        <v>3.6479088676890873E-3</v>
      </c>
      <c r="O36" s="82">
        <f t="shared" si="3"/>
        <v>1.9159515639173785E-2</v>
      </c>
      <c r="P36" s="76">
        <f>分析係数表!C39</f>
        <v>1</v>
      </c>
      <c r="Q36" s="82">
        <f t="shared" si="4"/>
        <v>1.9159515639173785E-2</v>
      </c>
      <c r="R36" s="83">
        <v>2.1638389385721761E-2</v>
      </c>
      <c r="S36" s="84">
        <f t="shared" si="5"/>
        <v>2.5870726620250046E-2</v>
      </c>
      <c r="T36" s="85">
        <f>分析係数表!F39</f>
        <v>0.70522971883741881</v>
      </c>
      <c r="U36" s="86">
        <f t="shared" si="6"/>
        <v>1.8244805260518665E-2</v>
      </c>
      <c r="V36" s="87">
        <f>分析係数表!D39</f>
        <v>5.7038547247641173E-2</v>
      </c>
      <c r="W36" s="88">
        <f t="shared" si="7"/>
        <v>0</v>
      </c>
      <c r="X36" s="76">
        <f>分析係数表!E39</f>
        <v>7.2068654876487601E-2</v>
      </c>
      <c r="Y36" s="89">
        <f t="shared" si="8"/>
        <v>0</v>
      </c>
    </row>
    <row r="37" spans="1:25" x14ac:dyDescent="0.2">
      <c r="A37" s="6" t="s">
        <v>25</v>
      </c>
      <c r="B37" s="5" t="s">
        <v>40</v>
      </c>
      <c r="C37" s="90"/>
      <c r="D37" s="107">
        <f>投入係数表!AN37</f>
        <v>0</v>
      </c>
      <c r="E37" s="110">
        <f t="shared" si="9"/>
        <v>0</v>
      </c>
      <c r="F37" s="85">
        <f>分析係数表!C40</f>
        <v>0.65100470158416435</v>
      </c>
      <c r="G37" s="110">
        <f t="shared" si="0"/>
        <v>0</v>
      </c>
      <c r="H37" s="110">
        <v>1.9583013340677833E-2</v>
      </c>
      <c r="I37" s="110">
        <f t="shared" si="1"/>
        <v>1.9583013340677833E-2</v>
      </c>
      <c r="J37" s="85">
        <f>分析係数表!G40</f>
        <v>0.47733083654434799</v>
      </c>
      <c r="K37" s="111">
        <f t="shared" si="2"/>
        <v>9.3475761399648763E-3</v>
      </c>
      <c r="L37" s="79"/>
      <c r="M37" s="80"/>
      <c r="N37" s="81">
        <f>分析係数表!H40</f>
        <v>3.0717908465161214E-2</v>
      </c>
      <c r="O37" s="82">
        <f t="shared" si="3"/>
        <v>0.16133633514090479</v>
      </c>
      <c r="P37" s="76">
        <f>分析係数表!C40</f>
        <v>0.65100470158416435</v>
      </c>
      <c r="Q37" s="82">
        <f t="shared" si="4"/>
        <v>0.10503071271308745</v>
      </c>
      <c r="R37" s="83">
        <v>0.10543932487225682</v>
      </c>
      <c r="S37" s="84">
        <f t="shared" si="5"/>
        <v>0.12502233821293465</v>
      </c>
      <c r="T37" s="85">
        <f>分析係数表!F40</f>
        <v>0.67377291224026792</v>
      </c>
      <c r="U37" s="86">
        <f t="shared" si="6"/>
        <v>8.4236664912816714E-2</v>
      </c>
      <c r="V37" s="87">
        <f>分析係数表!D40</f>
        <v>0.10216428391371674</v>
      </c>
      <c r="W37" s="88">
        <f t="shared" si="7"/>
        <v>0</v>
      </c>
      <c r="X37" s="76">
        <f>分析係数表!E40</f>
        <v>5.6249774928877526E-2</v>
      </c>
      <c r="Y37" s="89">
        <f t="shared" si="8"/>
        <v>0</v>
      </c>
    </row>
    <row r="38" spans="1:25" x14ac:dyDescent="0.2">
      <c r="A38" s="6" t="s">
        <v>26</v>
      </c>
      <c r="B38" s="5" t="s">
        <v>277</v>
      </c>
      <c r="C38" s="90"/>
      <c r="D38" s="107">
        <f>投入係数表!AN38</f>
        <v>0</v>
      </c>
      <c r="E38" s="110">
        <f t="shared" si="9"/>
        <v>0</v>
      </c>
      <c r="F38" s="85">
        <f>分析係数表!C41</f>
        <v>0.8265321556052998</v>
      </c>
      <c r="G38" s="110">
        <f t="shared" si="0"/>
        <v>0</v>
      </c>
      <c r="H38" s="110">
        <v>1.5471168870645419E-3</v>
      </c>
      <c r="I38" s="110">
        <f t="shared" si="1"/>
        <v>1.5471168870645419E-3</v>
      </c>
      <c r="J38" s="85">
        <f>分析係数表!G41</f>
        <v>0.44479524052850572</v>
      </c>
      <c r="K38" s="111">
        <f t="shared" si="2"/>
        <v>6.8815022790758593E-4</v>
      </c>
      <c r="L38" s="79"/>
      <c r="M38" s="80"/>
      <c r="N38" s="81">
        <f>分析係数表!H41</f>
        <v>6.0640824377088114E-2</v>
      </c>
      <c r="O38" s="82">
        <f t="shared" si="3"/>
        <v>0.31849721721837587</v>
      </c>
      <c r="P38" s="76">
        <f>分析係数表!C41</f>
        <v>0.8265321556052998</v>
      </c>
      <c r="Q38" s="82">
        <f t="shared" si="4"/>
        <v>0.26324819150179363</v>
      </c>
      <c r="R38" s="83">
        <v>0.2679701076834014</v>
      </c>
      <c r="S38" s="84">
        <f t="shared" si="5"/>
        <v>0.26951722457046595</v>
      </c>
      <c r="T38" s="85">
        <f>分析係数表!F41</f>
        <v>0.54945616468355352</v>
      </c>
      <c r="U38" s="86">
        <f t="shared" si="6"/>
        <v>0.14808790052864421</v>
      </c>
      <c r="V38" s="87">
        <f>分析係数表!D41</f>
        <v>0.14767501277465508</v>
      </c>
      <c r="W38" s="88">
        <f t="shared" si="7"/>
        <v>0</v>
      </c>
      <c r="X38" s="76">
        <f>分析係数表!E41</f>
        <v>0.13803927293963064</v>
      </c>
      <c r="Y38" s="89">
        <f t="shared" si="8"/>
        <v>0</v>
      </c>
    </row>
    <row r="39" spans="1:25" x14ac:dyDescent="0.2">
      <c r="A39" s="6" t="s">
        <v>51</v>
      </c>
      <c r="B39" s="5" t="s">
        <v>368</v>
      </c>
      <c r="C39" s="90"/>
      <c r="D39" s="107">
        <f>投入係数表!AN39</f>
        <v>0</v>
      </c>
      <c r="E39" s="110">
        <f t="shared" si="9"/>
        <v>0</v>
      </c>
      <c r="F39" s="85">
        <f>分析係数表!C42</f>
        <v>0.24572260647979616</v>
      </c>
      <c r="G39" s="110">
        <f>E39*F39</f>
        <v>0</v>
      </c>
      <c r="H39" s="110">
        <v>4.9303521812561809E-3</v>
      </c>
      <c r="I39" s="110">
        <f>C39+H39</f>
        <v>4.9303521812561809E-3</v>
      </c>
      <c r="J39" s="85">
        <f>分析係数表!G42</f>
        <v>0.48602941176470588</v>
      </c>
      <c r="K39" s="111">
        <f>I39*J39</f>
        <v>2.3962961704487762E-3</v>
      </c>
      <c r="L39" s="79"/>
      <c r="M39" s="80"/>
      <c r="N39" s="81">
        <f>分析係数表!H42</f>
        <v>1.240792174858109E-2</v>
      </c>
      <c r="O39" s="82">
        <f t="shared" si="3"/>
        <v>6.5168780091313883E-2</v>
      </c>
      <c r="P39" s="76">
        <f>分析係数表!C42</f>
        <v>0.24572260647979616</v>
      </c>
      <c r="Q39" s="82">
        <f>O39*P39</f>
        <v>1.6013442505146296E-2</v>
      </c>
      <c r="R39" s="83">
        <v>1.6781367916896366E-2</v>
      </c>
      <c r="S39" s="84">
        <f>I39+R39</f>
        <v>2.1711720098152545E-2</v>
      </c>
      <c r="T39" s="85">
        <f>分析係数表!F42</f>
        <v>0.55735294117647061</v>
      </c>
      <c r="U39" s="86">
        <f>S39*T39</f>
        <v>1.2101091054705609E-2</v>
      </c>
      <c r="V39" s="87">
        <f>分析係数表!D42</f>
        <v>0.2323529411764706</v>
      </c>
      <c r="W39" s="88">
        <f>ROUND(S39*V39,0)</f>
        <v>0</v>
      </c>
      <c r="X39" s="76">
        <f>分析係数表!E42</f>
        <v>0.17941176470588235</v>
      </c>
      <c r="Y39" s="89">
        <f>ROUND(S39*X39,0)</f>
        <v>0</v>
      </c>
    </row>
    <row r="40" spans="1:25" x14ac:dyDescent="0.2">
      <c r="A40" s="6" t="s">
        <v>195</v>
      </c>
      <c r="B40" s="5" t="s">
        <v>41</v>
      </c>
      <c r="C40" s="90"/>
      <c r="D40" s="107">
        <f>投入係数表!AN40</f>
        <v>0</v>
      </c>
      <c r="E40" s="110">
        <f t="shared" si="9"/>
        <v>0</v>
      </c>
      <c r="F40" s="85">
        <f>分析係数表!C43</f>
        <v>0.32241039779440728</v>
      </c>
      <c r="G40" s="110">
        <f>E40*F40</f>
        <v>0</v>
      </c>
      <c r="H40" s="110">
        <v>0.43784980572030274</v>
      </c>
      <c r="I40" s="110">
        <f>C40+H40</f>
        <v>0.43784980572030274</v>
      </c>
      <c r="J40" s="85">
        <f>分析係数表!G43</f>
        <v>0.32678591644967736</v>
      </c>
      <c r="K40" s="111">
        <f>I40*J40</f>
        <v>0.14308315002962232</v>
      </c>
      <c r="L40" s="79"/>
      <c r="M40" s="80"/>
      <c r="N40" s="81">
        <f>分析係数表!H43</f>
        <v>3.3935615666384894E-2</v>
      </c>
      <c r="O40" s="82">
        <f t="shared" si="3"/>
        <v>0.1782363492805622</v>
      </c>
      <c r="P40" s="76">
        <f>分析係数表!C43</f>
        <v>0.32241039779440728</v>
      </c>
      <c r="Q40" s="82">
        <f>O40*P40</f>
        <v>5.7465252272968975E-2</v>
      </c>
      <c r="R40" s="83">
        <v>9.8650406887271974E-2</v>
      </c>
      <c r="S40" s="84">
        <f>I40+R40</f>
        <v>0.53650021260757474</v>
      </c>
      <c r="T40" s="85">
        <f>分析係数表!F43</f>
        <v>0.56402128382203098</v>
      </c>
      <c r="U40" s="86">
        <f>S40*T40</f>
        <v>0.30259753868571687</v>
      </c>
      <c r="V40" s="87">
        <f>分析係数表!D43</f>
        <v>0.20027170836635344</v>
      </c>
      <c r="W40" s="88">
        <f>ROUND(S40*V40,0)</f>
        <v>0</v>
      </c>
      <c r="X40" s="76">
        <f>分析係数表!E43</f>
        <v>0.1484206951205706</v>
      </c>
      <c r="Y40" s="89">
        <f>ROUND(S40*X40,0)</f>
        <v>0</v>
      </c>
    </row>
    <row r="41" spans="1:25" x14ac:dyDescent="0.2">
      <c r="A41" s="6" t="s">
        <v>341</v>
      </c>
      <c r="B41" s="5" t="s">
        <v>42</v>
      </c>
      <c r="C41" s="163"/>
      <c r="D41" s="107">
        <f>投入係数表!AN41</f>
        <v>0</v>
      </c>
      <c r="E41" s="110">
        <f t="shared" si="9"/>
        <v>0</v>
      </c>
      <c r="F41" s="85">
        <f>分析係数表!C44</f>
        <v>0.3905721797921623</v>
      </c>
      <c r="G41" s="110">
        <f>E41*F41</f>
        <v>0</v>
      </c>
      <c r="H41" s="110">
        <v>8.8858115443007403E-3</v>
      </c>
      <c r="I41" s="110">
        <f>C41+H41</f>
        <v>8.8858115443007403E-3</v>
      </c>
      <c r="J41" s="85">
        <f>分析係数表!G44</f>
        <v>0.26539598666415049</v>
      </c>
      <c r="K41" s="111">
        <f>I41*J41</f>
        <v>2.3582587221113939E-3</v>
      </c>
      <c r="L41" s="79"/>
      <c r="M41" s="80"/>
      <c r="N41" s="81">
        <f>分析係数表!H44</f>
        <v>0.10659692871231333</v>
      </c>
      <c r="O41" s="82">
        <f t="shared" si="3"/>
        <v>0.55986747389478109</v>
      </c>
      <c r="P41" s="76">
        <f>分析係数表!C44</f>
        <v>0.3905721797921623</v>
      </c>
      <c r="Q41" s="82">
        <f>O41*P41</f>
        <v>0.21866865967381618</v>
      </c>
      <c r="R41" s="83">
        <v>0.22210447255129043</v>
      </c>
      <c r="S41" s="84">
        <f>I41+R41</f>
        <v>0.23099028409559116</v>
      </c>
      <c r="T41" s="85">
        <f>分析係数表!F44</f>
        <v>0.53714537334088197</v>
      </c>
      <c r="U41" s="86">
        <f>S41*T41</f>
        <v>0.12407536238864271</v>
      </c>
      <c r="V41" s="87">
        <f>分析係数表!D44</f>
        <v>0.12719381015285902</v>
      </c>
      <c r="W41" s="88">
        <f>ROUND(S41*V41,0)</f>
        <v>0</v>
      </c>
      <c r="X41" s="76">
        <f>分析係数表!E44</f>
        <v>9.7670419995386976E-2</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2.2045451498383464E-2</v>
      </c>
      <c r="I42" s="110">
        <f>C42+H42</f>
        <v>100.02204545149839</v>
      </c>
      <c r="J42" s="85">
        <f>分析係数表!G45</f>
        <v>0</v>
      </c>
      <c r="K42" s="111">
        <f>I42*J42</f>
        <v>0</v>
      </c>
      <c r="L42" s="79"/>
      <c r="M42" s="80"/>
      <c r="N42" s="81">
        <f>分析係数表!H45</f>
        <v>0</v>
      </c>
      <c r="O42" s="82">
        <f t="shared" si="3"/>
        <v>0</v>
      </c>
      <c r="P42" s="76">
        <f>分析係数表!C45</f>
        <v>1</v>
      </c>
      <c r="Q42" s="82">
        <f>O42*P42</f>
        <v>0</v>
      </c>
      <c r="R42" s="83">
        <v>1.9268796243481225E-3</v>
      </c>
      <c r="S42" s="84">
        <f>I42+R42</f>
        <v>100.02397233112274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0</v>
      </c>
      <c r="E43" s="110">
        <f t="shared" si="9"/>
        <v>0</v>
      </c>
      <c r="F43" s="85">
        <f>分析係数表!C46</f>
        <v>0.10446009389671362</v>
      </c>
      <c r="G43" s="110">
        <f>E43*F43</f>
        <v>0</v>
      </c>
      <c r="H43" s="110">
        <v>2.2315959963876406E-2</v>
      </c>
      <c r="I43" s="110">
        <f>C43+H43</f>
        <v>2.2315959963876406E-2</v>
      </c>
      <c r="J43" s="85">
        <f>分析係数表!G46</f>
        <v>9.482758620689655E-3</v>
      </c>
      <c r="K43" s="111">
        <f>I43*J43</f>
        <v>2.1161686172641418E-4</v>
      </c>
      <c r="L43" s="79"/>
      <c r="M43" s="80"/>
      <c r="N43" s="81">
        <f>分析係数表!H46</f>
        <v>2.1406935555287204E-2</v>
      </c>
      <c r="O43" s="82">
        <f t="shared" si="3"/>
        <v>0.11243332315429638</v>
      </c>
      <c r="P43" s="76">
        <f>分析係数表!C46</f>
        <v>0.10446009389671362</v>
      </c>
      <c r="Q43" s="82">
        <f>O43*P43</f>
        <v>1.1744795493817347E-2</v>
      </c>
      <c r="R43" s="83">
        <v>1.3070425209071162E-2</v>
      </c>
      <c r="S43" s="84">
        <f>I43+R43</f>
        <v>3.5386385172947565E-2</v>
      </c>
      <c r="T43" s="85">
        <f>分析係数表!F46</f>
        <v>0.31293103448275861</v>
      </c>
      <c r="U43" s="86">
        <f>S43*T43</f>
        <v>1.1073498118775832E-2</v>
      </c>
      <c r="V43" s="87">
        <f>分析係数表!D46</f>
        <v>1.0344827586206896E-2</v>
      </c>
      <c r="W43" s="88">
        <f>ROUND(S43*V43,0)</f>
        <v>0</v>
      </c>
      <c r="X43" s="76">
        <f>分析係数表!E46</f>
        <v>2.8448275862068967E-2</v>
      </c>
      <c r="Y43" s="89">
        <f>ROUND(S43*X43,0)</f>
        <v>0</v>
      </c>
    </row>
    <row r="44" spans="1:25" x14ac:dyDescent="0.2">
      <c r="A44" s="192">
        <v>40</v>
      </c>
      <c r="B44" s="14" t="s">
        <v>151</v>
      </c>
      <c r="C44" s="197">
        <f>SUM(C5:C43)</f>
        <v>100</v>
      </c>
      <c r="D44" s="108">
        <f>投入係数表!AN44</f>
        <v>1</v>
      </c>
      <c r="E44" s="96">
        <f>SUM(E5:E43)</f>
        <v>100</v>
      </c>
      <c r="F44" s="98">
        <f>分析係数表!C47</f>
        <v>0.44570757479943235</v>
      </c>
      <c r="G44" s="96">
        <f>SUM(G5:G43)</f>
        <v>20.377582940935795</v>
      </c>
      <c r="H44" s="96">
        <f>SUM(H5:H43)</f>
        <v>22.453225833866572</v>
      </c>
      <c r="I44" s="96">
        <f>SUM(I5:I43)</f>
        <v>122.45322583386657</v>
      </c>
      <c r="J44" s="98">
        <f>分析係数表!G47</f>
        <v>0.27097428005742652</v>
      </c>
      <c r="K44" s="112">
        <f>SUM(K5:K43)</f>
        <v>8.3722498652027291</v>
      </c>
      <c r="L44" s="94">
        <f>最終需要_まとめ!$L$33</f>
        <v>0.62733333333333341</v>
      </c>
      <c r="M44" s="91">
        <f>K44*L44</f>
        <v>5.2521914154371796</v>
      </c>
      <c r="N44" s="95">
        <f>分析係数表!H47</f>
        <v>1</v>
      </c>
      <c r="O44" s="96">
        <f>SUM(O5:O43)</f>
        <v>5.2521914154371796</v>
      </c>
      <c r="P44" s="92">
        <f>分析係数表!C47</f>
        <v>0.44570757479943235</v>
      </c>
      <c r="Q44" s="96">
        <f>SUM(Q5:Q43)</f>
        <v>2.3011690900726736</v>
      </c>
      <c r="R44" s="91">
        <f>SUM(R5:R43)</f>
        <v>2.5325275950240922</v>
      </c>
      <c r="S44" s="97">
        <f>SUM(S5:S43)</f>
        <v>124.98575342889067</v>
      </c>
      <c r="T44" s="98">
        <f>分析係数表!F47</f>
        <v>0.61157350498728547</v>
      </c>
      <c r="U44" s="99">
        <f>SUM(U5:U43)</f>
        <v>16.211349584658485</v>
      </c>
      <c r="V44" s="100">
        <f>分析係数表!D47</f>
        <v>9.9802009927653867E-2</v>
      </c>
      <c r="W44" s="101">
        <f>SUM(W5:W43)</f>
        <v>3</v>
      </c>
      <c r="X44" s="92">
        <f>分析係数表!E47</f>
        <v>7.9310975781403947E-2</v>
      </c>
      <c r="Y44" s="102">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4.3219724437998597E-2</v>
      </c>
      <c r="G5" s="110">
        <f t="shared" ref="G5:G38" si="0">E5*F5</f>
        <v>0</v>
      </c>
      <c r="H5" s="110">
        <f t="array" ref="H5:H43">MMULT(逆行列係数!C5:AO43,'39'!G5:G43)</f>
        <v>2.6557338017161447E-4</v>
      </c>
      <c r="I5" s="110">
        <f t="shared" ref="I5:I38" si="1">C5+H5</f>
        <v>2.6557338017161447E-4</v>
      </c>
      <c r="J5" s="85">
        <f>分析係数表!G8</f>
        <v>0.12096774193548387</v>
      </c>
      <c r="K5" s="111">
        <f t="shared" ref="K5:K38" si="2">I5*J5</f>
        <v>3.212581211753401E-5</v>
      </c>
      <c r="L5" s="79" t="s">
        <v>178</v>
      </c>
      <c r="M5" s="80" t="s">
        <v>178</v>
      </c>
      <c r="N5" s="81">
        <f>分析係数表!H8</f>
        <v>1.0951274000724549E-2</v>
      </c>
      <c r="O5" s="82">
        <f t="shared" ref="O5:O43" si="3">$M$44*N5</f>
        <v>8.4032538768276016E-2</v>
      </c>
      <c r="P5" s="76">
        <f>分析係数表!C8</f>
        <v>4.3219724437998597E-2</v>
      </c>
      <c r="Q5" s="82">
        <f t="shared" ref="Q5:Q38" si="4">O5*P5</f>
        <v>3.6318631693903233E-3</v>
      </c>
      <c r="R5" s="83">
        <f t="array" ref="R5:R43">MMULT(逆行列係数!C5:AO43,'39'!Q5:Q43)</f>
        <v>4.0943533277952322E-3</v>
      </c>
      <c r="S5" s="84">
        <f t="shared" ref="S5:S38" si="5">I5+R5</f>
        <v>4.3599267079668467E-3</v>
      </c>
      <c r="T5" s="85">
        <f>分析係数表!F8</f>
        <v>0.45483870967741935</v>
      </c>
      <c r="U5" s="86">
        <f t="shared" ref="U5:U38" si="6">S5*T5</f>
        <v>1.9830634381397595E-3</v>
      </c>
      <c r="V5" s="87">
        <f>分析係数表!D8</f>
        <v>0.9145161290322581</v>
      </c>
      <c r="W5" s="167">
        <f t="shared" ref="W5:W38" si="7">ROUND(S5*V5,0)</f>
        <v>0</v>
      </c>
      <c r="X5" s="76">
        <f>分析係数表!E8</f>
        <v>0.59354838709677415</v>
      </c>
      <c r="Y5" s="166">
        <f t="shared" ref="Y5:Y38" si="8">ROUND(S5*X5,0)</f>
        <v>0</v>
      </c>
    </row>
    <row r="6" spans="1:25" x14ac:dyDescent="0.2">
      <c r="A6" s="6" t="s">
        <v>220</v>
      </c>
      <c r="B6" s="5" t="s">
        <v>266</v>
      </c>
      <c r="C6" s="90"/>
      <c r="D6" s="107">
        <f>投入係数表!AO6</f>
        <v>0</v>
      </c>
      <c r="E6" s="110">
        <f t="shared" ref="E6:E43" si="9">$C$43*D6</f>
        <v>0</v>
      </c>
      <c r="F6" s="85">
        <f>分析係数表!C9</f>
        <v>0.23148148148148151</v>
      </c>
      <c r="G6" s="110">
        <f t="shared" si="0"/>
        <v>0</v>
      </c>
      <c r="H6" s="110">
        <v>2.5180862881190843E-4</v>
      </c>
      <c r="I6" s="110">
        <f t="shared" si="1"/>
        <v>2.5180862881190843E-4</v>
      </c>
      <c r="J6" s="85">
        <f>分析係数表!G9</f>
        <v>0.24691358024691357</v>
      </c>
      <c r="K6" s="111">
        <f t="shared" si="2"/>
        <v>6.2174970077014422E-5</v>
      </c>
      <c r="L6" s="79"/>
      <c r="M6" s="80"/>
      <c r="N6" s="81">
        <f>分析係数表!H9</f>
        <v>5.7611802117296619E-4</v>
      </c>
      <c r="O6" s="82">
        <f t="shared" si="3"/>
        <v>4.4207331444831629E-3</v>
      </c>
      <c r="P6" s="76">
        <f>分析係数表!C9</f>
        <v>0.23148148148148151</v>
      </c>
      <c r="Q6" s="82">
        <f t="shared" si="4"/>
        <v>1.0233178575192509E-3</v>
      </c>
      <c r="R6" s="83">
        <v>1.1376287213127794E-3</v>
      </c>
      <c r="S6" s="84">
        <f t="shared" si="5"/>
        <v>1.3894373501246878E-3</v>
      </c>
      <c r="T6" s="85">
        <f>分析係数表!F9</f>
        <v>0.67901234567901236</v>
      </c>
      <c r="U6" s="86">
        <f t="shared" si="6"/>
        <v>9.4344511428219547E-4</v>
      </c>
      <c r="V6" s="87">
        <f>分析係数表!D9</f>
        <v>0</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5.5493895671475668E-3</v>
      </c>
      <c r="G7" s="110">
        <f t="shared" si="0"/>
        <v>0</v>
      </c>
      <c r="H7" s="110">
        <v>9.6156278249379628E-6</v>
      </c>
      <c r="I7" s="110">
        <f t="shared" si="1"/>
        <v>9.6156278249379628E-6</v>
      </c>
      <c r="J7" s="85">
        <f>分析係数表!G10</f>
        <v>0.2857142857142857</v>
      </c>
      <c r="K7" s="111">
        <f t="shared" si="2"/>
        <v>2.7473222356965607E-6</v>
      </c>
      <c r="L7" s="79"/>
      <c r="M7" s="80"/>
      <c r="N7" s="81">
        <f>分析係数表!H10</f>
        <v>1.1094674556213018E-3</v>
      </c>
      <c r="O7" s="82">
        <f t="shared" si="3"/>
        <v>8.5132895926509824E-3</v>
      </c>
      <c r="P7" s="76">
        <f>分析係数表!C10</f>
        <v>5.5493895671475668E-3</v>
      </c>
      <c r="Q7" s="82">
        <f t="shared" si="4"/>
        <v>4.7243560447563319E-5</v>
      </c>
      <c r="R7" s="83">
        <v>5.8046652649535293E-5</v>
      </c>
      <c r="S7" s="84">
        <f t="shared" si="5"/>
        <v>6.7662280474473254E-5</v>
      </c>
      <c r="T7" s="85">
        <f>分析係数表!F10</f>
        <v>0.5714285714285714</v>
      </c>
      <c r="U7" s="86">
        <f t="shared" si="6"/>
        <v>3.8664160271127574E-5</v>
      </c>
      <c r="V7" s="87">
        <f>分析係数表!D10</f>
        <v>0.14285714285714285</v>
      </c>
      <c r="W7" s="167">
        <f t="shared" si="7"/>
        <v>0</v>
      </c>
      <c r="X7" s="76">
        <f>分析係数表!E10</f>
        <v>0</v>
      </c>
      <c r="Y7" s="166">
        <f t="shared" si="8"/>
        <v>0</v>
      </c>
    </row>
    <row r="8" spans="1:25" x14ac:dyDescent="0.2">
      <c r="A8" s="6" t="s">
        <v>222</v>
      </c>
      <c r="B8" s="5" t="s">
        <v>27</v>
      </c>
      <c r="C8" s="90"/>
      <c r="D8" s="107">
        <f>投入係数表!AO8</f>
        <v>0</v>
      </c>
      <c r="E8" s="110">
        <f t="shared" si="9"/>
        <v>0</v>
      </c>
      <c r="F8" s="85">
        <f>分析係数表!C11</f>
        <v>8.2342177493137658E-3</v>
      </c>
      <c r="G8" s="110">
        <f t="shared" si="0"/>
        <v>0</v>
      </c>
      <c r="H8" s="110">
        <v>2.9902322104815888E-4</v>
      </c>
      <c r="I8" s="110">
        <f t="shared" si="1"/>
        <v>2.9902322104815888E-4</v>
      </c>
      <c r="J8" s="85">
        <f>分析係数表!G11</f>
        <v>0.47058823529411764</v>
      </c>
      <c r="K8" s="111">
        <f t="shared" si="2"/>
        <v>1.4071680990501595E-4</v>
      </c>
      <c r="L8" s="79"/>
      <c r="M8" s="80"/>
      <c r="N8" s="81">
        <f>分析係数表!H11</f>
        <v>-2.0126393752767377E-5</v>
      </c>
      <c r="O8" s="82">
        <f t="shared" si="3"/>
        <v>-1.5443609238369126E-4</v>
      </c>
      <c r="P8" s="76">
        <f>分析係数表!C11</f>
        <v>8.2342177493137658E-3</v>
      </c>
      <c r="Q8" s="82">
        <f t="shared" si="4"/>
        <v>-1.271660413040451E-6</v>
      </c>
      <c r="R8" s="83">
        <v>1.5606842409854269E-5</v>
      </c>
      <c r="S8" s="84">
        <f t="shared" si="5"/>
        <v>3.1463006345801314E-4</v>
      </c>
      <c r="T8" s="85">
        <f>分析係数表!F11</f>
        <v>0.76470588235294112</v>
      </c>
      <c r="U8" s="86">
        <f t="shared" si="6"/>
        <v>2.4059946029142179E-4</v>
      </c>
      <c r="V8" s="87">
        <f>分析係数表!D11</f>
        <v>0</v>
      </c>
      <c r="W8" s="167">
        <f t="shared" si="7"/>
        <v>0</v>
      </c>
      <c r="X8" s="76">
        <f>分析係数表!E11</f>
        <v>0</v>
      </c>
      <c r="Y8" s="166">
        <f t="shared" si="8"/>
        <v>0</v>
      </c>
    </row>
    <row r="9" spans="1:25" x14ac:dyDescent="0.2">
      <c r="A9" s="6" t="s">
        <v>223</v>
      </c>
      <c r="B9" s="5" t="s">
        <v>191</v>
      </c>
      <c r="C9" s="90"/>
      <c r="D9" s="107">
        <f>投入係数表!AO9</f>
        <v>2.5862068965517241E-3</v>
      </c>
      <c r="E9" s="110">
        <f t="shared" si="9"/>
        <v>0.25862068965517243</v>
      </c>
      <c r="F9" s="85">
        <f>分析係数表!C12</f>
        <v>2.3675231529837748E-2</v>
      </c>
      <c r="G9" s="110">
        <f t="shared" si="0"/>
        <v>6.1229047059925216E-3</v>
      </c>
      <c r="H9" s="110">
        <v>6.7239666320049124E-3</v>
      </c>
      <c r="I9" s="110">
        <f t="shared" si="1"/>
        <v>6.7239666320049124E-3</v>
      </c>
      <c r="J9" s="85">
        <f>分析係数表!G12</f>
        <v>0.14409566517189837</v>
      </c>
      <c r="K9" s="111">
        <f t="shared" si="2"/>
        <v>9.6889444443239701E-4</v>
      </c>
      <c r="L9" s="79"/>
      <c r="M9" s="80"/>
      <c r="N9" s="81">
        <f>分析係数表!H12</f>
        <v>8.7247916918246585E-2</v>
      </c>
      <c r="O9" s="82">
        <f t="shared" si="3"/>
        <v>0.66948046048330168</v>
      </c>
      <c r="P9" s="76">
        <f>分析係数表!C12</f>
        <v>2.3675231529837748E-2</v>
      </c>
      <c r="Q9" s="82">
        <f t="shared" si="4"/>
        <v>1.5850104906644558E-2</v>
      </c>
      <c r="R9" s="83">
        <v>1.6993030848367532E-2</v>
      </c>
      <c r="S9" s="84">
        <f t="shared" si="5"/>
        <v>2.3716997480372443E-2</v>
      </c>
      <c r="T9" s="85">
        <f>分析係数表!F12</f>
        <v>0.28819133034379674</v>
      </c>
      <c r="U9" s="86">
        <f t="shared" si="6"/>
        <v>6.83503305562901E-3</v>
      </c>
      <c r="V9" s="87">
        <f>分析係数表!D12</f>
        <v>3.3781763826606873E-2</v>
      </c>
      <c r="W9" s="167">
        <f t="shared" si="7"/>
        <v>0</v>
      </c>
      <c r="X9" s="76">
        <f>分析係数表!E12</f>
        <v>3.4230194319880419E-2</v>
      </c>
      <c r="Y9" s="166">
        <f t="shared" si="8"/>
        <v>0</v>
      </c>
    </row>
    <row r="10" spans="1:25" x14ac:dyDescent="0.2">
      <c r="A10" s="6" t="s">
        <v>224</v>
      </c>
      <c r="B10" s="5" t="s">
        <v>28</v>
      </c>
      <c r="C10" s="90"/>
      <c r="D10" s="107">
        <f>投入係数表!AO10</f>
        <v>5.1724137931034482E-3</v>
      </c>
      <c r="E10" s="110">
        <f t="shared" si="9"/>
        <v>0.51724137931034486</v>
      </c>
      <c r="F10" s="85">
        <f>分析係数表!C13</f>
        <v>0</v>
      </c>
      <c r="G10" s="110">
        <f t="shared" si="0"/>
        <v>0</v>
      </c>
      <c r="H10" s="110">
        <v>0</v>
      </c>
      <c r="I10" s="110">
        <f t="shared" si="1"/>
        <v>0</v>
      </c>
      <c r="J10" s="85">
        <f>分析係数表!G13</f>
        <v>0.24561403508771928</v>
      </c>
      <c r="K10" s="111">
        <f t="shared" si="2"/>
        <v>0</v>
      </c>
      <c r="L10" s="79"/>
      <c r="M10" s="80"/>
      <c r="N10" s="81">
        <f>分析係数表!H13</f>
        <v>1.3441915227629513E-2</v>
      </c>
      <c r="O10" s="82">
        <f t="shared" si="3"/>
        <v>0.10314400520075781</v>
      </c>
      <c r="P10" s="76">
        <f>分析係数表!C13</f>
        <v>0</v>
      </c>
      <c r="Q10" s="82">
        <f t="shared" si="4"/>
        <v>0</v>
      </c>
      <c r="R10" s="83">
        <v>0</v>
      </c>
      <c r="S10" s="84">
        <f t="shared" si="5"/>
        <v>0</v>
      </c>
      <c r="T10" s="85">
        <f>分析係数表!F13</f>
        <v>0.38596491228070173</v>
      </c>
      <c r="U10" s="86">
        <f t="shared" si="6"/>
        <v>0</v>
      </c>
      <c r="V10" s="87">
        <f>分析係数表!D13</f>
        <v>0.15789473684210525</v>
      </c>
      <c r="W10" s="167">
        <f t="shared" si="7"/>
        <v>0</v>
      </c>
      <c r="X10" s="76">
        <f>分析係数表!E13</f>
        <v>0.1189083820662768</v>
      </c>
      <c r="Y10" s="166">
        <f t="shared" si="8"/>
        <v>0</v>
      </c>
    </row>
    <row r="11" spans="1:25" x14ac:dyDescent="0.2">
      <c r="A11" s="6" t="s">
        <v>225</v>
      </c>
      <c r="B11" s="5" t="s">
        <v>268</v>
      </c>
      <c r="C11" s="90"/>
      <c r="D11" s="107">
        <f>投入係数表!AO11</f>
        <v>0.10431034482758621</v>
      </c>
      <c r="E11" s="110">
        <f t="shared" si="9"/>
        <v>10.431034482758621</v>
      </c>
      <c r="F11" s="85">
        <f>分析係数表!C14</f>
        <v>5.9722885809842308E-2</v>
      </c>
      <c r="G11" s="110">
        <f t="shared" si="0"/>
        <v>0.62297148129232061</v>
      </c>
      <c r="H11" s="110">
        <v>0.64297682966795555</v>
      </c>
      <c r="I11" s="110">
        <f t="shared" si="1"/>
        <v>0.64297682966795555</v>
      </c>
      <c r="J11" s="85">
        <f>分析係数表!G14</f>
        <v>0.15850144092219021</v>
      </c>
      <c r="K11" s="111">
        <f t="shared" si="2"/>
        <v>0.10191275398195261</v>
      </c>
      <c r="L11" s="79"/>
      <c r="M11" s="80"/>
      <c r="N11" s="81">
        <f>分析係数表!H14</f>
        <v>1.1119832548403977E-3</v>
      </c>
      <c r="O11" s="82">
        <f t="shared" si="3"/>
        <v>8.5325941041989421E-3</v>
      </c>
      <c r="P11" s="76">
        <f>分析係数表!C14</f>
        <v>5.9722885809842308E-2</v>
      </c>
      <c r="Q11" s="82">
        <f t="shared" si="4"/>
        <v>5.0959114334680718E-4</v>
      </c>
      <c r="R11" s="83">
        <v>1.4893993734289986E-3</v>
      </c>
      <c r="S11" s="84">
        <f t="shared" si="5"/>
        <v>0.64446622904138451</v>
      </c>
      <c r="T11" s="85">
        <f>分析係数表!F14</f>
        <v>0.29178674351585016</v>
      </c>
      <c r="U11" s="86">
        <f t="shared" si="6"/>
        <v>0.18804670227792561</v>
      </c>
      <c r="V11" s="87">
        <f>分析係数表!D14</f>
        <v>6.1959654178674349E-2</v>
      </c>
      <c r="W11" s="167">
        <f t="shared" si="7"/>
        <v>0</v>
      </c>
      <c r="X11" s="76">
        <f>分析係数表!E14</f>
        <v>5.1152737752161385E-2</v>
      </c>
      <c r="Y11" s="166">
        <f t="shared" si="8"/>
        <v>0</v>
      </c>
    </row>
    <row r="12" spans="1:25" x14ac:dyDescent="0.2">
      <c r="A12" s="6" t="s">
        <v>226</v>
      </c>
      <c r="B12" s="5" t="s">
        <v>29</v>
      </c>
      <c r="C12" s="90"/>
      <c r="D12" s="107">
        <f>投入係数表!AO12</f>
        <v>7.7586206896551723E-3</v>
      </c>
      <c r="E12" s="110">
        <f t="shared" si="9"/>
        <v>0.77586206896551724</v>
      </c>
      <c r="F12" s="85">
        <f>分析係数表!C15</f>
        <v>0</v>
      </c>
      <c r="G12" s="110">
        <f t="shared" si="0"/>
        <v>0</v>
      </c>
      <c r="H12" s="110">
        <v>0</v>
      </c>
      <c r="I12" s="110">
        <f t="shared" si="1"/>
        <v>0</v>
      </c>
      <c r="J12" s="85">
        <f>分析係数表!G15</f>
        <v>9.5557930087009621E-2</v>
      </c>
      <c r="K12" s="111">
        <f t="shared" si="2"/>
        <v>0</v>
      </c>
      <c r="L12" s="79"/>
      <c r="M12" s="80"/>
      <c r="N12" s="81">
        <f>分析係数表!H15</f>
        <v>8.0253995089159917E-3</v>
      </c>
      <c r="O12" s="82">
        <f t="shared" si="3"/>
        <v>6.1581391837996893E-2</v>
      </c>
      <c r="P12" s="76">
        <f>分析係数表!C15</f>
        <v>0</v>
      </c>
      <c r="Q12" s="82">
        <f t="shared" si="4"/>
        <v>0</v>
      </c>
      <c r="R12" s="83">
        <v>0</v>
      </c>
      <c r="S12" s="84">
        <f t="shared" si="5"/>
        <v>0</v>
      </c>
      <c r="T12" s="85">
        <f>分析係数表!F15</f>
        <v>0.30377041673027017</v>
      </c>
      <c r="U12" s="86">
        <f t="shared" si="6"/>
        <v>0</v>
      </c>
      <c r="V12" s="87">
        <f>分析係数表!D15</f>
        <v>2.5186994352007327E-2</v>
      </c>
      <c r="W12" s="167">
        <f t="shared" si="7"/>
        <v>0</v>
      </c>
      <c r="X12" s="76">
        <f>分析係数表!E15</f>
        <v>2.1370783086551673E-2</v>
      </c>
      <c r="Y12" s="166">
        <f t="shared" si="8"/>
        <v>0</v>
      </c>
    </row>
    <row r="13" spans="1:25" x14ac:dyDescent="0.2">
      <c r="A13" s="6" t="s">
        <v>227</v>
      </c>
      <c r="B13" s="5" t="s">
        <v>30</v>
      </c>
      <c r="C13" s="90"/>
      <c r="D13" s="107">
        <f>投入係数表!AO13</f>
        <v>1.4655172413793103E-2</v>
      </c>
      <c r="E13" s="110">
        <f t="shared" si="9"/>
        <v>1.4655172413793103</v>
      </c>
      <c r="F13" s="85">
        <f>分析係数表!C16</f>
        <v>6.1289263434387564E-3</v>
      </c>
      <c r="G13" s="110">
        <f t="shared" si="0"/>
        <v>8.9820472274533495E-3</v>
      </c>
      <c r="H13" s="110">
        <v>1.1448189765707649E-2</v>
      </c>
      <c r="I13" s="110">
        <f t="shared" si="1"/>
        <v>1.1448189765707649E-2</v>
      </c>
      <c r="J13" s="85">
        <f>分析係数表!G16</f>
        <v>3.1746031746031744E-2</v>
      </c>
      <c r="K13" s="111">
        <f t="shared" si="2"/>
        <v>3.6343459573675077E-4</v>
      </c>
      <c r="L13" s="79"/>
      <c r="M13" s="80"/>
      <c r="N13" s="81">
        <f>分析係数表!H16</f>
        <v>1.5884756269371653E-2</v>
      </c>
      <c r="O13" s="82">
        <f t="shared" si="3"/>
        <v>0.12188868591382834</v>
      </c>
      <c r="P13" s="76">
        <f>分析係数表!C16</f>
        <v>6.1289263434387564E-3</v>
      </c>
      <c r="Q13" s="82">
        <f t="shared" si="4"/>
        <v>7.4704677806439505E-4</v>
      </c>
      <c r="R13" s="83">
        <v>8.3720039271049755E-4</v>
      </c>
      <c r="S13" s="84">
        <f t="shared" si="5"/>
        <v>1.2285390158418147E-2</v>
      </c>
      <c r="T13" s="85">
        <f>分析係数表!F16</f>
        <v>0.27777777777777779</v>
      </c>
      <c r="U13" s="86">
        <f t="shared" si="6"/>
        <v>3.4126083773383742E-3</v>
      </c>
      <c r="V13" s="87">
        <f>分析係数表!D16</f>
        <v>0</v>
      </c>
      <c r="W13" s="167">
        <f t="shared" si="7"/>
        <v>0</v>
      </c>
      <c r="X13" s="76">
        <f>分析係数表!E16</f>
        <v>0</v>
      </c>
      <c r="Y13" s="166">
        <f t="shared" si="8"/>
        <v>0</v>
      </c>
    </row>
    <row r="14" spans="1:25" x14ac:dyDescent="0.2">
      <c r="A14" s="6" t="s">
        <v>2</v>
      </c>
      <c r="B14" s="5" t="s">
        <v>365</v>
      </c>
      <c r="C14" s="90"/>
      <c r="D14" s="107">
        <f>投入係数表!AO14</f>
        <v>1.4655172413793103E-2</v>
      </c>
      <c r="E14" s="110">
        <f t="shared" si="9"/>
        <v>1.4655172413793103</v>
      </c>
      <c r="F14" s="85">
        <f>分析係数表!C17</f>
        <v>8.7451698189953242E-2</v>
      </c>
      <c r="G14" s="110">
        <f t="shared" si="0"/>
        <v>0.1281619714852763</v>
      </c>
      <c r="H14" s="110">
        <v>0.14502311840909224</v>
      </c>
      <c r="I14" s="110">
        <f t="shared" si="1"/>
        <v>0.14502311840909224</v>
      </c>
      <c r="J14" s="85">
        <f>分析係数表!G17</f>
        <v>0.21272443403590943</v>
      </c>
      <c r="K14" s="111">
        <f t="shared" si="2"/>
        <v>3.0849960785696826E-2</v>
      </c>
      <c r="L14" s="79"/>
      <c r="M14" s="80"/>
      <c r="N14" s="81">
        <f>分析係数表!H17</f>
        <v>2.8227267238256251E-3</v>
      </c>
      <c r="O14" s="82">
        <f t="shared" si="3"/>
        <v>2.1659661956812702E-2</v>
      </c>
      <c r="P14" s="76">
        <f>分析係数表!C17</f>
        <v>8.7451698189953242E-2</v>
      </c>
      <c r="Q14" s="82">
        <f t="shared" si="4"/>
        <v>1.8941742203435964E-3</v>
      </c>
      <c r="R14" s="83">
        <v>3.3100317672146422E-3</v>
      </c>
      <c r="S14" s="84">
        <f t="shared" si="5"/>
        <v>0.14833315017630688</v>
      </c>
      <c r="T14" s="85">
        <f>分析係数表!F17</f>
        <v>0.32357533177205311</v>
      </c>
      <c r="U14" s="86">
        <f t="shared" si="6"/>
        <v>4.7996948281092279E-2</v>
      </c>
      <c r="V14" s="87">
        <f>分析係数表!D17</f>
        <v>1.873536299765808E-2</v>
      </c>
      <c r="W14" s="167">
        <f t="shared" si="7"/>
        <v>0</v>
      </c>
      <c r="X14" s="76">
        <f>分析係数表!E17</f>
        <v>1.288056206088993E-2</v>
      </c>
      <c r="Y14" s="166">
        <f t="shared" si="8"/>
        <v>0</v>
      </c>
    </row>
    <row r="15" spans="1:25" x14ac:dyDescent="0.2">
      <c r="A15" s="6" t="s">
        <v>3</v>
      </c>
      <c r="B15" s="5" t="s">
        <v>31</v>
      </c>
      <c r="C15" s="90"/>
      <c r="D15" s="107">
        <f>投入係数表!AO15</f>
        <v>5.1724137931034482E-3</v>
      </c>
      <c r="E15" s="110">
        <f t="shared" si="9"/>
        <v>0.51724137931034486</v>
      </c>
      <c r="F15" s="85">
        <f>分析係数表!C18</f>
        <v>0.22643979057591623</v>
      </c>
      <c r="G15" s="110">
        <f t="shared" si="0"/>
        <v>0.11712402960823254</v>
      </c>
      <c r="H15" s="110">
        <v>0.12638439313918307</v>
      </c>
      <c r="I15" s="110">
        <f t="shared" si="1"/>
        <v>0.12638439313918307</v>
      </c>
      <c r="J15" s="85">
        <f>分析係数表!G18</f>
        <v>0.21553645335880292</v>
      </c>
      <c r="K15" s="111">
        <f t="shared" si="2"/>
        <v>2.7240443857124142E-2</v>
      </c>
      <c r="L15" s="79"/>
      <c r="M15" s="80"/>
      <c r="N15" s="81">
        <f>分析係数表!H18</f>
        <v>4.2265426880811494E-4</v>
      </c>
      <c r="O15" s="82">
        <f t="shared" si="3"/>
        <v>3.2431579400575166E-3</v>
      </c>
      <c r="P15" s="76">
        <f>分析係数表!C18</f>
        <v>0.22643979057591623</v>
      </c>
      <c r="Q15" s="82">
        <f t="shared" si="4"/>
        <v>7.3438000475124397E-4</v>
      </c>
      <c r="R15" s="83">
        <v>1.5824768225974114E-3</v>
      </c>
      <c r="S15" s="84">
        <f t="shared" si="5"/>
        <v>0.12796686996178047</v>
      </c>
      <c r="T15" s="85">
        <f>分析係数表!F18</f>
        <v>0.45877109200891436</v>
      </c>
      <c r="U15" s="86">
        <f t="shared" si="6"/>
        <v>5.870750067332877E-2</v>
      </c>
      <c r="V15" s="87">
        <f>分析係数表!D18</f>
        <v>2.9608404966571154E-2</v>
      </c>
      <c r="W15" s="167">
        <f t="shared" si="7"/>
        <v>0</v>
      </c>
      <c r="X15" s="76">
        <f>分析係数表!E18</f>
        <v>1.5918497293855461E-2</v>
      </c>
      <c r="Y15" s="166">
        <f t="shared" si="8"/>
        <v>0</v>
      </c>
    </row>
    <row r="16" spans="1:25" x14ac:dyDescent="0.2">
      <c r="A16" s="6" t="s">
        <v>4</v>
      </c>
      <c r="B16" s="5" t="s">
        <v>32</v>
      </c>
      <c r="C16" s="90"/>
      <c r="D16" s="107">
        <f>投入係数表!AO16</f>
        <v>3.4482758620689655E-3</v>
      </c>
      <c r="E16" s="110">
        <f t="shared" si="9"/>
        <v>0.34482758620689657</v>
      </c>
      <c r="F16" s="85">
        <f>分析係数表!C19</f>
        <v>0.10887949260042284</v>
      </c>
      <c r="G16" s="110">
        <f t="shared" si="0"/>
        <v>3.7544652620835464E-2</v>
      </c>
      <c r="H16" s="110">
        <v>4.4873639806465408E-2</v>
      </c>
      <c r="I16" s="110">
        <f t="shared" si="1"/>
        <v>4.4873639806465408E-2</v>
      </c>
      <c r="J16" s="85">
        <f>分析係数表!G19</f>
        <v>5.7692307692307696E-2</v>
      </c>
      <c r="K16" s="111">
        <f t="shared" si="2"/>
        <v>2.588863834988389E-3</v>
      </c>
      <c r="L16" s="79"/>
      <c r="M16" s="80"/>
      <c r="N16" s="81">
        <f>分析係数表!H19</f>
        <v>-1.0817936642112467E-4</v>
      </c>
      <c r="O16" s="82">
        <f t="shared" si="3"/>
        <v>-8.3009399656234063E-4</v>
      </c>
      <c r="P16" s="76">
        <f>分析係数表!C19</f>
        <v>0.10887949260042284</v>
      </c>
      <c r="Q16" s="82">
        <f t="shared" si="4"/>
        <v>-9.0380213156364791E-5</v>
      </c>
      <c r="R16" s="83">
        <v>2.4291089791772072E-4</v>
      </c>
      <c r="S16" s="84">
        <f t="shared" si="5"/>
        <v>4.5116550704383127E-2</v>
      </c>
      <c r="T16" s="85">
        <f>分析係数表!F19</f>
        <v>0.23994755244755245</v>
      </c>
      <c r="U16" s="86">
        <f t="shared" si="6"/>
        <v>1.0825605916392629E-2</v>
      </c>
      <c r="V16" s="87">
        <f>分析係数表!D19</f>
        <v>6.8181818181818177E-2</v>
      </c>
      <c r="W16" s="167">
        <f t="shared" si="7"/>
        <v>0</v>
      </c>
      <c r="X16" s="76">
        <f>分析係数表!E19</f>
        <v>7.1241258741258737E-2</v>
      </c>
      <c r="Y16" s="166">
        <f t="shared" si="8"/>
        <v>0</v>
      </c>
    </row>
    <row r="17" spans="1:25" x14ac:dyDescent="0.2">
      <c r="A17" s="6" t="s">
        <v>5</v>
      </c>
      <c r="B17" s="5" t="s">
        <v>33</v>
      </c>
      <c r="C17" s="90"/>
      <c r="D17" s="107">
        <f>投入係数表!AO17</f>
        <v>2.5862068965517241E-3</v>
      </c>
      <c r="E17" s="110">
        <f t="shared" si="9"/>
        <v>0.25862068965517243</v>
      </c>
      <c r="F17" s="85">
        <f>分析係数表!C20</f>
        <v>0.17711503347534996</v>
      </c>
      <c r="G17" s="110">
        <f t="shared" si="0"/>
        <v>4.5805612105693956E-2</v>
      </c>
      <c r="H17" s="110">
        <v>5.5210831001462957E-2</v>
      </c>
      <c r="I17" s="110">
        <f t="shared" si="1"/>
        <v>5.5210831001462957E-2</v>
      </c>
      <c r="J17" s="85">
        <f>分析係数表!G20</f>
        <v>9.9964551577454805E-2</v>
      </c>
      <c r="K17" s="111">
        <f t="shared" si="2"/>
        <v>5.5191259632798844E-3</v>
      </c>
      <c r="L17" s="79"/>
      <c r="M17" s="80"/>
      <c r="N17" s="81">
        <f>分析係数表!H20</f>
        <v>5.2831783601014375E-4</v>
      </c>
      <c r="O17" s="82">
        <f t="shared" si="3"/>
        <v>4.0539474250718965E-3</v>
      </c>
      <c r="P17" s="76">
        <f>分析係数表!C20</f>
        <v>0.17711503347534996</v>
      </c>
      <c r="Q17" s="82">
        <f t="shared" si="4"/>
        <v>7.1801503389891776E-4</v>
      </c>
      <c r="R17" s="83">
        <v>1.3708622348399648E-3</v>
      </c>
      <c r="S17" s="84">
        <f t="shared" si="5"/>
        <v>5.6581693236302924E-2</v>
      </c>
      <c r="T17" s="85">
        <f>分析係数表!F20</f>
        <v>0.22332506203473945</v>
      </c>
      <c r="U17" s="86">
        <f t="shared" si="6"/>
        <v>1.2636110152027948E-2</v>
      </c>
      <c r="V17" s="87">
        <f>分析係数表!D20</f>
        <v>1.7015242821694435E-2</v>
      </c>
      <c r="W17" s="167">
        <f t="shared" si="7"/>
        <v>0</v>
      </c>
      <c r="X17" s="76">
        <f>分析係数表!E20</f>
        <v>1.5242821694434599E-2</v>
      </c>
      <c r="Y17" s="166">
        <f t="shared" si="8"/>
        <v>0</v>
      </c>
    </row>
    <row r="18" spans="1:25" x14ac:dyDescent="0.2">
      <c r="A18" s="6" t="s">
        <v>6</v>
      </c>
      <c r="B18" s="5" t="s">
        <v>34</v>
      </c>
      <c r="C18" s="90"/>
      <c r="D18" s="107">
        <f>投入係数表!AO18</f>
        <v>5.1724137931034482E-3</v>
      </c>
      <c r="E18" s="110">
        <f t="shared" si="9"/>
        <v>0.51724137931034486</v>
      </c>
      <c r="F18" s="85">
        <f>分析係数表!C21</f>
        <v>0.17957505140507202</v>
      </c>
      <c r="G18" s="110">
        <f t="shared" si="0"/>
        <v>9.2883647278485526E-2</v>
      </c>
      <c r="H18" s="110">
        <v>0.11837165102274287</v>
      </c>
      <c r="I18" s="110">
        <f t="shared" si="1"/>
        <v>0.11837165102274287</v>
      </c>
      <c r="J18" s="85">
        <f>分析係数表!G21</f>
        <v>0.28499913688934919</v>
      </c>
      <c r="K18" s="111">
        <f t="shared" si="2"/>
        <v>3.3735818373648967E-2</v>
      </c>
      <c r="L18" s="79"/>
      <c r="M18" s="80"/>
      <c r="N18" s="81">
        <f>分析係数表!H21</f>
        <v>8.7801392746447693E-4</v>
      </c>
      <c r="O18" s="82">
        <f t="shared" si="3"/>
        <v>6.7372745302385325E-3</v>
      </c>
      <c r="P18" s="76">
        <f>分析係数表!C21</f>
        <v>0.17957505140507202</v>
      </c>
      <c r="Q18" s="82">
        <f t="shared" si="4"/>
        <v>1.2098464200976668E-3</v>
      </c>
      <c r="R18" s="83">
        <v>2.3843821825340629E-3</v>
      </c>
      <c r="S18" s="84">
        <f t="shared" si="5"/>
        <v>0.12075603320527693</v>
      </c>
      <c r="T18" s="85">
        <f>分析係数表!F21</f>
        <v>0.42551355083721731</v>
      </c>
      <c r="U18" s="86">
        <f t="shared" si="6"/>
        <v>5.1383328474194308E-2</v>
      </c>
      <c r="V18" s="87">
        <f>分析係数表!D21</f>
        <v>7.6298981529432069E-2</v>
      </c>
      <c r="W18" s="167">
        <f t="shared" si="7"/>
        <v>0</v>
      </c>
      <c r="X18" s="76">
        <f>分析係数表!E21</f>
        <v>5.9382012774037631E-2</v>
      </c>
      <c r="Y18" s="166">
        <f t="shared" si="8"/>
        <v>0</v>
      </c>
    </row>
    <row r="19" spans="1:25" x14ac:dyDescent="0.2">
      <c r="A19" s="6" t="s">
        <v>7</v>
      </c>
      <c r="B19" s="5" t="s">
        <v>269</v>
      </c>
      <c r="C19" s="90"/>
      <c r="D19" s="107">
        <f>投入係数表!AO19</f>
        <v>0</v>
      </c>
      <c r="E19" s="110">
        <f t="shared" si="9"/>
        <v>0</v>
      </c>
      <c r="F19" s="85">
        <f>分析係数表!C22</f>
        <v>4.9691833590138623E-2</v>
      </c>
      <c r="G19" s="110">
        <f t="shared" si="0"/>
        <v>0</v>
      </c>
      <c r="H19" s="110">
        <v>2.202598677551668E-3</v>
      </c>
      <c r="I19" s="110">
        <f t="shared" si="1"/>
        <v>2.202598677551668E-3</v>
      </c>
      <c r="J19" s="85">
        <f>分析係数表!G22</f>
        <v>0.19477362503798237</v>
      </c>
      <c r="K19" s="111">
        <f t="shared" si="2"/>
        <v>4.2900812893060446E-4</v>
      </c>
      <c r="L19" s="79"/>
      <c r="M19" s="80"/>
      <c r="N19" s="81">
        <f>分析係数表!H22</f>
        <v>4.276858672463068E-5</v>
      </c>
      <c r="O19" s="82">
        <f t="shared" si="3"/>
        <v>3.2817669631534394E-4</v>
      </c>
      <c r="P19" s="76">
        <f>分析係数表!C22</f>
        <v>4.9691833590138623E-2</v>
      </c>
      <c r="Q19" s="82">
        <f t="shared" si="4"/>
        <v>1.630770178146353E-5</v>
      </c>
      <c r="R19" s="83">
        <v>1.9590039979152553E-4</v>
      </c>
      <c r="S19" s="84">
        <f t="shared" si="5"/>
        <v>2.3984990773431936E-3</v>
      </c>
      <c r="T19" s="85">
        <f>分析係数表!F22</f>
        <v>0.41355211182011548</v>
      </c>
      <c r="U19" s="86">
        <f t="shared" si="6"/>
        <v>9.9190435863387612E-4</v>
      </c>
      <c r="V19" s="87">
        <f>分析係数表!D22</f>
        <v>4.6490428441203283E-2</v>
      </c>
      <c r="W19" s="167">
        <f t="shared" si="7"/>
        <v>0</v>
      </c>
      <c r="X19" s="76">
        <f>分析係数表!E22</f>
        <v>3.5855363111516256E-2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0.21580656802598339</v>
      </c>
      <c r="K20" s="111">
        <f t="shared" si="2"/>
        <v>0</v>
      </c>
      <c r="L20" s="79"/>
      <c r="M20" s="80"/>
      <c r="N20" s="81">
        <f>分析係数表!H23</f>
        <v>2.5157992190959224E-5</v>
      </c>
      <c r="O20" s="82">
        <f t="shared" si="3"/>
        <v>1.930451154796141E-4</v>
      </c>
      <c r="P20" s="76">
        <f>分析係数表!C23</f>
        <v>0</v>
      </c>
      <c r="Q20" s="82">
        <f t="shared" si="4"/>
        <v>0</v>
      </c>
      <c r="R20" s="83">
        <v>0</v>
      </c>
      <c r="S20" s="84">
        <f t="shared" si="5"/>
        <v>0</v>
      </c>
      <c r="T20" s="85">
        <f>分析係数表!F23</f>
        <v>0.44063514976542767</v>
      </c>
      <c r="U20" s="86">
        <f t="shared" si="6"/>
        <v>0</v>
      </c>
      <c r="V20" s="87">
        <f>分析係数表!D23</f>
        <v>0.25009022013713461</v>
      </c>
      <c r="W20" s="167">
        <f t="shared" si="7"/>
        <v>0</v>
      </c>
      <c r="X20" s="76">
        <f>分析係数表!E23</f>
        <v>0.2490075784915193</v>
      </c>
      <c r="Y20" s="166">
        <f t="shared" si="8"/>
        <v>0</v>
      </c>
    </row>
    <row r="21" spans="1:25" x14ac:dyDescent="0.2">
      <c r="A21" s="6" t="s">
        <v>9</v>
      </c>
      <c r="B21" s="5" t="s">
        <v>271</v>
      </c>
      <c r="C21" s="90"/>
      <c r="D21" s="107">
        <f>投入係数表!AO21</f>
        <v>6.0344827586206896E-3</v>
      </c>
      <c r="E21" s="110">
        <f t="shared" si="9"/>
        <v>0.60344827586206895</v>
      </c>
      <c r="F21" s="85">
        <f>分析係数表!C24</f>
        <v>0.10964526531808849</v>
      </c>
      <c r="G21" s="110">
        <f t="shared" si="0"/>
        <v>6.6165246312639606E-2</v>
      </c>
      <c r="H21" s="110">
        <v>7.5830229132589716E-2</v>
      </c>
      <c r="I21" s="110">
        <f t="shared" si="1"/>
        <v>7.5830229132589716E-2</v>
      </c>
      <c r="J21" s="85">
        <f>分析係数表!G24</f>
        <v>0.20900321543408359</v>
      </c>
      <c r="K21" s="111">
        <f t="shared" si="2"/>
        <v>1.584876171581457E-2</v>
      </c>
      <c r="L21" s="79"/>
      <c r="M21" s="80"/>
      <c r="N21" s="81">
        <f>分析係数表!H24</f>
        <v>3.3711709535885358E-4</v>
      </c>
      <c r="O21" s="82">
        <f t="shared" si="3"/>
        <v>2.5868045474268285E-3</v>
      </c>
      <c r="P21" s="76">
        <f>分析係数表!C24</f>
        <v>0.10964526531808849</v>
      </c>
      <c r="Q21" s="82">
        <f t="shared" si="4"/>
        <v>2.8363087092865243E-4</v>
      </c>
      <c r="R21" s="83">
        <v>1.1389930772982453E-3</v>
      </c>
      <c r="S21" s="84">
        <f t="shared" si="5"/>
        <v>7.6969222209887958E-2</v>
      </c>
      <c r="T21" s="85">
        <f>分析係数表!F24</f>
        <v>0.39389067524115756</v>
      </c>
      <c r="U21" s="86">
        <f t="shared" si="6"/>
        <v>3.0317458909039471E-2</v>
      </c>
      <c r="V21" s="87">
        <f>分析係数表!D24</f>
        <v>0.10771704180064309</v>
      </c>
      <c r="W21" s="167">
        <f t="shared" si="7"/>
        <v>0</v>
      </c>
      <c r="X21" s="76">
        <f>分析係数表!E24</f>
        <v>0.10932475884244373</v>
      </c>
      <c r="Y21" s="166">
        <f t="shared" si="8"/>
        <v>0</v>
      </c>
    </row>
    <row r="22" spans="1:25" x14ac:dyDescent="0.2">
      <c r="A22" s="6" t="s">
        <v>10</v>
      </c>
      <c r="B22" s="5" t="s">
        <v>272</v>
      </c>
      <c r="C22" s="90"/>
      <c r="D22" s="107">
        <f>投入係数表!AO22</f>
        <v>8.6206896551724137E-3</v>
      </c>
      <c r="E22" s="110">
        <f t="shared" si="9"/>
        <v>0.86206896551724133</v>
      </c>
      <c r="F22" s="85">
        <f>分析係数表!C25</f>
        <v>4.6305418719211788E-2</v>
      </c>
      <c r="G22" s="110">
        <f t="shared" si="0"/>
        <v>3.9918464413113607E-2</v>
      </c>
      <c r="H22" s="110">
        <v>4.555520726335318E-2</v>
      </c>
      <c r="I22" s="110">
        <f t="shared" si="1"/>
        <v>4.555520726335318E-2</v>
      </c>
      <c r="J22" s="85">
        <f>分析係数表!G25</f>
        <v>0.19667590027700832</v>
      </c>
      <c r="K22" s="111">
        <f t="shared" si="2"/>
        <v>8.9596114008256948E-3</v>
      </c>
      <c r="L22" s="79"/>
      <c r="M22" s="80"/>
      <c r="N22" s="81">
        <f>分析係数表!H25</f>
        <v>4.9058084772370483E-4</v>
      </c>
      <c r="O22" s="82">
        <f t="shared" si="3"/>
        <v>3.7643797518524748E-3</v>
      </c>
      <c r="P22" s="76">
        <f>分析係数表!C25</f>
        <v>4.6305418719211788E-2</v>
      </c>
      <c r="Q22" s="82">
        <f t="shared" si="4"/>
        <v>1.7431118062765142E-4</v>
      </c>
      <c r="R22" s="83">
        <v>5.8668692687576559E-4</v>
      </c>
      <c r="S22" s="84">
        <f t="shared" si="5"/>
        <v>4.6141894190228946E-2</v>
      </c>
      <c r="T22" s="85">
        <f>分析係数表!F25</f>
        <v>0.35013850415512465</v>
      </c>
      <c r="U22" s="86">
        <f t="shared" si="6"/>
        <v>1.61560538106508E-2</v>
      </c>
      <c r="V22" s="87">
        <f>分析係数表!D25</f>
        <v>3.9889196675900275E-2</v>
      </c>
      <c r="W22" s="167">
        <f t="shared" si="7"/>
        <v>0</v>
      </c>
      <c r="X22" s="76">
        <f>分析係数表!E25</f>
        <v>3.3240997229916899E-2</v>
      </c>
      <c r="Y22" s="166">
        <f t="shared" si="8"/>
        <v>0</v>
      </c>
    </row>
    <row r="23" spans="1:25" x14ac:dyDescent="0.2">
      <c r="A23" s="6" t="s">
        <v>11</v>
      </c>
      <c r="B23" s="5" t="s">
        <v>35</v>
      </c>
      <c r="C23" s="90"/>
      <c r="D23" s="107">
        <f>投入係数表!AO23</f>
        <v>8.6206896551724137E-4</v>
      </c>
      <c r="E23" s="110">
        <f t="shared" si="9"/>
        <v>8.6206896551724144E-2</v>
      </c>
      <c r="F23" s="85">
        <f>分析係数表!C26</f>
        <v>0.16673079389508783</v>
      </c>
      <c r="G23" s="110">
        <f t="shared" si="0"/>
        <v>1.4373344301300675E-2</v>
      </c>
      <c r="H23" s="110">
        <v>2.6341226402519357E-2</v>
      </c>
      <c r="I23" s="110">
        <f t="shared" si="1"/>
        <v>2.6341226402519357E-2</v>
      </c>
      <c r="J23" s="85">
        <f>分析係数表!G26</f>
        <v>0.1962424574876577</v>
      </c>
      <c r="K23" s="111">
        <f t="shared" si="2"/>
        <v>5.1692670024691715E-3</v>
      </c>
      <c r="L23" s="79"/>
      <c r="M23" s="80"/>
      <c r="N23" s="81">
        <f>分析係数表!H26</f>
        <v>1.0251881817815884E-2</v>
      </c>
      <c r="O23" s="82">
        <f t="shared" si="3"/>
        <v>7.8665884557942739E-2</v>
      </c>
      <c r="P23" s="76">
        <f>分析係数表!C26</f>
        <v>0.16673079389508783</v>
      </c>
      <c r="Q23" s="82">
        <f t="shared" si="4"/>
        <v>1.3116025384805123E-2</v>
      </c>
      <c r="R23" s="83">
        <v>1.3944060615289426E-2</v>
      </c>
      <c r="S23" s="84">
        <f t="shared" si="5"/>
        <v>4.0285287017808785E-2</v>
      </c>
      <c r="T23" s="85">
        <f>分析係数表!F26</f>
        <v>0.33461327482172243</v>
      </c>
      <c r="U23" s="86">
        <f t="shared" si="6"/>
        <v>1.3479991816162018E-2</v>
      </c>
      <c r="V23" s="87">
        <f>分析係数表!D26</f>
        <v>4.2375205704882062E-2</v>
      </c>
      <c r="W23" s="167">
        <f t="shared" si="7"/>
        <v>0</v>
      </c>
      <c r="X23" s="76">
        <f>分析係数表!E26</f>
        <v>4.2238069116840374E-2</v>
      </c>
      <c r="Y23" s="166">
        <f t="shared" si="8"/>
        <v>0</v>
      </c>
    </row>
    <row r="24" spans="1:25" x14ac:dyDescent="0.2">
      <c r="A24" s="6" t="s">
        <v>12</v>
      </c>
      <c r="B24" s="5" t="s">
        <v>366</v>
      </c>
      <c r="C24" s="90"/>
      <c r="D24" s="107">
        <f>投入係数表!AO24</f>
        <v>0</v>
      </c>
      <c r="E24" s="110">
        <f t="shared" si="9"/>
        <v>0</v>
      </c>
      <c r="F24" s="85">
        <f>分析係数表!C27</f>
        <v>7.547169811320753E-2</v>
      </c>
      <c r="G24" s="110">
        <f t="shared" si="0"/>
        <v>0</v>
      </c>
      <c r="H24" s="110">
        <v>2.8679746960709601E-3</v>
      </c>
      <c r="I24" s="110">
        <f t="shared" si="1"/>
        <v>2.8679746960709601E-3</v>
      </c>
      <c r="J24" s="85">
        <f>分析係数表!G27</f>
        <v>0.16957431960921143</v>
      </c>
      <c r="K24" s="111">
        <f t="shared" si="2"/>
        <v>4.8633485774266801E-4</v>
      </c>
      <c r="L24" s="79"/>
      <c r="M24" s="80"/>
      <c r="N24" s="81">
        <f>分析係数表!H27</f>
        <v>1.0395282373304351E-2</v>
      </c>
      <c r="O24" s="82">
        <f t="shared" si="3"/>
        <v>7.976624171617655E-2</v>
      </c>
      <c r="P24" s="76">
        <f>分析係数表!C27</f>
        <v>7.547169811320753E-2</v>
      </c>
      <c r="Q24" s="82">
        <f t="shared" si="4"/>
        <v>6.0200937144284173E-3</v>
      </c>
      <c r="R24" s="83">
        <v>6.0920382443742762E-3</v>
      </c>
      <c r="S24" s="84">
        <f t="shared" si="5"/>
        <v>8.9600129404452354E-3</v>
      </c>
      <c r="T24" s="85">
        <f>分析係数表!F27</f>
        <v>0.31960921144452198</v>
      </c>
      <c r="U24" s="86">
        <f t="shared" si="6"/>
        <v>2.8637026704284143E-3</v>
      </c>
      <c r="V24" s="87">
        <f>分析係数表!D27</f>
        <v>2.1632937892533146E-2</v>
      </c>
      <c r="W24" s="167">
        <f t="shared" si="7"/>
        <v>0</v>
      </c>
      <c r="X24" s="76">
        <f>分析係数表!E27</f>
        <v>2.3726448011165389E-2</v>
      </c>
      <c r="Y24" s="166">
        <f t="shared" si="8"/>
        <v>0</v>
      </c>
    </row>
    <row r="25" spans="1:25" x14ac:dyDescent="0.2">
      <c r="A25" s="6" t="s">
        <v>13</v>
      </c>
      <c r="B25" s="5" t="s">
        <v>192</v>
      </c>
      <c r="C25" s="90"/>
      <c r="D25" s="107">
        <f>投入係数表!AO25</f>
        <v>0</v>
      </c>
      <c r="E25" s="110">
        <f t="shared" si="9"/>
        <v>0</v>
      </c>
      <c r="F25" s="85">
        <f>分析係数表!C28</f>
        <v>9.6472970692467741E-2</v>
      </c>
      <c r="G25" s="110">
        <f t="shared" si="0"/>
        <v>0</v>
      </c>
      <c r="H25" s="110">
        <v>3.0976348175033801E-2</v>
      </c>
      <c r="I25" s="110">
        <f t="shared" si="1"/>
        <v>3.0976348175033801E-2</v>
      </c>
      <c r="J25" s="85">
        <f>分析係数表!G28</f>
        <v>0.12489408574817827</v>
      </c>
      <c r="K25" s="111">
        <f t="shared" si="2"/>
        <v>3.8687626851380968E-3</v>
      </c>
      <c r="L25" s="79"/>
      <c r="M25" s="80"/>
      <c r="N25" s="81">
        <f>分析係数表!H28</f>
        <v>1.9077305478404378E-2</v>
      </c>
      <c r="O25" s="82">
        <f t="shared" si="3"/>
        <v>0.14638611106819135</v>
      </c>
      <c r="P25" s="76">
        <f>分析係数表!C28</f>
        <v>9.6472970692467741E-2</v>
      </c>
      <c r="Q25" s="82">
        <f t="shared" si="4"/>
        <v>1.4122303002865952E-2</v>
      </c>
      <c r="R25" s="83">
        <v>1.6110251043545298E-2</v>
      </c>
      <c r="S25" s="84">
        <f t="shared" si="5"/>
        <v>4.7086599218579099E-2</v>
      </c>
      <c r="T25" s="85">
        <f>分析係数表!F28</f>
        <v>0.21360786307405524</v>
      </c>
      <c r="U25" s="86">
        <f t="shared" si="6"/>
        <v>1.0058067838505162E-2</v>
      </c>
      <c r="V25" s="87">
        <f>分析係数表!D28</f>
        <v>3.211320115234706E-2</v>
      </c>
      <c r="W25" s="167">
        <f t="shared" si="7"/>
        <v>0</v>
      </c>
      <c r="X25" s="76">
        <f>分析係数表!E28</f>
        <v>3.1859006947974916E-2</v>
      </c>
      <c r="Y25" s="166">
        <f t="shared" si="8"/>
        <v>0</v>
      </c>
    </row>
    <row r="26" spans="1:25" x14ac:dyDescent="0.2">
      <c r="A26" s="6" t="s">
        <v>14</v>
      </c>
      <c r="B26" s="5" t="s">
        <v>50</v>
      </c>
      <c r="C26" s="90"/>
      <c r="D26" s="107">
        <f>投入係数表!AO26</f>
        <v>3.6206896551724141E-2</v>
      </c>
      <c r="E26" s="110">
        <f t="shared" si="9"/>
        <v>3.6206896551724141</v>
      </c>
      <c r="F26" s="85">
        <f>分析係数表!C29</f>
        <v>3.4111818825194651E-2</v>
      </c>
      <c r="G26" s="110">
        <f t="shared" si="0"/>
        <v>0.12350830953949789</v>
      </c>
      <c r="H26" s="110">
        <v>0.13221895683915855</v>
      </c>
      <c r="I26" s="110">
        <f t="shared" si="1"/>
        <v>0.13221895683915855</v>
      </c>
      <c r="J26" s="85">
        <f>分析係数表!G29</f>
        <v>0.26295336787564766</v>
      </c>
      <c r="K26" s="111">
        <f t="shared" si="2"/>
        <v>3.4767419997861634E-2</v>
      </c>
      <c r="L26" s="79"/>
      <c r="M26" s="80"/>
      <c r="N26" s="81">
        <f>分析係数表!H29</f>
        <v>9.4946262528680103E-3</v>
      </c>
      <c r="O26" s="82">
        <f t="shared" si="3"/>
        <v>7.2855226582006355E-2</v>
      </c>
      <c r="P26" s="76">
        <f>分析係数表!C29</f>
        <v>3.4111818825194651E-2</v>
      </c>
      <c r="Q26" s="82">
        <f t="shared" si="4"/>
        <v>2.4852242896339061E-3</v>
      </c>
      <c r="R26" s="83">
        <v>3.1702091776112332E-3</v>
      </c>
      <c r="S26" s="84">
        <f t="shared" si="5"/>
        <v>0.13538916601676979</v>
      </c>
      <c r="T26" s="85">
        <f>分析係数表!F29</f>
        <v>0.41450777202072536</v>
      </c>
      <c r="U26" s="86">
        <f t="shared" si="6"/>
        <v>5.6119861561355351E-2</v>
      </c>
      <c r="V26" s="87">
        <f>分析係数表!D29</f>
        <v>0.22927461139896374</v>
      </c>
      <c r="W26" s="167">
        <f t="shared" si="7"/>
        <v>0</v>
      </c>
      <c r="X26" s="76">
        <f>分析係数表!E29</f>
        <v>0.13212435233160622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0.23414090972727675</v>
      </c>
      <c r="I27" s="110">
        <f t="shared" si="1"/>
        <v>0.23414090972727675</v>
      </c>
      <c r="J27" s="85">
        <f>分析係数表!G30</f>
        <v>0.34440567162860553</v>
      </c>
      <c r="K27" s="111">
        <f t="shared" si="2"/>
        <v>8.0639457270355444E-2</v>
      </c>
      <c r="L27" s="79"/>
      <c r="M27" s="80"/>
      <c r="N27" s="81">
        <f>分析係数表!H30</f>
        <v>0</v>
      </c>
      <c r="O27" s="82">
        <f t="shared" si="3"/>
        <v>0</v>
      </c>
      <c r="P27" s="76">
        <f>分析係数表!C30</f>
        <v>1</v>
      </c>
      <c r="Q27" s="82">
        <f t="shared" si="4"/>
        <v>0</v>
      </c>
      <c r="R27" s="83">
        <v>2.281958876680389E-2</v>
      </c>
      <c r="S27" s="84">
        <f t="shared" si="5"/>
        <v>0.25696049849408065</v>
      </c>
      <c r="T27" s="85">
        <f>分析係数表!F30</f>
        <v>0.44043464817350592</v>
      </c>
      <c r="U27" s="86">
        <f t="shared" si="6"/>
        <v>0.11317430674872911</v>
      </c>
      <c r="V27" s="87">
        <f>分析係数表!D30</f>
        <v>0.12915764830602058</v>
      </c>
      <c r="W27" s="167">
        <f t="shared" si="7"/>
        <v>0</v>
      </c>
      <c r="X27" s="76">
        <f>分析係数表!E30</f>
        <v>8.229162065462256E-2</v>
      </c>
      <c r="Y27" s="166">
        <f t="shared" si="8"/>
        <v>0</v>
      </c>
    </row>
    <row r="28" spans="1:25" x14ac:dyDescent="0.2">
      <c r="A28" s="6" t="s">
        <v>16</v>
      </c>
      <c r="B28" s="5" t="s">
        <v>193</v>
      </c>
      <c r="C28" s="90"/>
      <c r="D28" s="107">
        <f>投入係数表!AO28</f>
        <v>3.4482758620689655E-3</v>
      </c>
      <c r="E28" s="110">
        <f t="shared" si="9"/>
        <v>0.34482758620689657</v>
      </c>
      <c r="F28" s="85">
        <f>分析係数表!C31</f>
        <v>1.6826763829082436E-2</v>
      </c>
      <c r="G28" s="110">
        <f t="shared" si="0"/>
        <v>5.802332354856013E-3</v>
      </c>
      <c r="H28" s="110">
        <v>1.5191227014375882E-2</v>
      </c>
      <c r="I28" s="110">
        <f t="shared" si="1"/>
        <v>1.5191227014375882E-2</v>
      </c>
      <c r="J28" s="85">
        <f>分析係数表!G31</f>
        <v>7.0588235294117646E-2</v>
      </c>
      <c r="K28" s="111">
        <f t="shared" si="2"/>
        <v>1.072321906897121E-3</v>
      </c>
      <c r="L28" s="79"/>
      <c r="M28" s="80"/>
      <c r="N28" s="81">
        <f>分析係数表!H31</f>
        <v>2.1628325886567646E-2</v>
      </c>
      <c r="O28" s="82">
        <f t="shared" si="3"/>
        <v>0.16596088577782425</v>
      </c>
      <c r="P28" s="76">
        <f>分析係数表!C31</f>
        <v>1.6826763829082436E-2</v>
      </c>
      <c r="Q28" s="82">
        <f t="shared" si="4"/>
        <v>2.792584629848775E-3</v>
      </c>
      <c r="R28" s="83">
        <v>3.5139192926599227E-3</v>
      </c>
      <c r="S28" s="84">
        <f t="shared" si="5"/>
        <v>1.8705146307035805E-2</v>
      </c>
      <c r="T28" s="85">
        <f>分析係数表!F31</f>
        <v>0.34509803921568627</v>
      </c>
      <c r="U28" s="86">
        <f t="shared" si="6"/>
        <v>6.455109313800592E-3</v>
      </c>
      <c r="V28" s="87">
        <f>分析係数表!D31</f>
        <v>0</v>
      </c>
      <c r="W28" s="167">
        <f t="shared" si="7"/>
        <v>0</v>
      </c>
      <c r="X28" s="76">
        <f>分析係数表!E31</f>
        <v>0</v>
      </c>
      <c r="Y28" s="166">
        <f t="shared" si="8"/>
        <v>0</v>
      </c>
    </row>
    <row r="29" spans="1:25" x14ac:dyDescent="0.2">
      <c r="A29" s="6" t="s">
        <v>17</v>
      </c>
      <c r="B29" s="5" t="s">
        <v>273</v>
      </c>
      <c r="C29" s="90"/>
      <c r="D29" s="107">
        <f>投入係数表!AO29</f>
        <v>8.6206896551724137E-4</v>
      </c>
      <c r="E29" s="110">
        <f t="shared" si="9"/>
        <v>8.6206896551724144E-2</v>
      </c>
      <c r="F29" s="85">
        <f>分析係数表!C32</f>
        <v>1</v>
      </c>
      <c r="G29" s="110">
        <f t="shared" si="0"/>
        <v>8.6206896551724144E-2</v>
      </c>
      <c r="H29" s="110">
        <v>0.21938407890121753</v>
      </c>
      <c r="I29" s="110">
        <f t="shared" si="1"/>
        <v>0.21938407890121753</v>
      </c>
      <c r="J29" s="85">
        <f>分析係数表!G32</f>
        <v>0.14034315882094148</v>
      </c>
      <c r="K29" s="111">
        <f t="shared" si="2"/>
        <v>3.0789054628019528E-2</v>
      </c>
      <c r="L29" s="79"/>
      <c r="M29" s="80"/>
      <c r="N29" s="81">
        <f>分析係数表!H32</f>
        <v>6.181318681318681E-3</v>
      </c>
      <c r="O29" s="82">
        <f t="shared" si="3"/>
        <v>4.7431184873341178E-2</v>
      </c>
      <c r="P29" s="76">
        <f>分析係数表!C32</f>
        <v>1</v>
      </c>
      <c r="Q29" s="82">
        <f t="shared" si="4"/>
        <v>4.7431184873341178E-2</v>
      </c>
      <c r="R29" s="83">
        <v>6.1729827814085918E-2</v>
      </c>
      <c r="S29" s="84">
        <f t="shared" si="5"/>
        <v>0.28111390671530345</v>
      </c>
      <c r="T29" s="85">
        <f>分析係数表!F32</f>
        <v>0.48284205895292565</v>
      </c>
      <c r="U29" s="86">
        <f t="shared" si="6"/>
        <v>0.13573361751871779</v>
      </c>
      <c r="V29" s="87">
        <f>分析係数表!D32</f>
        <v>1.2758468983721953E-2</v>
      </c>
      <c r="W29" s="167">
        <f t="shared" si="7"/>
        <v>0</v>
      </c>
      <c r="X29" s="76">
        <f>分析係数表!E32</f>
        <v>1.913770347558293E-2</v>
      </c>
      <c r="Y29" s="166">
        <f t="shared" si="8"/>
        <v>0</v>
      </c>
    </row>
    <row r="30" spans="1:25" x14ac:dyDescent="0.2">
      <c r="A30" s="6" t="s">
        <v>18</v>
      </c>
      <c r="B30" s="5" t="s">
        <v>274</v>
      </c>
      <c r="C30" s="90"/>
      <c r="D30" s="107">
        <f>投入係数表!AO30</f>
        <v>1.1206896551724138E-2</v>
      </c>
      <c r="E30" s="110">
        <f t="shared" si="9"/>
        <v>1.1206896551724137</v>
      </c>
      <c r="F30" s="85">
        <f>分析係数表!C33</f>
        <v>0.61354309165526677</v>
      </c>
      <c r="G30" s="110">
        <f t="shared" si="0"/>
        <v>0.6875913958205575</v>
      </c>
      <c r="H30" s="110">
        <v>1.0435425276049253</v>
      </c>
      <c r="I30" s="110">
        <f t="shared" si="1"/>
        <v>1.0435425276049253</v>
      </c>
      <c r="J30" s="85">
        <f>分析係数表!G33</f>
        <v>0.50806900389538123</v>
      </c>
      <c r="K30" s="111">
        <f t="shared" si="2"/>
        <v>0.53019161252270275</v>
      </c>
      <c r="L30" s="79"/>
      <c r="M30" s="80"/>
      <c r="N30" s="81">
        <f>分析係数表!H33</f>
        <v>9.1575091575091575E-4</v>
      </c>
      <c r="O30" s="82">
        <f t="shared" si="3"/>
        <v>7.0268422034579529E-3</v>
      </c>
      <c r="P30" s="76">
        <f>分析係数表!C33</f>
        <v>0.61354309165526677</v>
      </c>
      <c r="Q30" s="82">
        <f t="shared" si="4"/>
        <v>4.3112704900832993E-3</v>
      </c>
      <c r="R30" s="83">
        <v>1.1793948025461517E-2</v>
      </c>
      <c r="S30" s="84">
        <f t="shared" si="5"/>
        <v>1.0553364756303867</v>
      </c>
      <c r="T30" s="85">
        <f>分析係数表!F33</f>
        <v>0.64607679465776291</v>
      </c>
      <c r="U30" s="86">
        <f t="shared" si="6"/>
        <v>0.6818284074607005</v>
      </c>
      <c r="V30" s="87">
        <f>分析係数表!D33</f>
        <v>9.237618252643294E-2</v>
      </c>
      <c r="W30" s="167">
        <f t="shared" si="7"/>
        <v>0</v>
      </c>
      <c r="X30" s="76">
        <f>分析係数表!E33</f>
        <v>8.7367835281023931E-2</v>
      </c>
      <c r="Y30" s="166">
        <f t="shared" si="8"/>
        <v>0</v>
      </c>
    </row>
    <row r="31" spans="1:25" x14ac:dyDescent="0.2">
      <c r="A31" s="6" t="s">
        <v>19</v>
      </c>
      <c r="B31" s="5" t="s">
        <v>275</v>
      </c>
      <c r="C31" s="90"/>
      <c r="D31" s="107">
        <f>投入係数表!AO31</f>
        <v>6.2068965517241378E-2</v>
      </c>
      <c r="E31" s="110">
        <f t="shared" si="9"/>
        <v>6.2068965517241379</v>
      </c>
      <c r="F31" s="85">
        <f>分析係数表!C34</f>
        <v>0.22857033424405693</v>
      </c>
      <c r="G31" s="110">
        <f t="shared" si="0"/>
        <v>1.4187124194458707</v>
      </c>
      <c r="H31" s="110">
        <v>1.5290847184838863</v>
      </c>
      <c r="I31" s="110">
        <f t="shared" si="1"/>
        <v>1.5290847184838863</v>
      </c>
      <c r="J31" s="85">
        <f>分析係数表!G34</f>
        <v>0.42483593457785029</v>
      </c>
      <c r="K31" s="111">
        <f t="shared" si="2"/>
        <v>0.64961013542581092</v>
      </c>
      <c r="L31" s="79"/>
      <c r="M31" s="80"/>
      <c r="N31" s="81">
        <f>分析係数表!H34</f>
        <v>0.15290524493821198</v>
      </c>
      <c r="O31" s="82">
        <f t="shared" si="3"/>
        <v>1.1732896028619986</v>
      </c>
      <c r="P31" s="76">
        <f>分析係数表!C34</f>
        <v>0.22857033424405693</v>
      </c>
      <c r="Q31" s="82">
        <f t="shared" si="4"/>
        <v>0.26817919669124385</v>
      </c>
      <c r="R31" s="83">
        <v>0.28569593163656198</v>
      </c>
      <c r="S31" s="84">
        <f t="shared" si="5"/>
        <v>1.8147806501204482</v>
      </c>
      <c r="T31" s="85">
        <f>分析係数表!F34</f>
        <v>0.69964976707810533</v>
      </c>
      <c r="U31" s="86">
        <f t="shared" si="6"/>
        <v>1.2697108591546242</v>
      </c>
      <c r="V31" s="87">
        <f>分析係数表!D34</f>
        <v>0.31293141555306198</v>
      </c>
      <c r="W31" s="167">
        <f t="shared" si="7"/>
        <v>1</v>
      </c>
      <c r="X31" s="76">
        <f>分析係数表!E34</f>
        <v>0.23428202251011596</v>
      </c>
      <c r="Y31" s="166">
        <f t="shared" si="8"/>
        <v>0</v>
      </c>
    </row>
    <row r="32" spans="1:25" x14ac:dyDescent="0.2">
      <c r="A32" s="6" t="s">
        <v>20</v>
      </c>
      <c r="B32" s="5" t="s">
        <v>37</v>
      </c>
      <c r="C32" s="90"/>
      <c r="D32" s="107">
        <f>投入係数表!AO32</f>
        <v>2.5862068965517241E-3</v>
      </c>
      <c r="E32" s="110">
        <f t="shared" si="9"/>
        <v>0.25862068965517243</v>
      </c>
      <c r="F32" s="85">
        <f>分析係数表!C35</f>
        <v>0.59405620126526415</v>
      </c>
      <c r="G32" s="110">
        <f t="shared" si="0"/>
        <v>0.15363522446515454</v>
      </c>
      <c r="H32" s="110">
        <v>0.64509371619867839</v>
      </c>
      <c r="I32" s="110">
        <f t="shared" si="1"/>
        <v>0.64509371619867839</v>
      </c>
      <c r="J32" s="85">
        <f>分析係数表!G35</f>
        <v>0.31381472022289297</v>
      </c>
      <c r="K32" s="111">
        <f t="shared" si="2"/>
        <v>0.20243990406643458</v>
      </c>
      <c r="L32" s="79"/>
      <c r="M32" s="80"/>
      <c r="N32" s="81">
        <f>分析係数表!H35</f>
        <v>5.730990621100511E-2</v>
      </c>
      <c r="O32" s="82">
        <f t="shared" si="3"/>
        <v>0.43975677306256089</v>
      </c>
      <c r="P32" s="76">
        <f>分析係数表!C35</f>
        <v>0.59405620126526415</v>
      </c>
      <c r="Q32" s="82">
        <f t="shared" si="4"/>
        <v>0.26124023808621577</v>
      </c>
      <c r="R32" s="83">
        <v>0.3550843954082824</v>
      </c>
      <c r="S32" s="84">
        <f t="shared" si="5"/>
        <v>1.0001781116069608</v>
      </c>
      <c r="T32" s="85">
        <f>分析係数表!F35</f>
        <v>0.64397492454144412</v>
      </c>
      <c r="U32" s="86">
        <f t="shared" si="6"/>
        <v>0.64408962395009661</v>
      </c>
      <c r="V32" s="87">
        <f>分析係数表!D35</f>
        <v>5.2101230554910609E-2</v>
      </c>
      <c r="W32" s="167">
        <f t="shared" si="7"/>
        <v>0</v>
      </c>
      <c r="X32" s="76">
        <f>分析係数表!E35</f>
        <v>4.6482470397028096E-2</v>
      </c>
      <c r="Y32" s="166">
        <f t="shared" si="8"/>
        <v>0</v>
      </c>
    </row>
    <row r="33" spans="1:25" x14ac:dyDescent="0.2">
      <c r="A33" s="6" t="s">
        <v>21</v>
      </c>
      <c r="B33" s="5" t="s">
        <v>38</v>
      </c>
      <c r="C33" s="90"/>
      <c r="D33" s="107">
        <f>投入係数表!AO33</f>
        <v>2.4137931034482758E-2</v>
      </c>
      <c r="E33" s="110">
        <f t="shared" si="9"/>
        <v>2.4137931034482758</v>
      </c>
      <c r="F33" s="85">
        <f>分析係数表!C36</f>
        <v>0.92201141892342209</v>
      </c>
      <c r="G33" s="110">
        <f t="shared" si="0"/>
        <v>2.2255448042979151</v>
      </c>
      <c r="H33" s="110">
        <v>2.4072920179554864</v>
      </c>
      <c r="I33" s="110">
        <f t="shared" si="1"/>
        <v>2.4072920179554864</v>
      </c>
      <c r="J33" s="85">
        <f>分析係数表!G36</f>
        <v>3.5073050022033647E-2</v>
      </c>
      <c r="K33" s="111">
        <f t="shared" si="2"/>
        <v>8.4431073363395101E-2</v>
      </c>
      <c r="L33" s="79"/>
      <c r="M33" s="80"/>
      <c r="N33" s="81">
        <f>分析係数表!H36</f>
        <v>0.21210954796119633</v>
      </c>
      <c r="O33" s="82">
        <f t="shared" si="3"/>
        <v>1.6275826731201746</v>
      </c>
      <c r="P33" s="76">
        <f>分析係数表!C36</f>
        <v>0.92201141892342209</v>
      </c>
      <c r="Q33" s="82">
        <f t="shared" si="4"/>
        <v>1.5006498098587084</v>
      </c>
      <c r="R33" s="83">
        <v>1.5558131499203571</v>
      </c>
      <c r="S33" s="84">
        <f t="shared" si="5"/>
        <v>3.9631051678758435</v>
      </c>
      <c r="T33" s="85">
        <f>分析係数表!F36</f>
        <v>0.86466819583959498</v>
      </c>
      <c r="U33" s="86">
        <f t="shared" si="6"/>
        <v>3.4267709954297807</v>
      </c>
      <c r="V33" s="87">
        <f>分析係数表!D36</f>
        <v>1.3208890295024915E-2</v>
      </c>
      <c r="W33" s="167">
        <f t="shared" si="7"/>
        <v>0</v>
      </c>
      <c r="X33" s="76">
        <f>分析係数表!E36</f>
        <v>5.3106744556558685E-3</v>
      </c>
      <c r="Y33" s="166">
        <f t="shared" si="8"/>
        <v>0</v>
      </c>
    </row>
    <row r="34" spans="1:25" x14ac:dyDescent="0.2">
      <c r="A34" s="6" t="s">
        <v>22</v>
      </c>
      <c r="B34" s="5" t="s">
        <v>378</v>
      </c>
      <c r="C34" s="90"/>
      <c r="D34" s="107">
        <f>投入係数表!AO34</f>
        <v>7.6724137931034483E-2</v>
      </c>
      <c r="E34" s="110">
        <f t="shared" si="9"/>
        <v>7.6724137931034484</v>
      </c>
      <c r="F34" s="85">
        <f>分析係数表!C37</f>
        <v>0.53071646341463419</v>
      </c>
      <c r="G34" s="110">
        <f t="shared" si="0"/>
        <v>4.0718763141295211</v>
      </c>
      <c r="H34" s="110">
        <v>4.5436019582710285</v>
      </c>
      <c r="I34" s="110">
        <f t="shared" si="1"/>
        <v>4.5436019582710285</v>
      </c>
      <c r="J34" s="85">
        <f>分析係数表!G37</f>
        <v>0.41098529342667856</v>
      </c>
      <c r="K34" s="111">
        <f t="shared" si="2"/>
        <v>1.8673535840340501</v>
      </c>
      <c r="L34" s="79"/>
      <c r="M34" s="80"/>
      <c r="N34" s="81">
        <f>分析係数表!H37</f>
        <v>4.5651692629714608E-2</v>
      </c>
      <c r="O34" s="82">
        <f t="shared" si="3"/>
        <v>0.35029966654930772</v>
      </c>
      <c r="P34" s="76">
        <f>分析係数表!C37</f>
        <v>0.53071646341463419</v>
      </c>
      <c r="Q34" s="82">
        <f t="shared" si="4"/>
        <v>0.18590980016637423</v>
      </c>
      <c r="R34" s="83">
        <v>0.21337435717514328</v>
      </c>
      <c r="S34" s="84">
        <f t="shared" si="5"/>
        <v>4.7569763154461722</v>
      </c>
      <c r="T34" s="85">
        <f>分析係数表!F37</f>
        <v>0.70065310341587184</v>
      </c>
      <c r="U34" s="86">
        <f t="shared" si="6"/>
        <v>3.3329902182931597</v>
      </c>
      <c r="V34" s="87">
        <f>分析係数表!D37</f>
        <v>8.5091387492364792E-2</v>
      </c>
      <c r="W34" s="167">
        <f t="shared" si="7"/>
        <v>0</v>
      </c>
      <c r="X34" s="76">
        <f>分析係数表!E37</f>
        <v>8.0815674481980918E-2</v>
      </c>
      <c r="Y34" s="166">
        <f t="shared" si="8"/>
        <v>0</v>
      </c>
    </row>
    <row r="35" spans="1:25" x14ac:dyDescent="0.2">
      <c r="A35" s="6" t="s">
        <v>23</v>
      </c>
      <c r="B35" s="5" t="s">
        <v>194</v>
      </c>
      <c r="C35" s="90"/>
      <c r="D35" s="107">
        <f>投入係数表!AO35</f>
        <v>5.775862068965517E-2</v>
      </c>
      <c r="E35" s="110">
        <f t="shared" si="9"/>
        <v>5.7758620689655169</v>
      </c>
      <c r="F35" s="85">
        <f>分析係数表!C38</f>
        <v>6.0218331324874197E-2</v>
      </c>
      <c r="G35" s="110">
        <f t="shared" si="0"/>
        <v>0.34781277575573888</v>
      </c>
      <c r="H35" s="110">
        <v>0.40226085763132935</v>
      </c>
      <c r="I35" s="110">
        <f t="shared" si="1"/>
        <v>0.40226085763132935</v>
      </c>
      <c r="J35" s="85">
        <f>分析係数表!G38</f>
        <v>0.21161417322834647</v>
      </c>
      <c r="K35" s="111">
        <f t="shared" si="2"/>
        <v>8.512409880977935E-2</v>
      </c>
      <c r="L35" s="79"/>
      <c r="M35" s="80"/>
      <c r="N35" s="81">
        <f>分析係数表!H38</f>
        <v>4.0957211286881616E-2</v>
      </c>
      <c r="O35" s="82">
        <f t="shared" si="3"/>
        <v>0.31427744800081175</v>
      </c>
      <c r="P35" s="76">
        <f>分析係数表!C38</f>
        <v>6.0218331324874197E-2</v>
      </c>
      <c r="Q35" s="82">
        <f t="shared" si="4"/>
        <v>1.8925263491648803E-2</v>
      </c>
      <c r="R35" s="83">
        <v>2.3179672023338104E-2</v>
      </c>
      <c r="S35" s="84">
        <f t="shared" si="5"/>
        <v>0.42544052965466744</v>
      </c>
      <c r="T35" s="85">
        <f>分析係数表!F38</f>
        <v>0.48868110236220474</v>
      </c>
      <c r="U35" s="86">
        <f t="shared" si="6"/>
        <v>0.20790474702120315</v>
      </c>
      <c r="V35" s="87">
        <f>分析係数表!D38</f>
        <v>0.11466535433070867</v>
      </c>
      <c r="W35" s="167">
        <f t="shared" si="7"/>
        <v>0</v>
      </c>
      <c r="X35" s="76">
        <f>分析係数表!E38</f>
        <v>7.874015748031496E-2</v>
      </c>
      <c r="Y35" s="166">
        <f t="shared" si="8"/>
        <v>0</v>
      </c>
    </row>
    <row r="36" spans="1:25" x14ac:dyDescent="0.2">
      <c r="A36" s="6" t="s">
        <v>24</v>
      </c>
      <c r="B36" s="5" t="s">
        <v>39</v>
      </c>
      <c r="C36" s="90"/>
      <c r="D36" s="107">
        <f>投入係数表!AO36</f>
        <v>0.18965517241379309</v>
      </c>
      <c r="E36" s="110">
        <f t="shared" si="9"/>
        <v>18.96551724137931</v>
      </c>
      <c r="F36" s="85">
        <f>分析係数表!C39</f>
        <v>1</v>
      </c>
      <c r="G36" s="110">
        <f t="shared" si="0"/>
        <v>18.96551724137931</v>
      </c>
      <c r="H36" s="110">
        <v>18.969499473692505</v>
      </c>
      <c r="I36" s="110">
        <f t="shared" si="1"/>
        <v>18.969499473692505</v>
      </c>
      <c r="J36" s="85">
        <f>分析係数表!G39</f>
        <v>0.35446398937935614</v>
      </c>
      <c r="K36" s="111">
        <f t="shared" si="2"/>
        <v>6.7240044599746422</v>
      </c>
      <c r="L36" s="79"/>
      <c r="M36" s="80"/>
      <c r="N36" s="81">
        <f>分析係数表!H39</f>
        <v>3.6479088676890873E-3</v>
      </c>
      <c r="O36" s="82">
        <f t="shared" si="3"/>
        <v>2.7991541744544043E-2</v>
      </c>
      <c r="P36" s="76">
        <f>分析係数表!C39</f>
        <v>1</v>
      </c>
      <c r="Q36" s="82">
        <f t="shared" si="4"/>
        <v>2.7991541744544043E-2</v>
      </c>
      <c r="R36" s="83">
        <v>3.1613110225851657E-2</v>
      </c>
      <c r="S36" s="84">
        <f t="shared" si="5"/>
        <v>19.001112583918356</v>
      </c>
      <c r="T36" s="85">
        <f>分析係数表!F39</f>
        <v>0.70522971883741881</v>
      </c>
      <c r="U36" s="86">
        <f t="shared" si="6"/>
        <v>13.400149285154884</v>
      </c>
      <c r="V36" s="87">
        <f>分析係数表!D39</f>
        <v>5.7038547247641173E-2</v>
      </c>
      <c r="W36" s="167">
        <f t="shared" si="7"/>
        <v>1</v>
      </c>
      <c r="X36" s="76">
        <f>分析係数表!E39</f>
        <v>7.2068654876487601E-2</v>
      </c>
      <c r="Y36" s="166">
        <f t="shared" si="8"/>
        <v>1</v>
      </c>
    </row>
    <row r="37" spans="1:25" x14ac:dyDescent="0.2">
      <c r="A37" s="6" t="s">
        <v>25</v>
      </c>
      <c r="B37" s="5" t="s">
        <v>40</v>
      </c>
      <c r="C37" s="90"/>
      <c r="D37" s="107">
        <f>投入係数表!AO37</f>
        <v>0</v>
      </c>
      <c r="E37" s="110">
        <f t="shared" si="9"/>
        <v>0</v>
      </c>
      <c r="F37" s="85">
        <f>分析係数表!C40</f>
        <v>0.65100470158416435</v>
      </c>
      <c r="G37" s="110">
        <f t="shared" si="0"/>
        <v>0</v>
      </c>
      <c r="H37" s="110">
        <v>1.1554141755924162E-2</v>
      </c>
      <c r="I37" s="110">
        <f t="shared" si="1"/>
        <v>1.1554141755924162E-2</v>
      </c>
      <c r="J37" s="85">
        <f>分析係数表!G40</f>
        <v>0.47733083654434799</v>
      </c>
      <c r="K37" s="111">
        <f t="shared" si="2"/>
        <v>5.515148149907262E-3</v>
      </c>
      <c r="L37" s="79"/>
      <c r="M37" s="80"/>
      <c r="N37" s="81">
        <f>分析係数表!H40</f>
        <v>3.0717908465161214E-2</v>
      </c>
      <c r="O37" s="82">
        <f t="shared" si="3"/>
        <v>0.23570808600060883</v>
      </c>
      <c r="P37" s="76">
        <f>分析係数表!C40</f>
        <v>0.65100470158416435</v>
      </c>
      <c r="Q37" s="82">
        <f t="shared" si="4"/>
        <v>0.1534470721878009</v>
      </c>
      <c r="R37" s="83">
        <v>0.15404404366276514</v>
      </c>
      <c r="S37" s="84">
        <f t="shared" si="5"/>
        <v>0.16559818541868931</v>
      </c>
      <c r="T37" s="85">
        <f>分析係数表!F40</f>
        <v>0.67377291224026792</v>
      </c>
      <c r="U37" s="86">
        <f t="shared" si="6"/>
        <v>0.11157557165125417</v>
      </c>
      <c r="V37" s="87">
        <f>分析係数表!D40</f>
        <v>0.10216428391371674</v>
      </c>
      <c r="W37" s="167">
        <f t="shared" si="7"/>
        <v>0</v>
      </c>
      <c r="X37" s="76">
        <f>分析係数表!E40</f>
        <v>5.6249774928877526E-2</v>
      </c>
      <c r="Y37" s="166">
        <f t="shared" si="8"/>
        <v>0</v>
      </c>
    </row>
    <row r="38" spans="1:25" x14ac:dyDescent="0.2">
      <c r="A38" s="6" t="s">
        <v>26</v>
      </c>
      <c r="B38" s="5" t="s">
        <v>277</v>
      </c>
      <c r="C38" s="90"/>
      <c r="D38" s="107">
        <f>投入係数表!AO38</f>
        <v>1.7241379310344827E-3</v>
      </c>
      <c r="E38" s="110">
        <f t="shared" si="9"/>
        <v>0.17241379310344829</v>
      </c>
      <c r="F38" s="85">
        <f>分析係数表!C41</f>
        <v>0.8265321556052998</v>
      </c>
      <c r="G38" s="110">
        <f t="shared" si="0"/>
        <v>0.14250554406987928</v>
      </c>
      <c r="H38" s="110">
        <v>0.14659041602951825</v>
      </c>
      <c r="I38" s="110">
        <f t="shared" si="1"/>
        <v>0.14659041602951825</v>
      </c>
      <c r="J38" s="85">
        <f>分析係数表!G41</f>
        <v>0.44479524052850572</v>
      </c>
      <c r="K38" s="111">
        <f t="shared" si="2"/>
        <v>6.5202719357023292E-2</v>
      </c>
      <c r="L38" s="79"/>
      <c r="M38" s="80"/>
      <c r="N38" s="81">
        <f>分析係数表!H41</f>
        <v>6.0640824377088114E-2</v>
      </c>
      <c r="O38" s="82">
        <f t="shared" si="3"/>
        <v>0.4653159463520618</v>
      </c>
      <c r="P38" s="76">
        <f>分析係数表!C41</f>
        <v>0.8265321556052998</v>
      </c>
      <c r="Q38" s="82">
        <f t="shared" si="4"/>
        <v>0.38459859217588971</v>
      </c>
      <c r="R38" s="83">
        <v>0.39149718587736443</v>
      </c>
      <c r="S38" s="84">
        <f t="shared" si="5"/>
        <v>0.53808760190688265</v>
      </c>
      <c r="T38" s="85">
        <f>分析係数表!F41</f>
        <v>0.54945616468355352</v>
      </c>
      <c r="U38" s="86">
        <f t="shared" si="6"/>
        <v>0.29565555000752652</v>
      </c>
      <c r="V38" s="87">
        <f>分析係数表!D41</f>
        <v>0.14767501277465508</v>
      </c>
      <c r="W38" s="167">
        <f t="shared" si="7"/>
        <v>0</v>
      </c>
      <c r="X38" s="76">
        <f>分析係数表!E41</f>
        <v>0.13803927293963064</v>
      </c>
      <c r="Y38" s="166">
        <f t="shared" si="8"/>
        <v>0</v>
      </c>
    </row>
    <row r="39" spans="1:25" x14ac:dyDescent="0.2">
      <c r="A39" s="6" t="s">
        <v>51</v>
      </c>
      <c r="B39" s="5" t="s">
        <v>368</v>
      </c>
      <c r="C39" s="90"/>
      <c r="D39" s="107">
        <f>投入係数表!AO39</f>
        <v>3.4482758620689655E-3</v>
      </c>
      <c r="E39" s="110">
        <f t="shared" si="9"/>
        <v>0.34482758620689657</v>
      </c>
      <c r="F39" s="85">
        <f>分析係数表!C42</f>
        <v>0.24572260647979616</v>
      </c>
      <c r="G39" s="110">
        <f>E39*F39</f>
        <v>8.4731933268895235E-2</v>
      </c>
      <c r="H39" s="110">
        <v>8.8957177348855679E-2</v>
      </c>
      <c r="I39" s="110">
        <f>C39+H39</f>
        <v>8.8957177348855679E-2</v>
      </c>
      <c r="J39" s="85">
        <f>分析係数表!G42</f>
        <v>0.48602941176470588</v>
      </c>
      <c r="K39" s="111">
        <f>I39*J39</f>
        <v>4.3235804579112941E-2</v>
      </c>
      <c r="L39" s="79"/>
      <c r="M39" s="80"/>
      <c r="N39" s="81">
        <f>分析係数表!H42</f>
        <v>1.240792174858109E-2</v>
      </c>
      <c r="O39" s="82">
        <f t="shared" si="3"/>
        <v>9.5209850954545677E-2</v>
      </c>
      <c r="P39" s="76">
        <f>分析係数表!C42</f>
        <v>0.24572260647979616</v>
      </c>
      <c r="Q39" s="82">
        <f>O39*P39</f>
        <v>2.339521273910387E-2</v>
      </c>
      <c r="R39" s="83">
        <v>2.4517131300330359E-2</v>
      </c>
      <c r="S39" s="84">
        <f>I39+R39</f>
        <v>0.11347430864918603</v>
      </c>
      <c r="T39" s="85">
        <f>分析係数表!F42</f>
        <v>0.55735294117647061</v>
      </c>
      <c r="U39" s="86">
        <f>S39*T39</f>
        <v>6.3245239673590456E-2</v>
      </c>
      <c r="V39" s="87">
        <f>分析係数表!D42</f>
        <v>0.2323529411764706</v>
      </c>
      <c r="W39" s="167">
        <f>ROUND(S39*V39,0)</f>
        <v>0</v>
      </c>
      <c r="X39" s="76">
        <f>分析係数表!E42</f>
        <v>0.17941176470588235</v>
      </c>
      <c r="Y39" s="166">
        <f>ROUND(S39*X39,0)</f>
        <v>0</v>
      </c>
    </row>
    <row r="40" spans="1:25" x14ac:dyDescent="0.2">
      <c r="A40" s="6" t="s">
        <v>195</v>
      </c>
      <c r="B40" s="5" t="s">
        <v>41</v>
      </c>
      <c r="C40" s="90"/>
      <c r="D40" s="107">
        <f>投入係数表!AO40</f>
        <v>3.1034482758620689E-2</v>
      </c>
      <c r="E40" s="110">
        <f t="shared" si="9"/>
        <v>3.103448275862069</v>
      </c>
      <c r="F40" s="85">
        <f>分析係数表!C43</f>
        <v>0.32241039779440728</v>
      </c>
      <c r="G40" s="110">
        <f>E40*F40</f>
        <v>1.0005839931550571</v>
      </c>
      <c r="H40" s="110">
        <v>1.8682123658424417</v>
      </c>
      <c r="I40" s="110">
        <f>C40+H40</f>
        <v>1.8682123658424417</v>
      </c>
      <c r="J40" s="85">
        <f>分析係数表!G43</f>
        <v>0.32678591644967736</v>
      </c>
      <c r="K40" s="111">
        <f>I40*J40</f>
        <v>0.61050549009444222</v>
      </c>
      <c r="L40" s="79"/>
      <c r="M40" s="80"/>
      <c r="N40" s="81">
        <f>分析係数表!H43</f>
        <v>3.3935615666384894E-2</v>
      </c>
      <c r="O40" s="82">
        <f t="shared" si="3"/>
        <v>0.26039855627045144</v>
      </c>
      <c r="P40" s="76">
        <f>分析係数表!C43</f>
        <v>0.32241039779440728</v>
      </c>
      <c r="Q40" s="82">
        <f>O40*P40</f>
        <v>8.3955202112245594E-2</v>
      </c>
      <c r="R40" s="83">
        <v>0.14412561541249941</v>
      </c>
      <c r="S40" s="84">
        <f>I40+R40</f>
        <v>2.0123379812549409</v>
      </c>
      <c r="T40" s="85">
        <f>分析係数表!F43</f>
        <v>0.56402128382203098</v>
      </c>
      <c r="U40" s="86">
        <f>S40*T40</f>
        <v>1.1350014516712459</v>
      </c>
      <c r="V40" s="87">
        <f>分析係数表!D43</f>
        <v>0.20027170836635344</v>
      </c>
      <c r="W40" s="167">
        <f>ROUND(S40*V40,0)</f>
        <v>0</v>
      </c>
      <c r="X40" s="76">
        <f>分析係数表!E43</f>
        <v>0.1484206951205706</v>
      </c>
      <c r="Y40" s="166">
        <f>ROUND(S40*X40,0)</f>
        <v>0</v>
      </c>
    </row>
    <row r="41" spans="1:25" x14ac:dyDescent="0.2">
      <c r="A41" s="6" t="s">
        <v>341</v>
      </c>
      <c r="B41" s="5" t="s">
        <v>42</v>
      </c>
      <c r="C41" s="90"/>
      <c r="D41" s="107">
        <f>投入係数表!AO41</f>
        <v>2.5862068965517241E-3</v>
      </c>
      <c r="E41" s="110">
        <f t="shared" si="9"/>
        <v>0.25862068965517243</v>
      </c>
      <c r="F41" s="85">
        <f>分析係数表!C44</f>
        <v>0.3905721797921623</v>
      </c>
      <c r="G41" s="110">
        <f>E41*F41</f>
        <v>0.10101004649797302</v>
      </c>
      <c r="H41" s="110">
        <v>0.11340739238889351</v>
      </c>
      <c r="I41" s="110">
        <f>C41+H41</f>
        <v>0.11340739238889351</v>
      </c>
      <c r="J41" s="85">
        <f>分析係数表!G44</f>
        <v>0.26539598666415049</v>
      </c>
      <c r="K41" s="111">
        <f>I41*J41</f>
        <v>3.0097866798058863E-2</v>
      </c>
      <c r="L41" s="79"/>
      <c r="M41" s="80"/>
      <c r="N41" s="81">
        <f>分析係数表!H44</f>
        <v>0.10659692871231333</v>
      </c>
      <c r="O41" s="82">
        <f t="shared" si="3"/>
        <v>0.81795145879867293</v>
      </c>
      <c r="P41" s="76">
        <f>分析係数表!C44</f>
        <v>0.3905721797921623</v>
      </c>
      <c r="Q41" s="82">
        <f>O41*P41</f>
        <v>0.31946908422717674</v>
      </c>
      <c r="R41" s="83">
        <v>0.32448871527618012</v>
      </c>
      <c r="S41" s="84">
        <f>I41+R41</f>
        <v>0.43789610766507364</v>
      </c>
      <c r="T41" s="85">
        <f>分析係数表!F44</f>
        <v>0.53714537334088197</v>
      </c>
      <c r="U41" s="86">
        <f>S41*T41</f>
        <v>0.23521386823627502</v>
      </c>
      <c r="V41" s="87">
        <f>分析係数表!D44</f>
        <v>0.12719381015285902</v>
      </c>
      <c r="W41" s="167">
        <f>ROUND(S41*V41,0)</f>
        <v>0</v>
      </c>
      <c r="X41" s="76">
        <f>分析係数表!E44</f>
        <v>9.7670419995386976E-2</v>
      </c>
      <c r="Y41" s="166">
        <f>ROUND(S41*X41,0)</f>
        <v>0</v>
      </c>
    </row>
    <row r="42" spans="1:25" x14ac:dyDescent="0.2">
      <c r="A42" s="6" t="s">
        <v>342</v>
      </c>
      <c r="B42" s="5" t="s">
        <v>279</v>
      </c>
      <c r="C42" s="90"/>
      <c r="D42" s="107">
        <f>投入係数表!AO42</f>
        <v>0</v>
      </c>
      <c r="E42" s="110">
        <f t="shared" si="9"/>
        <v>0</v>
      </c>
      <c r="F42" s="85">
        <f>分析係数表!C45</f>
        <v>1</v>
      </c>
      <c r="G42" s="110">
        <f>E42*F42</f>
        <v>0</v>
      </c>
      <c r="H42" s="110">
        <v>4.0937724782727739E-2</v>
      </c>
      <c r="I42" s="110">
        <f>C42+H42</f>
        <v>4.0937724782727739E-2</v>
      </c>
      <c r="J42" s="85">
        <f>分析係数表!G45</f>
        <v>0</v>
      </c>
      <c r="K42" s="111">
        <f>I42*J42</f>
        <v>0</v>
      </c>
      <c r="L42" s="79"/>
      <c r="M42" s="80"/>
      <c r="N42" s="81">
        <f>分析係数表!H45</f>
        <v>0</v>
      </c>
      <c r="O42" s="82">
        <f t="shared" si="3"/>
        <v>0</v>
      </c>
      <c r="P42" s="76">
        <f>分析係数表!C45</f>
        <v>1</v>
      </c>
      <c r="Q42" s="82">
        <f>O42*P42</f>
        <v>0</v>
      </c>
      <c r="R42" s="83">
        <v>2.8151197795090875E-3</v>
      </c>
      <c r="S42" s="84">
        <f>I42+R42</f>
        <v>4.3752844562236826E-2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0</v>
      </c>
      <c r="E43" s="110">
        <f t="shared" si="9"/>
        <v>0</v>
      </c>
      <c r="F43" s="85">
        <f>分析係数表!C46</f>
        <v>0.10446009389671362</v>
      </c>
      <c r="G43" s="110">
        <f>E43*F43</f>
        <v>0</v>
      </c>
      <c r="H43" s="110">
        <v>2.0997224924102758E-2</v>
      </c>
      <c r="I43" s="110">
        <f>C43+H43</f>
        <v>100.0209972249241</v>
      </c>
      <c r="J43" s="85">
        <f>分析係数表!G46</f>
        <v>9.482758620689655E-3</v>
      </c>
      <c r="K43" s="111">
        <f>I43*J43</f>
        <v>0.94847497368462508</v>
      </c>
      <c r="L43" s="79"/>
      <c r="M43" s="80"/>
      <c r="N43" s="81">
        <f>分析係数表!H46</f>
        <v>2.1406935555287204E-2</v>
      </c>
      <c r="O43" s="82">
        <f t="shared" si="3"/>
        <v>0.16426208876160364</v>
      </c>
      <c r="P43" s="76">
        <f>分析係数表!C46</f>
        <v>0.10446009389671362</v>
      </c>
      <c r="Q43" s="82">
        <f>O43*P43</f>
        <v>1.7158833215707422E-2</v>
      </c>
      <c r="R43" s="83">
        <v>1.9095542901440127E-2</v>
      </c>
      <c r="S43" s="84">
        <f>I43+R43</f>
        <v>100.04009276782554</v>
      </c>
      <c r="T43" s="85">
        <f>分析係数表!F46</f>
        <v>0.31293103448275861</v>
      </c>
      <c r="U43" s="86">
        <f>S43*T43</f>
        <v>31.305649719586786</v>
      </c>
      <c r="V43" s="87">
        <f>分析係数表!D46</f>
        <v>1.0344827586206896E-2</v>
      </c>
      <c r="W43" s="167">
        <f>ROUND(S43*V43,0)</f>
        <v>1</v>
      </c>
      <c r="X43" s="76">
        <f>分析係数表!E46</f>
        <v>2.8448275862068967E-2</v>
      </c>
      <c r="Y43" s="166">
        <f>ROUND(S43*X43,0)</f>
        <v>3</v>
      </c>
    </row>
    <row r="44" spans="1:25" x14ac:dyDescent="0.2">
      <c r="A44" s="192">
        <v>40</v>
      </c>
      <c r="B44" s="14" t="s">
        <v>151</v>
      </c>
      <c r="C44" s="197">
        <f>SUM(C5:C43)</f>
        <v>100</v>
      </c>
      <c r="D44" s="108">
        <f>投入係数表!AO44</f>
        <v>0.68448275862068964</v>
      </c>
      <c r="E44" s="96">
        <f>SUM(E5:E43)</f>
        <v>68.44827586206894</v>
      </c>
      <c r="F44" s="98">
        <f>分析係数表!C47</f>
        <v>0.44570757479943235</v>
      </c>
      <c r="G44" s="96">
        <f>SUM(G5:G43)</f>
        <v>30.595092632083293</v>
      </c>
      <c r="H44" s="96">
        <f>SUM(H5:H43)</f>
        <v>33.767579110041922</v>
      </c>
      <c r="I44" s="96">
        <f>SUM(I5:I43)</f>
        <v>133.76757911004194</v>
      </c>
      <c r="J44" s="98">
        <f>分析係数表!G47</f>
        <v>0.27097428005742652</v>
      </c>
      <c r="K44" s="112">
        <f>SUM(K5:K43)</f>
        <v>12.231633931205234</v>
      </c>
      <c r="L44" s="94">
        <f>最終需要_まとめ!$L$33</f>
        <v>0.62733333333333341</v>
      </c>
      <c r="M44" s="91">
        <f>K44*L44</f>
        <v>7.6733116861760848</v>
      </c>
      <c r="N44" s="95">
        <f>分析係数表!H47</f>
        <v>1</v>
      </c>
      <c r="O44" s="96">
        <f>SUM(O5:O43)</f>
        <v>7.6733116861760857</v>
      </c>
      <c r="P44" s="92">
        <f>分析係数表!C47</f>
        <v>0.44570757479943235</v>
      </c>
      <c r="Q44" s="96">
        <f>SUM(Q5:Q43)</f>
        <v>3.3619467140559385</v>
      </c>
      <c r="R44" s="91">
        <f>SUM(R5:R43)</f>
        <v>3.699955324047199</v>
      </c>
      <c r="S44" s="97">
        <f>SUM(S5:S43)</f>
        <v>137.46753443408912</v>
      </c>
      <c r="T44" s="98">
        <f>分析係数表!F47</f>
        <v>0.61157350498728547</v>
      </c>
      <c r="U44" s="99">
        <f>SUM(U5:U43)</f>
        <v>56.878185221218061</v>
      </c>
      <c r="V44" s="100">
        <f>分析係数表!D47</f>
        <v>9.9802009927653867E-2</v>
      </c>
      <c r="W44" s="164">
        <f>SUM(W5:W43)</f>
        <v>3</v>
      </c>
      <c r="X44" s="92">
        <f>分析係数表!E47</f>
        <v>7.9310975781403947E-2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Y8" activePane="bottomRight" state="frozen"/>
      <selection activeCell="F63" sqref="F63"/>
      <selection pane="topRight" activeCell="F63" sqref="F63"/>
      <selection pane="bottomLeft" activeCell="F63" sqref="F63"/>
      <selection pane="bottomRight" activeCell="AF2" sqref="AF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4.3219724437998597E-2</v>
      </c>
      <c r="D8" s="403">
        <f t="shared" ref="D8:E41" si="1">W8</f>
        <v>0.9145161290322581</v>
      </c>
      <c r="E8" s="403">
        <f t="shared" si="1"/>
        <v>0.59354838709677415</v>
      </c>
      <c r="F8" s="403">
        <f t="shared" ref="F8:G41" si="2">AH8</f>
        <v>0.45483870967741935</v>
      </c>
      <c r="G8" s="403">
        <f t="shared" si="2"/>
        <v>0.12096774193548387</v>
      </c>
      <c r="H8" s="404">
        <f t="shared" ref="H8:H41" si="3">AN8</f>
        <v>1.0951274000724549E-2</v>
      </c>
      <c r="K8" s="224" t="s">
        <v>264</v>
      </c>
      <c r="L8" s="158" t="s">
        <v>265</v>
      </c>
      <c r="M8" s="383">
        <f>取引基本表!AX5</f>
        <v>6895</v>
      </c>
      <c r="N8" s="367">
        <f>ABS(取引基本表!BB5)</f>
        <v>6597</v>
      </c>
      <c r="O8" s="411">
        <f t="shared" ref="O8:O41" si="4">N8/M8</f>
        <v>0.9567802755620014</v>
      </c>
      <c r="P8" s="407">
        <f t="shared" ref="P8:P43" si="5">1-O8</f>
        <v>4.3219724437998597E-2</v>
      </c>
      <c r="R8" s="224" t="s">
        <v>264</v>
      </c>
      <c r="S8" s="158" t="s">
        <v>265</v>
      </c>
      <c r="T8" s="365">
        <f>取引基本表!BD5</f>
        <v>620</v>
      </c>
      <c r="U8" s="446">
        <f>雇用表!T5</f>
        <v>567</v>
      </c>
      <c r="V8" s="447">
        <f>雇用表!T51</f>
        <v>368</v>
      </c>
      <c r="W8" s="413">
        <f>U8/T8</f>
        <v>0.9145161290322581</v>
      </c>
      <c r="X8" s="413">
        <f>V8/T8</f>
        <v>0.59354838709677415</v>
      </c>
      <c r="Z8" s="224" t="s">
        <v>264</v>
      </c>
      <c r="AA8" s="48" t="s">
        <v>265</v>
      </c>
      <c r="AB8" s="450">
        <f t="array" ref="AB8:AF47">TRANSPOSE(取引基本表!C46:AP50)</f>
        <v>75</v>
      </c>
      <c r="AC8" s="451">
        <v>126</v>
      </c>
      <c r="AD8" s="451">
        <v>100</v>
      </c>
      <c r="AE8" s="451">
        <v>25</v>
      </c>
      <c r="AF8" s="451">
        <v>-44</v>
      </c>
      <c r="AG8" s="368">
        <f t="array" ref="AG8:AG47">TRANSPOSE(取引基本表!C52:AP52)</f>
        <v>620</v>
      </c>
      <c r="AH8" s="404">
        <f>SUM(AB8:AF8)/AG8</f>
        <v>0.45483870967741935</v>
      </c>
      <c r="AI8" s="415">
        <f>AB8/AG8</f>
        <v>0.12096774193548387</v>
      </c>
      <c r="AK8" s="224" t="s">
        <v>264</v>
      </c>
      <c r="AL8" s="158" t="s">
        <v>265</v>
      </c>
      <c r="AM8" s="383">
        <f>取引基本表!AR5</f>
        <v>4353</v>
      </c>
      <c r="AN8" s="407">
        <f t="shared" ref="AN8:AN47" si="6">AM8/AM$47</f>
        <v>1.0951274000724549E-2</v>
      </c>
      <c r="AP8" s="224" t="s">
        <v>264</v>
      </c>
      <c r="AQ8" s="158" t="s">
        <v>265</v>
      </c>
      <c r="AR8" s="386">
        <f>取引基本表!AX5</f>
        <v>6895</v>
      </c>
      <c r="AS8" s="387">
        <f>取引基本表!AY5</f>
        <v>322</v>
      </c>
      <c r="AT8" s="387">
        <f>ABS(取引基本表!BB5)</f>
        <v>6597</v>
      </c>
      <c r="AU8" s="388">
        <f>AS8-AT8</f>
        <v>-6275</v>
      </c>
      <c r="AV8" s="411">
        <v>0.83011676085593211</v>
      </c>
      <c r="AW8" s="407">
        <v>0.16988323914406789</v>
      </c>
    </row>
    <row r="9" spans="1:49" x14ac:dyDescent="0.2">
      <c r="A9" s="225" t="s">
        <v>220</v>
      </c>
      <c r="B9" s="158" t="s">
        <v>266</v>
      </c>
      <c r="C9" s="405">
        <f t="shared" si="0"/>
        <v>0.23148148148148151</v>
      </c>
      <c r="D9" s="406">
        <f t="shared" si="1"/>
        <v>0</v>
      </c>
      <c r="E9" s="406">
        <f t="shared" si="1"/>
        <v>0</v>
      </c>
      <c r="F9" s="406">
        <f t="shared" si="2"/>
        <v>0.67901234567901236</v>
      </c>
      <c r="G9" s="406">
        <f t="shared" si="2"/>
        <v>0.24691358024691357</v>
      </c>
      <c r="H9" s="407">
        <f t="shared" si="3"/>
        <v>5.7611802117296619E-4</v>
      </c>
      <c r="K9" s="225" t="s">
        <v>220</v>
      </c>
      <c r="L9" s="158" t="s">
        <v>266</v>
      </c>
      <c r="M9" s="383">
        <f>取引基本表!AX6</f>
        <v>324</v>
      </c>
      <c r="N9" s="367">
        <f>ABS(取引基本表!BB6)</f>
        <v>249</v>
      </c>
      <c r="O9" s="411">
        <f t="shared" si="4"/>
        <v>0.76851851851851849</v>
      </c>
      <c r="P9" s="407">
        <f t="shared" si="5"/>
        <v>0.23148148148148151</v>
      </c>
      <c r="R9" s="225" t="s">
        <v>220</v>
      </c>
      <c r="S9" s="158" t="s">
        <v>266</v>
      </c>
      <c r="T9" s="365">
        <f>取引基本表!BD6</f>
        <v>81</v>
      </c>
      <c r="U9" s="446">
        <f>雇用表!T6</f>
        <v>0</v>
      </c>
      <c r="V9" s="447">
        <f>雇用表!T52</f>
        <v>0</v>
      </c>
      <c r="W9" s="413">
        <f t="shared" ref="W9:W47" si="7">U9/T9</f>
        <v>0</v>
      </c>
      <c r="X9" s="413">
        <f t="shared" ref="X9:X47" si="8">V9/T9</f>
        <v>0</v>
      </c>
      <c r="Z9" s="225" t="s">
        <v>220</v>
      </c>
      <c r="AA9" s="48" t="s">
        <v>266</v>
      </c>
      <c r="AB9" s="452">
        <v>20</v>
      </c>
      <c r="AC9" s="387">
        <v>31</v>
      </c>
      <c r="AD9" s="387">
        <v>5</v>
      </c>
      <c r="AE9" s="387">
        <v>2</v>
      </c>
      <c r="AF9" s="387">
        <v>-3</v>
      </c>
      <c r="AG9" s="369">
        <v>81</v>
      </c>
      <c r="AH9" s="407">
        <f t="shared" ref="AH9:AH41" si="9">SUM(AB9:AF9)/AG9</f>
        <v>0.67901234567901236</v>
      </c>
      <c r="AI9" s="411">
        <f t="shared" ref="AI9:AI41" si="10">AB9/AG9</f>
        <v>0.24691358024691357</v>
      </c>
      <c r="AK9" s="225" t="s">
        <v>220</v>
      </c>
      <c r="AL9" s="158" t="s">
        <v>266</v>
      </c>
      <c r="AM9" s="383">
        <f>取引基本表!AR6</f>
        <v>229</v>
      </c>
      <c r="AN9" s="407">
        <f t="shared" si="6"/>
        <v>5.7611802117296619E-4</v>
      </c>
      <c r="AP9" s="225" t="s">
        <v>220</v>
      </c>
      <c r="AQ9" s="158" t="s">
        <v>266</v>
      </c>
      <c r="AR9" s="386">
        <f>取引基本表!AX6</f>
        <v>324</v>
      </c>
      <c r="AS9" s="387">
        <f>取引基本表!AY6</f>
        <v>6</v>
      </c>
      <c r="AT9" s="387">
        <f>ABS(取引基本表!BB6)</f>
        <v>249</v>
      </c>
      <c r="AU9" s="388">
        <f t="shared" ref="AU9:AU47" si="11">AS9-AT9</f>
        <v>-243</v>
      </c>
      <c r="AV9" s="411">
        <v>0.59023354564755837</v>
      </c>
      <c r="AW9" s="407">
        <v>0.40976645435244163</v>
      </c>
    </row>
    <row r="10" spans="1:49" x14ac:dyDescent="0.2">
      <c r="A10" s="225" t="s">
        <v>221</v>
      </c>
      <c r="B10" s="158" t="s">
        <v>267</v>
      </c>
      <c r="C10" s="405">
        <f t="shared" si="0"/>
        <v>5.5493895671475668E-3</v>
      </c>
      <c r="D10" s="406">
        <f t="shared" si="1"/>
        <v>0.14285714285714285</v>
      </c>
      <c r="E10" s="406">
        <f t="shared" si="1"/>
        <v>0</v>
      </c>
      <c r="F10" s="406">
        <f t="shared" si="2"/>
        <v>0.5714285714285714</v>
      </c>
      <c r="G10" s="406">
        <f t="shared" si="2"/>
        <v>0.2857142857142857</v>
      </c>
      <c r="H10" s="407">
        <f t="shared" si="3"/>
        <v>1.1094674556213018E-3</v>
      </c>
      <c r="K10" s="225" t="s">
        <v>221</v>
      </c>
      <c r="L10" s="158" t="s">
        <v>267</v>
      </c>
      <c r="M10" s="383">
        <f>取引基本表!AX7</f>
        <v>901</v>
      </c>
      <c r="N10" s="367">
        <f>ABS(取引基本表!BB7)</f>
        <v>896</v>
      </c>
      <c r="O10" s="411">
        <f t="shared" si="4"/>
        <v>0.99445061043285243</v>
      </c>
      <c r="P10" s="407">
        <f t="shared" si="5"/>
        <v>5.5493895671475668E-3</v>
      </c>
      <c r="R10" s="225" t="s">
        <v>221</v>
      </c>
      <c r="S10" s="158" t="s">
        <v>267</v>
      </c>
      <c r="T10" s="365">
        <f>取引基本表!BD7</f>
        <v>7</v>
      </c>
      <c r="U10" s="446">
        <f>雇用表!T7</f>
        <v>1</v>
      </c>
      <c r="V10" s="447">
        <f>雇用表!T53</f>
        <v>0</v>
      </c>
      <c r="W10" s="413">
        <f t="shared" si="7"/>
        <v>0.14285714285714285</v>
      </c>
      <c r="X10" s="413">
        <f t="shared" si="8"/>
        <v>0</v>
      </c>
      <c r="Z10" s="225" t="s">
        <v>221</v>
      </c>
      <c r="AA10" s="48" t="s">
        <v>267</v>
      </c>
      <c r="AB10" s="452">
        <v>2</v>
      </c>
      <c r="AC10" s="387">
        <v>1</v>
      </c>
      <c r="AD10" s="387">
        <v>1</v>
      </c>
      <c r="AE10" s="387">
        <v>0</v>
      </c>
      <c r="AF10" s="387">
        <v>0</v>
      </c>
      <c r="AG10" s="369">
        <v>7</v>
      </c>
      <c r="AH10" s="407">
        <f t="shared" si="9"/>
        <v>0.5714285714285714</v>
      </c>
      <c r="AI10" s="411">
        <f t="shared" si="10"/>
        <v>0.2857142857142857</v>
      </c>
      <c r="AK10" s="225" t="s">
        <v>221</v>
      </c>
      <c r="AL10" s="158" t="s">
        <v>267</v>
      </c>
      <c r="AM10" s="383">
        <f>取引基本表!AR7</f>
        <v>441</v>
      </c>
      <c r="AN10" s="407">
        <f t="shared" si="6"/>
        <v>1.1094674556213018E-3</v>
      </c>
      <c r="AP10" s="225" t="s">
        <v>221</v>
      </c>
      <c r="AQ10" s="158" t="s">
        <v>267</v>
      </c>
      <c r="AR10" s="386">
        <f>取引基本表!AX7</f>
        <v>901</v>
      </c>
      <c r="AS10" s="387">
        <f>取引基本表!AY7</f>
        <v>2</v>
      </c>
      <c r="AT10" s="387">
        <f>ABS(取引基本表!BB7)</f>
        <v>896</v>
      </c>
      <c r="AU10" s="388">
        <f t="shared" si="11"/>
        <v>-894</v>
      </c>
      <c r="AV10" s="411">
        <v>0.31992289294256238</v>
      </c>
      <c r="AW10" s="407">
        <v>0.68007710705743762</v>
      </c>
    </row>
    <row r="11" spans="1:49" x14ac:dyDescent="0.2">
      <c r="A11" s="225" t="s">
        <v>222</v>
      </c>
      <c r="B11" s="158" t="s">
        <v>27</v>
      </c>
      <c r="C11" s="405">
        <f t="shared" si="0"/>
        <v>8.2342177493137658E-3</v>
      </c>
      <c r="D11" s="406">
        <f t="shared" si="1"/>
        <v>0</v>
      </c>
      <c r="E11" s="406">
        <f t="shared" si="1"/>
        <v>0</v>
      </c>
      <c r="F11" s="406">
        <f t="shared" si="2"/>
        <v>0.76470588235294112</v>
      </c>
      <c r="G11" s="406">
        <f t="shared" si="2"/>
        <v>0.47058823529411764</v>
      </c>
      <c r="H11" s="407">
        <f t="shared" si="3"/>
        <v>-2.0126393752767377E-5</v>
      </c>
      <c r="K11" s="225" t="s">
        <v>222</v>
      </c>
      <c r="L11" s="158" t="s">
        <v>27</v>
      </c>
      <c r="M11" s="383">
        <f>取引基本表!AX8</f>
        <v>1093</v>
      </c>
      <c r="N11" s="367">
        <f>ABS(取引基本表!BB8)</f>
        <v>1084</v>
      </c>
      <c r="O11" s="411">
        <f t="shared" si="4"/>
        <v>0.99176578225068623</v>
      </c>
      <c r="P11" s="407">
        <f t="shared" si="5"/>
        <v>8.2342177493137658E-3</v>
      </c>
      <c r="R11" s="225" t="s">
        <v>222</v>
      </c>
      <c r="S11" s="158" t="s">
        <v>27</v>
      </c>
      <c r="T11" s="365">
        <f>取引基本表!BD8</f>
        <v>17</v>
      </c>
      <c r="U11" s="446">
        <f>雇用表!T8</f>
        <v>0</v>
      </c>
      <c r="V11" s="447">
        <f>雇用表!T54</f>
        <v>0</v>
      </c>
      <c r="W11" s="413">
        <f t="shared" si="7"/>
        <v>0</v>
      </c>
      <c r="X11" s="413">
        <f t="shared" si="8"/>
        <v>0</v>
      </c>
      <c r="Z11" s="225" t="s">
        <v>222</v>
      </c>
      <c r="AA11" s="48" t="s">
        <v>27</v>
      </c>
      <c r="AB11" s="452">
        <v>8</v>
      </c>
      <c r="AC11" s="387">
        <v>1</v>
      </c>
      <c r="AD11" s="387">
        <v>3</v>
      </c>
      <c r="AE11" s="387">
        <v>1</v>
      </c>
      <c r="AF11" s="387">
        <v>0</v>
      </c>
      <c r="AG11" s="369">
        <v>17</v>
      </c>
      <c r="AH11" s="407">
        <f t="shared" si="9"/>
        <v>0.76470588235294112</v>
      </c>
      <c r="AI11" s="411">
        <f t="shared" si="10"/>
        <v>0.47058823529411764</v>
      </c>
      <c r="AK11" s="225" t="s">
        <v>222</v>
      </c>
      <c r="AL11" s="158" t="s">
        <v>27</v>
      </c>
      <c r="AM11" s="383">
        <f>取引基本表!AR8</f>
        <v>-8</v>
      </c>
      <c r="AN11" s="407">
        <f t="shared" si="6"/>
        <v>-2.0126393752767377E-5</v>
      </c>
      <c r="AP11" s="225" t="s">
        <v>222</v>
      </c>
      <c r="AQ11" s="158" t="s">
        <v>27</v>
      </c>
      <c r="AR11" s="386">
        <f>取引基本表!AX8</f>
        <v>1093</v>
      </c>
      <c r="AS11" s="387">
        <f>取引基本表!AY8</f>
        <v>8</v>
      </c>
      <c r="AT11" s="387">
        <f>ABS(取引基本表!BB8)</f>
        <v>1084</v>
      </c>
      <c r="AU11" s="388">
        <f t="shared" si="11"/>
        <v>-1076</v>
      </c>
      <c r="AV11" s="411">
        <v>0.97885279843965589</v>
      </c>
      <c r="AW11" s="407">
        <v>2.1147201560344109E-2</v>
      </c>
    </row>
    <row r="12" spans="1:49" x14ac:dyDescent="0.2">
      <c r="A12" s="225" t="s">
        <v>223</v>
      </c>
      <c r="B12" s="158" t="s">
        <v>191</v>
      </c>
      <c r="C12" s="405">
        <f t="shared" si="0"/>
        <v>2.3675231529837748E-2</v>
      </c>
      <c r="D12" s="406">
        <f t="shared" si="1"/>
        <v>3.3781763826606873E-2</v>
      </c>
      <c r="E12" s="406">
        <f t="shared" si="1"/>
        <v>3.4230194319880419E-2</v>
      </c>
      <c r="F12" s="406">
        <f t="shared" si="2"/>
        <v>0.28819133034379674</v>
      </c>
      <c r="G12" s="406">
        <f t="shared" si="2"/>
        <v>0.14409566517189837</v>
      </c>
      <c r="H12" s="407">
        <f t="shared" si="3"/>
        <v>8.7247916918246585E-2</v>
      </c>
      <c r="K12" s="225" t="s">
        <v>223</v>
      </c>
      <c r="L12" s="158" t="s">
        <v>191</v>
      </c>
      <c r="M12" s="383">
        <f>取引基本表!AX9</f>
        <v>43083</v>
      </c>
      <c r="N12" s="367">
        <f>ABS(取引基本表!BB9)</f>
        <v>42063</v>
      </c>
      <c r="O12" s="411">
        <f t="shared" si="4"/>
        <v>0.97632476847016225</v>
      </c>
      <c r="P12" s="407">
        <f t="shared" si="5"/>
        <v>2.3675231529837748E-2</v>
      </c>
      <c r="R12" s="225" t="s">
        <v>223</v>
      </c>
      <c r="S12" s="158" t="s">
        <v>191</v>
      </c>
      <c r="T12" s="365">
        <f>取引基本表!BD9</f>
        <v>6690</v>
      </c>
      <c r="U12" s="446">
        <f>雇用表!T9</f>
        <v>226</v>
      </c>
      <c r="V12" s="447">
        <f>雇用表!T55</f>
        <v>229</v>
      </c>
      <c r="W12" s="413">
        <f t="shared" si="7"/>
        <v>3.3781763826606873E-2</v>
      </c>
      <c r="X12" s="413">
        <f t="shared" si="8"/>
        <v>3.4230194319880419E-2</v>
      </c>
      <c r="Z12" s="225" t="s">
        <v>223</v>
      </c>
      <c r="AA12" s="48" t="s">
        <v>191</v>
      </c>
      <c r="AB12" s="452">
        <v>964</v>
      </c>
      <c r="AC12" s="387">
        <v>486</v>
      </c>
      <c r="AD12" s="387">
        <v>330</v>
      </c>
      <c r="AE12" s="387">
        <v>178</v>
      </c>
      <c r="AF12" s="387">
        <v>-30</v>
      </c>
      <c r="AG12" s="369">
        <v>6690</v>
      </c>
      <c r="AH12" s="407">
        <f t="shared" si="9"/>
        <v>0.28819133034379674</v>
      </c>
      <c r="AI12" s="411">
        <f t="shared" si="10"/>
        <v>0.14409566517189837</v>
      </c>
      <c r="AK12" s="225" t="s">
        <v>223</v>
      </c>
      <c r="AL12" s="158" t="s">
        <v>191</v>
      </c>
      <c r="AM12" s="383">
        <f>取引基本表!AR9</f>
        <v>34680</v>
      </c>
      <c r="AN12" s="407">
        <f t="shared" si="6"/>
        <v>8.7247916918246585E-2</v>
      </c>
      <c r="AP12" s="225" t="s">
        <v>223</v>
      </c>
      <c r="AQ12" s="158" t="s">
        <v>191</v>
      </c>
      <c r="AR12" s="386">
        <f>取引基本表!AX9</f>
        <v>43083</v>
      </c>
      <c r="AS12" s="387">
        <f>取引基本表!AY9</f>
        <v>5670</v>
      </c>
      <c r="AT12" s="387">
        <f>ABS(取引基本表!BB9)</f>
        <v>42063</v>
      </c>
      <c r="AU12" s="388">
        <f t="shared" si="11"/>
        <v>-36393</v>
      </c>
      <c r="AV12" s="411">
        <v>0.73020703224841943</v>
      </c>
      <c r="AW12" s="407">
        <v>0.26979296775158057</v>
      </c>
    </row>
    <row r="13" spans="1:49" x14ac:dyDescent="0.2">
      <c r="A13" s="225" t="s">
        <v>224</v>
      </c>
      <c r="B13" s="158" t="s">
        <v>28</v>
      </c>
      <c r="C13" s="405">
        <f t="shared" si="0"/>
        <v>0</v>
      </c>
      <c r="D13" s="406">
        <f t="shared" si="1"/>
        <v>0.15789473684210525</v>
      </c>
      <c r="E13" s="406">
        <f t="shared" si="1"/>
        <v>0.1189083820662768</v>
      </c>
      <c r="F13" s="406">
        <f t="shared" si="2"/>
        <v>0.38596491228070173</v>
      </c>
      <c r="G13" s="406">
        <f t="shared" si="2"/>
        <v>0.24561403508771928</v>
      </c>
      <c r="H13" s="407">
        <f t="shared" si="3"/>
        <v>1.3441915227629513E-2</v>
      </c>
      <c r="K13" s="225" t="s">
        <v>224</v>
      </c>
      <c r="L13" s="158" t="s">
        <v>28</v>
      </c>
      <c r="M13" s="383">
        <f>取引基本表!AX10</f>
        <v>6503</v>
      </c>
      <c r="N13" s="367">
        <f>ABS(取引基本表!BB10)</f>
        <v>6503</v>
      </c>
      <c r="O13" s="411">
        <f t="shared" si="4"/>
        <v>1</v>
      </c>
      <c r="P13" s="407">
        <f t="shared" si="5"/>
        <v>0</v>
      </c>
      <c r="R13" s="225" t="s">
        <v>224</v>
      </c>
      <c r="S13" s="158" t="s">
        <v>28</v>
      </c>
      <c r="T13" s="365">
        <f>取引基本表!BD10</f>
        <v>513</v>
      </c>
      <c r="U13" s="446">
        <f>雇用表!T10</f>
        <v>81</v>
      </c>
      <c r="V13" s="447">
        <f>雇用表!T56</f>
        <v>61</v>
      </c>
      <c r="W13" s="413">
        <f t="shared" si="7"/>
        <v>0.15789473684210525</v>
      </c>
      <c r="X13" s="413">
        <f t="shared" si="8"/>
        <v>0.1189083820662768</v>
      </c>
      <c r="Z13" s="225" t="s">
        <v>224</v>
      </c>
      <c r="AA13" s="48" t="s">
        <v>28</v>
      </c>
      <c r="AB13" s="452">
        <v>126</v>
      </c>
      <c r="AC13" s="387">
        <v>-10</v>
      </c>
      <c r="AD13" s="387">
        <v>59</v>
      </c>
      <c r="AE13" s="387">
        <v>23</v>
      </c>
      <c r="AF13" s="387">
        <v>0</v>
      </c>
      <c r="AG13" s="369">
        <v>513</v>
      </c>
      <c r="AH13" s="407">
        <f t="shared" si="9"/>
        <v>0.38596491228070173</v>
      </c>
      <c r="AI13" s="411">
        <f t="shared" si="10"/>
        <v>0.24561403508771928</v>
      </c>
      <c r="AK13" s="225" t="s">
        <v>224</v>
      </c>
      <c r="AL13" s="158" t="s">
        <v>28</v>
      </c>
      <c r="AM13" s="383">
        <f>取引基本表!AR10</f>
        <v>5343</v>
      </c>
      <c r="AN13" s="407">
        <f t="shared" si="6"/>
        <v>1.3441915227629513E-2</v>
      </c>
      <c r="AP13" s="225" t="s">
        <v>224</v>
      </c>
      <c r="AQ13" s="158" t="s">
        <v>28</v>
      </c>
      <c r="AR13" s="386">
        <f>取引基本表!AX10</f>
        <v>6503</v>
      </c>
      <c r="AS13" s="387">
        <f>取引基本表!AY10</f>
        <v>513</v>
      </c>
      <c r="AT13" s="387">
        <f>ABS(取引基本表!BB10)</f>
        <v>6503</v>
      </c>
      <c r="AU13" s="388">
        <f t="shared" si="11"/>
        <v>-5990</v>
      </c>
      <c r="AV13" s="411">
        <v>0.93315766467397665</v>
      </c>
      <c r="AW13" s="407">
        <v>6.684233532602335E-2</v>
      </c>
    </row>
    <row r="14" spans="1:49" x14ac:dyDescent="0.2">
      <c r="A14" s="225" t="s">
        <v>225</v>
      </c>
      <c r="B14" s="158" t="s">
        <v>268</v>
      </c>
      <c r="C14" s="405">
        <f t="shared" si="0"/>
        <v>5.9722885809842308E-2</v>
      </c>
      <c r="D14" s="406">
        <f t="shared" si="1"/>
        <v>6.1959654178674349E-2</v>
      </c>
      <c r="E14" s="406">
        <f t="shared" si="1"/>
        <v>5.1152737752161385E-2</v>
      </c>
      <c r="F14" s="406">
        <f t="shared" si="2"/>
        <v>0.29178674351585016</v>
      </c>
      <c r="G14" s="406">
        <f t="shared" si="2"/>
        <v>0.15850144092219021</v>
      </c>
      <c r="H14" s="407">
        <f t="shared" si="3"/>
        <v>1.1119832548403977E-3</v>
      </c>
      <c r="K14" s="225" t="s">
        <v>225</v>
      </c>
      <c r="L14" s="158" t="s">
        <v>268</v>
      </c>
      <c r="M14" s="383">
        <f>取引基本表!AX11</f>
        <v>4186</v>
      </c>
      <c r="N14" s="367">
        <f>ABS(取引基本表!BB11)</f>
        <v>3936</v>
      </c>
      <c r="O14" s="411">
        <f t="shared" si="4"/>
        <v>0.94027711419015769</v>
      </c>
      <c r="P14" s="407">
        <f t="shared" si="5"/>
        <v>5.9722885809842308E-2</v>
      </c>
      <c r="R14" s="225" t="s">
        <v>225</v>
      </c>
      <c r="S14" s="158" t="s">
        <v>268</v>
      </c>
      <c r="T14" s="365">
        <f>取引基本表!BD11</f>
        <v>1388</v>
      </c>
      <c r="U14" s="446">
        <f>雇用表!T11</f>
        <v>86</v>
      </c>
      <c r="V14" s="447">
        <f>雇用表!T57</f>
        <v>71</v>
      </c>
      <c r="W14" s="413">
        <f t="shared" si="7"/>
        <v>6.1959654178674349E-2</v>
      </c>
      <c r="X14" s="413">
        <f t="shared" si="8"/>
        <v>5.1152737752161385E-2</v>
      </c>
      <c r="Z14" s="225" t="s">
        <v>225</v>
      </c>
      <c r="AA14" s="48" t="s">
        <v>268</v>
      </c>
      <c r="AB14" s="452">
        <v>220</v>
      </c>
      <c r="AC14" s="387">
        <v>83</v>
      </c>
      <c r="AD14" s="387">
        <v>70</v>
      </c>
      <c r="AE14" s="387">
        <v>32</v>
      </c>
      <c r="AF14" s="387">
        <v>0</v>
      </c>
      <c r="AG14" s="369">
        <v>1388</v>
      </c>
      <c r="AH14" s="407">
        <f t="shared" si="9"/>
        <v>0.29178674351585016</v>
      </c>
      <c r="AI14" s="411">
        <f t="shared" si="10"/>
        <v>0.15850144092219021</v>
      </c>
      <c r="AK14" s="225" t="s">
        <v>225</v>
      </c>
      <c r="AL14" s="158" t="s">
        <v>268</v>
      </c>
      <c r="AM14" s="383">
        <f>取引基本表!AR11</f>
        <v>442</v>
      </c>
      <c r="AN14" s="407">
        <f t="shared" si="6"/>
        <v>1.1119832548403977E-3</v>
      </c>
      <c r="AP14" s="225" t="s">
        <v>225</v>
      </c>
      <c r="AQ14" s="158" t="s">
        <v>268</v>
      </c>
      <c r="AR14" s="386">
        <f>取引基本表!AX11</f>
        <v>4186</v>
      </c>
      <c r="AS14" s="387">
        <f>取引基本表!AY11</f>
        <v>1138</v>
      </c>
      <c r="AT14" s="387">
        <f>ABS(取引基本表!BB11)</f>
        <v>3936</v>
      </c>
      <c r="AU14" s="388">
        <f t="shared" si="11"/>
        <v>-2798</v>
      </c>
      <c r="AV14" s="411">
        <v>0.78289172072298208</v>
      </c>
      <c r="AW14" s="407">
        <v>0.21710827927701792</v>
      </c>
    </row>
    <row r="15" spans="1:49" x14ac:dyDescent="0.2">
      <c r="A15" s="225" t="s">
        <v>226</v>
      </c>
      <c r="B15" s="158" t="s">
        <v>29</v>
      </c>
      <c r="C15" s="405">
        <f t="shared" si="0"/>
        <v>0</v>
      </c>
      <c r="D15" s="406">
        <f t="shared" si="1"/>
        <v>2.5186994352007327E-2</v>
      </c>
      <c r="E15" s="406">
        <f t="shared" si="1"/>
        <v>2.1370783086551673E-2</v>
      </c>
      <c r="F15" s="406">
        <f t="shared" si="2"/>
        <v>0.30377041673027017</v>
      </c>
      <c r="G15" s="406">
        <f t="shared" si="2"/>
        <v>9.5557930087009621E-2</v>
      </c>
      <c r="H15" s="407">
        <f t="shared" si="3"/>
        <v>8.0253995089159917E-3</v>
      </c>
      <c r="K15" s="225" t="s">
        <v>226</v>
      </c>
      <c r="L15" s="158" t="s">
        <v>29</v>
      </c>
      <c r="M15" s="383">
        <f>取引基本表!AX12</f>
        <v>18125</v>
      </c>
      <c r="N15" s="367">
        <f>ABS(取引基本表!BB12)</f>
        <v>18125</v>
      </c>
      <c r="O15" s="411">
        <f t="shared" si="4"/>
        <v>1</v>
      </c>
      <c r="P15" s="407">
        <f t="shared" si="5"/>
        <v>0</v>
      </c>
      <c r="R15" s="225" t="s">
        <v>226</v>
      </c>
      <c r="S15" s="158" t="s">
        <v>29</v>
      </c>
      <c r="T15" s="365">
        <f>取引基本表!BD12</f>
        <v>6551</v>
      </c>
      <c r="U15" s="446">
        <f>雇用表!T12</f>
        <v>165</v>
      </c>
      <c r="V15" s="447">
        <f>雇用表!T58</f>
        <v>140</v>
      </c>
      <c r="W15" s="413">
        <f t="shared" si="7"/>
        <v>2.5186994352007327E-2</v>
      </c>
      <c r="X15" s="413">
        <f t="shared" si="8"/>
        <v>2.1370783086551673E-2</v>
      </c>
      <c r="Z15" s="225" t="s">
        <v>226</v>
      </c>
      <c r="AA15" s="48" t="s">
        <v>29</v>
      </c>
      <c r="AB15" s="452">
        <v>626</v>
      </c>
      <c r="AC15" s="387">
        <v>397</v>
      </c>
      <c r="AD15" s="387">
        <v>839</v>
      </c>
      <c r="AE15" s="387">
        <v>128</v>
      </c>
      <c r="AF15" s="387">
        <v>0</v>
      </c>
      <c r="AG15" s="369">
        <v>6551</v>
      </c>
      <c r="AH15" s="407">
        <f t="shared" si="9"/>
        <v>0.30377041673027017</v>
      </c>
      <c r="AI15" s="411">
        <f t="shared" si="10"/>
        <v>9.5557930087009621E-2</v>
      </c>
      <c r="AK15" s="225" t="s">
        <v>226</v>
      </c>
      <c r="AL15" s="158" t="s">
        <v>29</v>
      </c>
      <c r="AM15" s="383">
        <f>取引基本表!AR12</f>
        <v>3190</v>
      </c>
      <c r="AN15" s="407">
        <f t="shared" si="6"/>
        <v>8.0253995089159917E-3</v>
      </c>
      <c r="AP15" s="225" t="s">
        <v>226</v>
      </c>
      <c r="AQ15" s="158" t="s">
        <v>29</v>
      </c>
      <c r="AR15" s="386">
        <f>取引基本表!AX12</f>
        <v>18125</v>
      </c>
      <c r="AS15" s="387">
        <f>取引基本表!AY12</f>
        <v>6551</v>
      </c>
      <c r="AT15" s="387">
        <f>ABS(取引基本表!BB12)</f>
        <v>18125</v>
      </c>
      <c r="AU15" s="388">
        <f t="shared" si="11"/>
        <v>-11574</v>
      </c>
      <c r="AV15" s="411">
        <v>0.8222762164835401</v>
      </c>
      <c r="AW15" s="407">
        <v>0.1777237835164599</v>
      </c>
    </row>
    <row r="16" spans="1:49" x14ac:dyDescent="0.2">
      <c r="A16" s="225" t="s">
        <v>227</v>
      </c>
      <c r="B16" s="158" t="s">
        <v>30</v>
      </c>
      <c r="C16" s="405">
        <f t="shared" si="0"/>
        <v>6.1289263434387564E-3</v>
      </c>
      <c r="D16" s="406">
        <f t="shared" si="1"/>
        <v>0</v>
      </c>
      <c r="E16" s="406">
        <f t="shared" si="1"/>
        <v>0</v>
      </c>
      <c r="F16" s="406">
        <f t="shared" si="2"/>
        <v>0.27777777777777779</v>
      </c>
      <c r="G16" s="406">
        <f t="shared" si="2"/>
        <v>3.1746031746031744E-2</v>
      </c>
      <c r="H16" s="407">
        <f t="shared" si="3"/>
        <v>1.5884756269371653E-2</v>
      </c>
      <c r="K16" s="225" t="s">
        <v>227</v>
      </c>
      <c r="L16" s="158" t="s">
        <v>30</v>
      </c>
      <c r="M16" s="383">
        <f>取引基本表!AX13</f>
        <v>9137</v>
      </c>
      <c r="N16" s="367">
        <f>ABS(取引基本表!BB13)</f>
        <v>9081</v>
      </c>
      <c r="O16" s="411">
        <f t="shared" si="4"/>
        <v>0.99387107365656124</v>
      </c>
      <c r="P16" s="407">
        <f t="shared" si="5"/>
        <v>6.1289263434387564E-3</v>
      </c>
      <c r="R16" s="225" t="s">
        <v>227</v>
      </c>
      <c r="S16" s="158" t="s">
        <v>30</v>
      </c>
      <c r="T16" s="365">
        <f>取引基本表!BD13</f>
        <v>126</v>
      </c>
      <c r="U16" s="446">
        <f>雇用表!T13</f>
        <v>0</v>
      </c>
      <c r="V16" s="447">
        <f>雇用表!T59</f>
        <v>0</v>
      </c>
      <c r="W16" s="413">
        <f t="shared" si="7"/>
        <v>0</v>
      </c>
      <c r="X16" s="413">
        <f t="shared" si="8"/>
        <v>0</v>
      </c>
      <c r="Z16" s="225" t="s">
        <v>227</v>
      </c>
      <c r="AA16" s="48" t="s">
        <v>30</v>
      </c>
      <c r="AB16" s="452">
        <v>4</v>
      </c>
      <c r="AC16" s="387">
        <v>3</v>
      </c>
      <c r="AD16" s="387">
        <v>12</v>
      </c>
      <c r="AE16" s="387">
        <v>17</v>
      </c>
      <c r="AF16" s="387">
        <v>-1</v>
      </c>
      <c r="AG16" s="369">
        <v>126</v>
      </c>
      <c r="AH16" s="407">
        <f t="shared" si="9"/>
        <v>0.27777777777777779</v>
      </c>
      <c r="AI16" s="411">
        <f t="shared" si="10"/>
        <v>3.1746031746031744E-2</v>
      </c>
      <c r="AK16" s="225" t="s">
        <v>227</v>
      </c>
      <c r="AL16" s="158" t="s">
        <v>30</v>
      </c>
      <c r="AM16" s="383">
        <f>取引基本表!AR13</f>
        <v>6314</v>
      </c>
      <c r="AN16" s="407">
        <f t="shared" si="6"/>
        <v>1.5884756269371653E-2</v>
      </c>
      <c r="AP16" s="225" t="s">
        <v>227</v>
      </c>
      <c r="AQ16" s="158" t="s">
        <v>30</v>
      </c>
      <c r="AR16" s="386">
        <f>取引基本表!AX13</f>
        <v>9137</v>
      </c>
      <c r="AS16" s="387">
        <f>取引基本表!AY13</f>
        <v>70</v>
      </c>
      <c r="AT16" s="387">
        <f>ABS(取引基本表!BB13)</f>
        <v>9081</v>
      </c>
      <c r="AU16" s="388">
        <f t="shared" si="11"/>
        <v>-9011</v>
      </c>
      <c r="AV16" s="411">
        <v>0.87631747448336361</v>
      </c>
      <c r="AW16" s="407">
        <v>0.12368252551663639</v>
      </c>
    </row>
    <row r="17" spans="1:49" x14ac:dyDescent="0.2">
      <c r="A17" s="225" t="s">
        <v>2</v>
      </c>
      <c r="B17" s="158" t="s">
        <v>375</v>
      </c>
      <c r="C17" s="405">
        <f t="shared" si="0"/>
        <v>8.7451698189953242E-2</v>
      </c>
      <c r="D17" s="406">
        <f t="shared" si="1"/>
        <v>1.873536299765808E-2</v>
      </c>
      <c r="E17" s="406">
        <f t="shared" si="1"/>
        <v>1.288056206088993E-2</v>
      </c>
      <c r="F17" s="406">
        <f t="shared" si="2"/>
        <v>0.32357533177205311</v>
      </c>
      <c r="G17" s="406">
        <f t="shared" si="2"/>
        <v>0.21272443403590943</v>
      </c>
      <c r="H17" s="407">
        <f t="shared" si="3"/>
        <v>2.8227267238256251E-3</v>
      </c>
      <c r="K17" s="225" t="s">
        <v>2</v>
      </c>
      <c r="L17" s="158" t="s">
        <v>375</v>
      </c>
      <c r="M17" s="383">
        <f>取引基本表!AX14</f>
        <v>4917</v>
      </c>
      <c r="N17" s="367">
        <f>ABS(取引基本表!BB14)</f>
        <v>4487</v>
      </c>
      <c r="O17" s="411">
        <f t="shared" si="4"/>
        <v>0.91254830181004676</v>
      </c>
      <c r="P17" s="407">
        <f t="shared" si="5"/>
        <v>8.7451698189953242E-2</v>
      </c>
      <c r="R17" s="225" t="s">
        <v>2</v>
      </c>
      <c r="S17" s="158" t="s">
        <v>375</v>
      </c>
      <c r="T17" s="365">
        <f>取引基本表!BD14</f>
        <v>2562</v>
      </c>
      <c r="U17" s="446">
        <f>雇用表!T14</f>
        <v>48</v>
      </c>
      <c r="V17" s="447">
        <f>雇用表!T60</f>
        <v>33</v>
      </c>
      <c r="W17" s="413">
        <f t="shared" si="7"/>
        <v>1.873536299765808E-2</v>
      </c>
      <c r="X17" s="413">
        <f t="shared" si="8"/>
        <v>1.288056206088993E-2</v>
      </c>
      <c r="Z17" s="225" t="s">
        <v>2</v>
      </c>
      <c r="AA17" s="48" t="s">
        <v>375</v>
      </c>
      <c r="AB17" s="452">
        <v>545</v>
      </c>
      <c r="AC17" s="387">
        <v>-15</v>
      </c>
      <c r="AD17" s="387">
        <v>206</v>
      </c>
      <c r="AE17" s="387">
        <v>93</v>
      </c>
      <c r="AF17" s="387">
        <v>0</v>
      </c>
      <c r="AG17" s="369">
        <v>2562</v>
      </c>
      <c r="AH17" s="407">
        <f t="shared" si="9"/>
        <v>0.32357533177205311</v>
      </c>
      <c r="AI17" s="411">
        <f t="shared" si="10"/>
        <v>0.21272443403590943</v>
      </c>
      <c r="AK17" s="225" t="s">
        <v>2</v>
      </c>
      <c r="AL17" s="158" t="s">
        <v>375</v>
      </c>
      <c r="AM17" s="383">
        <f>取引基本表!AR14</f>
        <v>1122</v>
      </c>
      <c r="AN17" s="407">
        <f t="shared" si="6"/>
        <v>2.8227267238256251E-3</v>
      </c>
      <c r="AP17" s="225" t="s">
        <v>2</v>
      </c>
      <c r="AQ17" s="158" t="s">
        <v>365</v>
      </c>
      <c r="AR17" s="386">
        <f>取引基本表!AX14</f>
        <v>4917</v>
      </c>
      <c r="AS17" s="387">
        <f>取引基本表!AY14</f>
        <v>2132</v>
      </c>
      <c r="AT17" s="387">
        <f>ABS(取引基本表!BB14)</f>
        <v>4487</v>
      </c>
      <c r="AU17" s="388">
        <f t="shared" si="11"/>
        <v>-2355</v>
      </c>
      <c r="AV17" s="411">
        <v>0.80716043298169571</v>
      </c>
      <c r="AW17" s="407">
        <v>0.19283956701830429</v>
      </c>
    </row>
    <row r="18" spans="1:49" x14ac:dyDescent="0.2">
      <c r="A18" s="225" t="s">
        <v>3</v>
      </c>
      <c r="B18" s="158" t="s">
        <v>31</v>
      </c>
      <c r="C18" s="405">
        <f t="shared" si="0"/>
        <v>0.22643979057591623</v>
      </c>
      <c r="D18" s="406">
        <f t="shared" si="1"/>
        <v>2.9608404966571154E-2</v>
      </c>
      <c r="E18" s="406">
        <f t="shared" si="1"/>
        <v>1.5918497293855461E-2</v>
      </c>
      <c r="F18" s="406">
        <f t="shared" si="2"/>
        <v>0.45877109200891436</v>
      </c>
      <c r="G18" s="406">
        <f t="shared" si="2"/>
        <v>0.21553645335880292</v>
      </c>
      <c r="H18" s="407">
        <f t="shared" si="3"/>
        <v>4.2265426880811494E-4</v>
      </c>
      <c r="K18" s="225" t="s">
        <v>3</v>
      </c>
      <c r="L18" s="158" t="s">
        <v>31</v>
      </c>
      <c r="M18" s="383">
        <f>取引基本表!AX15</f>
        <v>2292</v>
      </c>
      <c r="N18" s="367">
        <f>ABS(取引基本表!BB15)</f>
        <v>1773</v>
      </c>
      <c r="O18" s="411">
        <f t="shared" si="4"/>
        <v>0.77356020942408377</v>
      </c>
      <c r="P18" s="407">
        <f t="shared" si="5"/>
        <v>0.22643979057591623</v>
      </c>
      <c r="R18" s="225" t="s">
        <v>3</v>
      </c>
      <c r="S18" s="158" t="s">
        <v>31</v>
      </c>
      <c r="T18" s="365">
        <f>取引基本表!BD15</f>
        <v>3141</v>
      </c>
      <c r="U18" s="446">
        <f>雇用表!T15</f>
        <v>93</v>
      </c>
      <c r="V18" s="447">
        <f>雇用表!T61</f>
        <v>50</v>
      </c>
      <c r="W18" s="413">
        <f t="shared" si="7"/>
        <v>2.9608404966571154E-2</v>
      </c>
      <c r="X18" s="413">
        <f t="shared" si="8"/>
        <v>1.5918497293855461E-2</v>
      </c>
      <c r="Z18" s="225" t="s">
        <v>3</v>
      </c>
      <c r="AA18" s="48" t="s">
        <v>31</v>
      </c>
      <c r="AB18" s="452">
        <v>677</v>
      </c>
      <c r="AC18" s="387">
        <v>303</v>
      </c>
      <c r="AD18" s="387">
        <v>364</v>
      </c>
      <c r="AE18" s="387">
        <v>97</v>
      </c>
      <c r="AF18" s="387">
        <v>0</v>
      </c>
      <c r="AG18" s="369">
        <v>3141</v>
      </c>
      <c r="AH18" s="407">
        <f t="shared" si="9"/>
        <v>0.45877109200891436</v>
      </c>
      <c r="AI18" s="411">
        <f t="shared" si="10"/>
        <v>0.21553645335880292</v>
      </c>
      <c r="AK18" s="225" t="s">
        <v>3</v>
      </c>
      <c r="AL18" s="158" t="s">
        <v>31</v>
      </c>
      <c r="AM18" s="383">
        <f>取引基本表!AR15</f>
        <v>168</v>
      </c>
      <c r="AN18" s="407">
        <f t="shared" si="6"/>
        <v>4.2265426880811494E-4</v>
      </c>
      <c r="AP18" s="225" t="s">
        <v>3</v>
      </c>
      <c r="AQ18" s="158" t="s">
        <v>31</v>
      </c>
      <c r="AR18" s="386">
        <f>取引基本表!AX15</f>
        <v>2292</v>
      </c>
      <c r="AS18" s="387">
        <f>取引基本表!AY15</f>
        <v>2622</v>
      </c>
      <c r="AT18" s="387">
        <f>ABS(取引基本表!BB15)</f>
        <v>1773</v>
      </c>
      <c r="AU18" s="388">
        <f t="shared" si="11"/>
        <v>849</v>
      </c>
      <c r="AV18" s="411">
        <v>0.69369460950567885</v>
      </c>
      <c r="AW18" s="407">
        <v>0.30630539049432115</v>
      </c>
    </row>
    <row r="19" spans="1:49" x14ac:dyDescent="0.2">
      <c r="A19" s="225" t="s">
        <v>4</v>
      </c>
      <c r="B19" s="158" t="s">
        <v>32</v>
      </c>
      <c r="C19" s="405">
        <f t="shared" si="0"/>
        <v>0.10887949260042284</v>
      </c>
      <c r="D19" s="406">
        <f t="shared" si="1"/>
        <v>6.8181818181818177E-2</v>
      </c>
      <c r="E19" s="406">
        <f t="shared" si="1"/>
        <v>7.1241258741258737E-2</v>
      </c>
      <c r="F19" s="406">
        <f t="shared" si="2"/>
        <v>0.23994755244755245</v>
      </c>
      <c r="G19" s="406">
        <f t="shared" si="2"/>
        <v>5.7692307692307696E-2</v>
      </c>
      <c r="H19" s="407">
        <f t="shared" si="3"/>
        <v>-1.0817936642112467E-4</v>
      </c>
      <c r="K19" s="225" t="s">
        <v>4</v>
      </c>
      <c r="L19" s="158" t="s">
        <v>32</v>
      </c>
      <c r="M19" s="383">
        <f>取引基本表!AX16</f>
        <v>4730</v>
      </c>
      <c r="N19" s="367">
        <f>ABS(取引基本表!BB16)</f>
        <v>4215</v>
      </c>
      <c r="O19" s="411">
        <f t="shared" si="4"/>
        <v>0.89112050739957716</v>
      </c>
      <c r="P19" s="407">
        <f t="shared" si="5"/>
        <v>0.10887949260042284</v>
      </c>
      <c r="R19" s="225" t="s">
        <v>4</v>
      </c>
      <c r="S19" s="158" t="s">
        <v>32</v>
      </c>
      <c r="T19" s="365">
        <f>取引基本表!BD16</f>
        <v>2288</v>
      </c>
      <c r="U19" s="446">
        <f>雇用表!T16</f>
        <v>156</v>
      </c>
      <c r="V19" s="447">
        <f>雇用表!T62</f>
        <v>163</v>
      </c>
      <c r="W19" s="413">
        <f t="shared" si="7"/>
        <v>6.8181818181818177E-2</v>
      </c>
      <c r="X19" s="413">
        <f t="shared" si="8"/>
        <v>7.1241258741258737E-2</v>
      </c>
      <c r="Z19" s="225" t="s">
        <v>4</v>
      </c>
      <c r="AA19" s="48" t="s">
        <v>32</v>
      </c>
      <c r="AB19" s="452">
        <v>132</v>
      </c>
      <c r="AC19" s="387">
        <v>251</v>
      </c>
      <c r="AD19" s="387">
        <v>126</v>
      </c>
      <c r="AE19" s="387">
        <v>40</v>
      </c>
      <c r="AF19" s="387">
        <v>0</v>
      </c>
      <c r="AG19" s="369">
        <v>2288</v>
      </c>
      <c r="AH19" s="407">
        <f t="shared" si="9"/>
        <v>0.23994755244755245</v>
      </c>
      <c r="AI19" s="411">
        <f t="shared" si="10"/>
        <v>5.7692307692307696E-2</v>
      </c>
      <c r="AK19" s="225" t="s">
        <v>4</v>
      </c>
      <c r="AL19" s="158" t="s">
        <v>32</v>
      </c>
      <c r="AM19" s="383">
        <f>取引基本表!AR16</f>
        <v>-43</v>
      </c>
      <c r="AN19" s="407">
        <f t="shared" si="6"/>
        <v>-1.0817936642112467E-4</v>
      </c>
      <c r="AP19" s="225" t="s">
        <v>4</v>
      </c>
      <c r="AQ19" s="158" t="s">
        <v>32</v>
      </c>
      <c r="AR19" s="386">
        <f>取引基本表!AX16</f>
        <v>4730</v>
      </c>
      <c r="AS19" s="387">
        <f>取引基本表!AY16</f>
        <v>1773</v>
      </c>
      <c r="AT19" s="387">
        <f>ABS(取引基本表!BB16)</f>
        <v>4215</v>
      </c>
      <c r="AU19" s="388">
        <f t="shared" si="11"/>
        <v>-2442</v>
      </c>
      <c r="AV19" s="411">
        <v>0.63033685044372512</v>
      </c>
      <c r="AW19" s="407">
        <v>0.36966314955627488</v>
      </c>
    </row>
    <row r="20" spans="1:49" x14ac:dyDescent="0.2">
      <c r="A20" s="225" t="s">
        <v>5</v>
      </c>
      <c r="B20" s="158" t="s">
        <v>33</v>
      </c>
      <c r="C20" s="405">
        <f t="shared" si="0"/>
        <v>0.17711503347534996</v>
      </c>
      <c r="D20" s="406">
        <f t="shared" si="1"/>
        <v>1.7015242821694435E-2</v>
      </c>
      <c r="E20" s="406">
        <f t="shared" si="1"/>
        <v>1.5242821694434599E-2</v>
      </c>
      <c r="F20" s="406">
        <f t="shared" si="2"/>
        <v>0.22332506203473945</v>
      </c>
      <c r="G20" s="406">
        <f t="shared" si="2"/>
        <v>9.9964551577454805E-2</v>
      </c>
      <c r="H20" s="407">
        <f t="shared" si="3"/>
        <v>5.2831783601014375E-4</v>
      </c>
      <c r="K20" s="225" t="s">
        <v>5</v>
      </c>
      <c r="L20" s="158" t="s">
        <v>33</v>
      </c>
      <c r="M20" s="383">
        <f>取引基本表!AX17</f>
        <v>3286</v>
      </c>
      <c r="N20" s="367">
        <f>ABS(取引基本表!BB17)</f>
        <v>2704</v>
      </c>
      <c r="O20" s="411">
        <f t="shared" si="4"/>
        <v>0.82288496652465004</v>
      </c>
      <c r="P20" s="407">
        <f t="shared" si="5"/>
        <v>0.17711503347534996</v>
      </c>
      <c r="R20" s="225" t="s">
        <v>5</v>
      </c>
      <c r="S20" s="158" t="s">
        <v>33</v>
      </c>
      <c r="T20" s="365">
        <f>取引基本表!BD17</f>
        <v>2821</v>
      </c>
      <c r="U20" s="446">
        <f>雇用表!T17</f>
        <v>48</v>
      </c>
      <c r="V20" s="447">
        <f>雇用表!T63</f>
        <v>43</v>
      </c>
      <c r="W20" s="413">
        <f t="shared" si="7"/>
        <v>1.7015242821694435E-2</v>
      </c>
      <c r="X20" s="413">
        <f t="shared" si="8"/>
        <v>1.5242821694434599E-2</v>
      </c>
      <c r="Z20" s="225" t="s">
        <v>5</v>
      </c>
      <c r="AA20" s="48" t="s">
        <v>33</v>
      </c>
      <c r="AB20" s="452">
        <v>282</v>
      </c>
      <c r="AC20" s="387">
        <v>242</v>
      </c>
      <c r="AD20" s="387">
        <v>85</v>
      </c>
      <c r="AE20" s="387">
        <v>21</v>
      </c>
      <c r="AF20" s="387">
        <v>0</v>
      </c>
      <c r="AG20" s="369">
        <v>2821</v>
      </c>
      <c r="AH20" s="407">
        <f t="shared" si="9"/>
        <v>0.22332506203473945</v>
      </c>
      <c r="AI20" s="411">
        <f t="shared" si="10"/>
        <v>9.9964551577454805E-2</v>
      </c>
      <c r="AK20" s="225" t="s">
        <v>5</v>
      </c>
      <c r="AL20" s="158" t="s">
        <v>33</v>
      </c>
      <c r="AM20" s="383">
        <f>取引基本表!AR17</f>
        <v>210</v>
      </c>
      <c r="AN20" s="407">
        <f t="shared" si="6"/>
        <v>5.2831783601014375E-4</v>
      </c>
      <c r="AP20" s="225" t="s">
        <v>5</v>
      </c>
      <c r="AQ20" s="158" t="s">
        <v>33</v>
      </c>
      <c r="AR20" s="386">
        <f>取引基本表!AX17</f>
        <v>3286</v>
      </c>
      <c r="AS20" s="387">
        <f>取引基本表!AY17</f>
        <v>2239</v>
      </c>
      <c r="AT20" s="387">
        <f>ABS(取引基本表!BB17)</f>
        <v>2704</v>
      </c>
      <c r="AU20" s="388">
        <f t="shared" si="11"/>
        <v>-465</v>
      </c>
      <c r="AV20" s="411">
        <v>0.88159848319713086</v>
      </c>
      <c r="AW20" s="407">
        <v>0.11840151680286914</v>
      </c>
    </row>
    <row r="21" spans="1:49" x14ac:dyDescent="0.2">
      <c r="A21" s="225" t="s">
        <v>6</v>
      </c>
      <c r="B21" s="158" t="s">
        <v>34</v>
      </c>
      <c r="C21" s="405">
        <f t="shared" si="0"/>
        <v>0.17957505140507202</v>
      </c>
      <c r="D21" s="406">
        <f t="shared" si="1"/>
        <v>7.6298981529432069E-2</v>
      </c>
      <c r="E21" s="406">
        <f t="shared" si="1"/>
        <v>5.9382012774037631E-2</v>
      </c>
      <c r="F21" s="406">
        <f t="shared" si="2"/>
        <v>0.42551355083721731</v>
      </c>
      <c r="G21" s="406">
        <f t="shared" si="2"/>
        <v>0.28499913688934919</v>
      </c>
      <c r="H21" s="407">
        <f t="shared" si="3"/>
        <v>8.7801392746447693E-4</v>
      </c>
      <c r="K21" s="225" t="s">
        <v>6</v>
      </c>
      <c r="L21" s="158" t="s">
        <v>34</v>
      </c>
      <c r="M21" s="383">
        <f>取引基本表!AX18</f>
        <v>4377</v>
      </c>
      <c r="N21" s="367">
        <f>ABS(取引基本表!BB18)</f>
        <v>3591</v>
      </c>
      <c r="O21" s="411">
        <f t="shared" si="4"/>
        <v>0.82042494859492798</v>
      </c>
      <c r="P21" s="407">
        <f t="shared" si="5"/>
        <v>0.17957505140507202</v>
      </c>
      <c r="R21" s="225" t="s">
        <v>6</v>
      </c>
      <c r="S21" s="158" t="s">
        <v>34</v>
      </c>
      <c r="T21" s="365">
        <f>取引基本表!BD18</f>
        <v>5793</v>
      </c>
      <c r="U21" s="446">
        <f>雇用表!T18</f>
        <v>442</v>
      </c>
      <c r="V21" s="447">
        <f>雇用表!T64</f>
        <v>344</v>
      </c>
      <c r="W21" s="413">
        <f t="shared" si="7"/>
        <v>7.6298981529432069E-2</v>
      </c>
      <c r="X21" s="413">
        <f t="shared" si="8"/>
        <v>5.9382012774037631E-2</v>
      </c>
      <c r="Z21" s="225" t="s">
        <v>6</v>
      </c>
      <c r="AA21" s="48" t="s">
        <v>34</v>
      </c>
      <c r="AB21" s="452">
        <v>1651</v>
      </c>
      <c r="AC21" s="387">
        <v>172</v>
      </c>
      <c r="AD21" s="387">
        <v>482</v>
      </c>
      <c r="AE21" s="387">
        <v>160</v>
      </c>
      <c r="AF21" s="387">
        <v>0</v>
      </c>
      <c r="AG21" s="369">
        <v>5793</v>
      </c>
      <c r="AH21" s="407">
        <f t="shared" si="9"/>
        <v>0.42551355083721731</v>
      </c>
      <c r="AI21" s="411">
        <f t="shared" si="10"/>
        <v>0.28499913688934919</v>
      </c>
      <c r="AK21" s="225" t="s">
        <v>6</v>
      </c>
      <c r="AL21" s="158" t="s">
        <v>34</v>
      </c>
      <c r="AM21" s="383">
        <f>取引基本表!AR18</f>
        <v>349</v>
      </c>
      <c r="AN21" s="407">
        <f t="shared" si="6"/>
        <v>8.7801392746447693E-4</v>
      </c>
      <c r="AP21" s="225" t="s">
        <v>6</v>
      </c>
      <c r="AQ21" s="158" t="s">
        <v>34</v>
      </c>
      <c r="AR21" s="386">
        <f>取引基本表!AX18</f>
        <v>4377</v>
      </c>
      <c r="AS21" s="387">
        <f>取引基本表!AY18</f>
        <v>5007</v>
      </c>
      <c r="AT21" s="387">
        <f>ABS(取引基本表!BB18)</f>
        <v>3591</v>
      </c>
      <c r="AU21" s="388">
        <f t="shared" si="11"/>
        <v>1416</v>
      </c>
      <c r="AV21" s="411">
        <v>0.73741787363403832</v>
      </c>
      <c r="AW21" s="407">
        <v>0.26258212636596168</v>
      </c>
    </row>
    <row r="22" spans="1:49" x14ac:dyDescent="0.2">
      <c r="A22" s="225" t="s">
        <v>7</v>
      </c>
      <c r="B22" s="158" t="s">
        <v>269</v>
      </c>
      <c r="C22" s="405">
        <f t="shared" si="0"/>
        <v>4.9691833590138623E-2</v>
      </c>
      <c r="D22" s="406">
        <f t="shared" si="1"/>
        <v>4.6490428441203283E-2</v>
      </c>
      <c r="E22" s="406">
        <f t="shared" si="1"/>
        <v>3.5855363111516256E-2</v>
      </c>
      <c r="F22" s="406">
        <f t="shared" si="2"/>
        <v>0.41355211182011548</v>
      </c>
      <c r="G22" s="406">
        <f t="shared" si="2"/>
        <v>0.19477362503798237</v>
      </c>
      <c r="H22" s="407">
        <f t="shared" si="3"/>
        <v>4.276858672463068E-5</v>
      </c>
      <c r="K22" s="225" t="s">
        <v>7</v>
      </c>
      <c r="L22" s="158" t="s">
        <v>269</v>
      </c>
      <c r="M22" s="383">
        <f>取引基本表!AX19</f>
        <v>2596</v>
      </c>
      <c r="N22" s="367">
        <f>ABS(取引基本表!BB19)</f>
        <v>2467</v>
      </c>
      <c r="O22" s="411">
        <f t="shared" si="4"/>
        <v>0.95030816640986138</v>
      </c>
      <c r="P22" s="407">
        <f t="shared" si="5"/>
        <v>4.9691833590138623E-2</v>
      </c>
      <c r="R22" s="225" t="s">
        <v>7</v>
      </c>
      <c r="S22" s="158" t="s">
        <v>269</v>
      </c>
      <c r="T22" s="365">
        <f>取引基本表!BD19</f>
        <v>3291</v>
      </c>
      <c r="U22" s="446">
        <f>雇用表!T19</f>
        <v>153</v>
      </c>
      <c r="V22" s="447">
        <f>雇用表!T65</f>
        <v>118</v>
      </c>
      <c r="W22" s="413">
        <f t="shared" si="7"/>
        <v>4.6490428441203283E-2</v>
      </c>
      <c r="X22" s="413">
        <f t="shared" si="8"/>
        <v>3.5855363111516256E-2</v>
      </c>
      <c r="Z22" s="225" t="s">
        <v>7</v>
      </c>
      <c r="AA22" s="48" t="s">
        <v>269</v>
      </c>
      <c r="AB22" s="452">
        <v>641</v>
      </c>
      <c r="AC22" s="387">
        <v>351</v>
      </c>
      <c r="AD22" s="387">
        <v>347</v>
      </c>
      <c r="AE22" s="387">
        <v>22</v>
      </c>
      <c r="AF22" s="387">
        <v>0</v>
      </c>
      <c r="AG22" s="369">
        <v>3291</v>
      </c>
      <c r="AH22" s="407">
        <f t="shared" si="9"/>
        <v>0.41355211182011548</v>
      </c>
      <c r="AI22" s="411">
        <f t="shared" si="10"/>
        <v>0.19477362503798237</v>
      </c>
      <c r="AK22" s="225" t="s">
        <v>7</v>
      </c>
      <c r="AL22" s="158" t="s">
        <v>269</v>
      </c>
      <c r="AM22" s="383">
        <f>取引基本表!AR19</f>
        <v>17</v>
      </c>
      <c r="AN22" s="407">
        <f t="shared" si="6"/>
        <v>4.276858672463068E-5</v>
      </c>
      <c r="AP22" s="225" t="s">
        <v>7</v>
      </c>
      <c r="AQ22" s="158" t="s">
        <v>269</v>
      </c>
      <c r="AR22" s="386">
        <f>取引基本表!AX19</f>
        <v>2596</v>
      </c>
      <c r="AS22" s="387">
        <f>取引基本表!AY19</f>
        <v>3162</v>
      </c>
      <c r="AT22" s="387">
        <f>ABS(取引基本表!BB19)</f>
        <v>2467</v>
      </c>
      <c r="AU22" s="388">
        <f t="shared" si="11"/>
        <v>695</v>
      </c>
      <c r="AV22" s="411">
        <v>0.80743251432126495</v>
      </c>
      <c r="AW22" s="407">
        <v>0.19256748567873505</v>
      </c>
    </row>
    <row r="23" spans="1:49" x14ac:dyDescent="0.2">
      <c r="A23" s="225" t="s">
        <v>8</v>
      </c>
      <c r="B23" s="158" t="s">
        <v>270</v>
      </c>
      <c r="C23" s="405">
        <f t="shared" si="0"/>
        <v>0</v>
      </c>
      <c r="D23" s="406">
        <f t="shared" si="1"/>
        <v>0.25009022013713461</v>
      </c>
      <c r="E23" s="406">
        <f t="shared" si="1"/>
        <v>0.2490075784915193</v>
      </c>
      <c r="F23" s="406">
        <f t="shared" si="2"/>
        <v>0.44063514976542767</v>
      </c>
      <c r="G23" s="406">
        <f t="shared" si="2"/>
        <v>0.21580656802598339</v>
      </c>
      <c r="H23" s="407">
        <f t="shared" si="3"/>
        <v>2.5157992190959224E-5</v>
      </c>
      <c r="K23" s="225" t="s">
        <v>8</v>
      </c>
      <c r="L23" s="158" t="s">
        <v>270</v>
      </c>
      <c r="M23" s="383">
        <f>取引基本表!AX20</f>
        <v>2367</v>
      </c>
      <c r="N23" s="367">
        <f>ABS(取引基本表!BB20)</f>
        <v>2367</v>
      </c>
      <c r="O23" s="411">
        <f t="shared" si="4"/>
        <v>1</v>
      </c>
      <c r="P23" s="407">
        <f t="shared" si="5"/>
        <v>0</v>
      </c>
      <c r="R23" s="225" t="s">
        <v>8</v>
      </c>
      <c r="S23" s="158" t="s">
        <v>270</v>
      </c>
      <c r="T23" s="365">
        <f>取引基本表!BD20</f>
        <v>2771</v>
      </c>
      <c r="U23" s="446">
        <f>雇用表!T20</f>
        <v>693</v>
      </c>
      <c r="V23" s="447">
        <f>雇用表!T66</f>
        <v>690</v>
      </c>
      <c r="W23" s="413">
        <f t="shared" si="7"/>
        <v>0.25009022013713461</v>
      </c>
      <c r="X23" s="413">
        <f t="shared" si="8"/>
        <v>0.2490075784915193</v>
      </c>
      <c r="Z23" s="225" t="s">
        <v>8</v>
      </c>
      <c r="AA23" s="48" t="s">
        <v>270</v>
      </c>
      <c r="AB23" s="452">
        <v>598</v>
      </c>
      <c r="AC23" s="387">
        <v>311</v>
      </c>
      <c r="AD23" s="387">
        <v>285</v>
      </c>
      <c r="AE23" s="387">
        <v>27</v>
      </c>
      <c r="AF23" s="387">
        <v>0</v>
      </c>
      <c r="AG23" s="369">
        <v>2771</v>
      </c>
      <c r="AH23" s="407">
        <f t="shared" si="9"/>
        <v>0.44063514976542767</v>
      </c>
      <c r="AI23" s="411">
        <f t="shared" si="10"/>
        <v>0.21580656802598339</v>
      </c>
      <c r="AK23" s="225" t="s">
        <v>8</v>
      </c>
      <c r="AL23" s="158" t="s">
        <v>270</v>
      </c>
      <c r="AM23" s="383">
        <f>取引基本表!AR20</f>
        <v>10</v>
      </c>
      <c r="AN23" s="407">
        <f t="shared" si="6"/>
        <v>2.5157992190959224E-5</v>
      </c>
      <c r="AP23" s="225" t="s">
        <v>8</v>
      </c>
      <c r="AQ23" s="158" t="s">
        <v>270</v>
      </c>
      <c r="AR23" s="386">
        <f>取引基本表!AX20</f>
        <v>2367</v>
      </c>
      <c r="AS23" s="387">
        <f>取引基本表!AY20</f>
        <v>2771</v>
      </c>
      <c r="AT23" s="387">
        <f>ABS(取引基本表!BB20)</f>
        <v>2367</v>
      </c>
      <c r="AU23" s="388">
        <f t="shared" si="11"/>
        <v>404</v>
      </c>
      <c r="AV23" s="411">
        <v>0.79883567479416906</v>
      </c>
      <c r="AW23" s="407">
        <v>0.20116432520583094</v>
      </c>
    </row>
    <row r="24" spans="1:49" x14ac:dyDescent="0.2">
      <c r="A24" s="225" t="s">
        <v>9</v>
      </c>
      <c r="B24" s="158" t="s">
        <v>271</v>
      </c>
      <c r="C24" s="405">
        <f t="shared" si="0"/>
        <v>0.10964526531808849</v>
      </c>
      <c r="D24" s="406">
        <f t="shared" si="1"/>
        <v>0.10771704180064309</v>
      </c>
      <c r="E24" s="406">
        <f t="shared" si="1"/>
        <v>0.10932475884244373</v>
      </c>
      <c r="F24" s="406">
        <f t="shared" si="2"/>
        <v>0.39389067524115756</v>
      </c>
      <c r="G24" s="406">
        <f t="shared" si="2"/>
        <v>0.20900321543408359</v>
      </c>
      <c r="H24" s="407">
        <f t="shared" si="3"/>
        <v>3.3711709535885358E-4</v>
      </c>
      <c r="K24" s="225" t="s">
        <v>9</v>
      </c>
      <c r="L24" s="158" t="s">
        <v>271</v>
      </c>
      <c r="M24" s="383">
        <f>取引基本表!AX21</f>
        <v>3411</v>
      </c>
      <c r="N24" s="367">
        <f>ABS(取引基本表!BB21)</f>
        <v>3037</v>
      </c>
      <c r="O24" s="411">
        <f t="shared" si="4"/>
        <v>0.89035473468191151</v>
      </c>
      <c r="P24" s="407">
        <f t="shared" si="5"/>
        <v>0.10964526531808849</v>
      </c>
      <c r="R24" s="225" t="s">
        <v>9</v>
      </c>
      <c r="S24" s="158" t="s">
        <v>271</v>
      </c>
      <c r="T24" s="365">
        <f>取引基本表!BD21</f>
        <v>622</v>
      </c>
      <c r="U24" s="446">
        <f>雇用表!T21</f>
        <v>67</v>
      </c>
      <c r="V24" s="447">
        <f>雇用表!T67</f>
        <v>68</v>
      </c>
      <c r="W24" s="413">
        <f t="shared" si="7"/>
        <v>0.10771704180064309</v>
      </c>
      <c r="X24" s="413">
        <f t="shared" si="8"/>
        <v>0.10932475884244373</v>
      </c>
      <c r="Z24" s="225" t="s">
        <v>9</v>
      </c>
      <c r="AA24" s="48" t="s">
        <v>271</v>
      </c>
      <c r="AB24" s="452">
        <v>130</v>
      </c>
      <c r="AC24" s="387">
        <v>15</v>
      </c>
      <c r="AD24" s="387">
        <v>90</v>
      </c>
      <c r="AE24" s="387">
        <v>10</v>
      </c>
      <c r="AF24" s="387">
        <v>0</v>
      </c>
      <c r="AG24" s="369">
        <v>622</v>
      </c>
      <c r="AH24" s="407">
        <f t="shared" si="9"/>
        <v>0.39389067524115756</v>
      </c>
      <c r="AI24" s="411">
        <f t="shared" si="10"/>
        <v>0.20900321543408359</v>
      </c>
      <c r="AK24" s="225" t="s">
        <v>9</v>
      </c>
      <c r="AL24" s="158" t="s">
        <v>271</v>
      </c>
      <c r="AM24" s="383">
        <f>取引基本表!AR21</f>
        <v>134</v>
      </c>
      <c r="AN24" s="407">
        <f t="shared" si="6"/>
        <v>3.3711709535885358E-4</v>
      </c>
      <c r="AP24" s="225" t="s">
        <v>9</v>
      </c>
      <c r="AQ24" s="158" t="s">
        <v>271</v>
      </c>
      <c r="AR24" s="386">
        <f>取引基本表!AX21</f>
        <v>3411</v>
      </c>
      <c r="AS24" s="387">
        <f>取引基本表!AY21</f>
        <v>248</v>
      </c>
      <c r="AT24" s="387">
        <f>ABS(取引基本表!BB21)</f>
        <v>3037</v>
      </c>
      <c r="AU24" s="388">
        <f t="shared" si="11"/>
        <v>-2789</v>
      </c>
      <c r="AV24" s="411">
        <v>0.53203541493025519</v>
      </c>
      <c r="AW24" s="407">
        <v>0.46796458506974481</v>
      </c>
    </row>
    <row r="25" spans="1:49" x14ac:dyDescent="0.2">
      <c r="A25" s="225" t="s">
        <v>10</v>
      </c>
      <c r="B25" s="158" t="s">
        <v>272</v>
      </c>
      <c r="C25" s="405">
        <f t="shared" si="0"/>
        <v>4.6305418719211788E-2</v>
      </c>
      <c r="D25" s="406">
        <f t="shared" si="1"/>
        <v>3.9889196675900275E-2</v>
      </c>
      <c r="E25" s="406">
        <f t="shared" si="1"/>
        <v>3.3240997229916899E-2</v>
      </c>
      <c r="F25" s="406">
        <f t="shared" si="2"/>
        <v>0.35013850415512465</v>
      </c>
      <c r="G25" s="406">
        <f t="shared" si="2"/>
        <v>0.19667590027700832</v>
      </c>
      <c r="H25" s="407">
        <f t="shared" si="3"/>
        <v>4.9058084772370483E-4</v>
      </c>
      <c r="K25" s="225" t="s">
        <v>10</v>
      </c>
      <c r="L25" s="158" t="s">
        <v>272</v>
      </c>
      <c r="M25" s="383">
        <f>取引基本表!AX22</f>
        <v>3045</v>
      </c>
      <c r="N25" s="367">
        <f>ABS(取引基本表!BB22)</f>
        <v>2904</v>
      </c>
      <c r="O25" s="411">
        <f t="shared" si="4"/>
        <v>0.95369458128078821</v>
      </c>
      <c r="P25" s="407">
        <f t="shared" si="5"/>
        <v>4.6305418719211788E-2</v>
      </c>
      <c r="R25" s="225" t="s">
        <v>10</v>
      </c>
      <c r="S25" s="158" t="s">
        <v>272</v>
      </c>
      <c r="T25" s="365">
        <f>取引基本表!BD22</f>
        <v>1805</v>
      </c>
      <c r="U25" s="446">
        <f>雇用表!T22</f>
        <v>72</v>
      </c>
      <c r="V25" s="447">
        <f>雇用表!T68</f>
        <v>60</v>
      </c>
      <c r="W25" s="413">
        <f t="shared" si="7"/>
        <v>3.9889196675900275E-2</v>
      </c>
      <c r="X25" s="413">
        <f t="shared" si="8"/>
        <v>3.3240997229916899E-2</v>
      </c>
      <c r="Z25" s="225" t="s">
        <v>10</v>
      </c>
      <c r="AA25" s="48" t="s">
        <v>272</v>
      </c>
      <c r="AB25" s="452">
        <v>355</v>
      </c>
      <c r="AC25" s="387">
        <v>-76</v>
      </c>
      <c r="AD25" s="387">
        <v>338</v>
      </c>
      <c r="AE25" s="387">
        <v>15</v>
      </c>
      <c r="AF25" s="387">
        <v>0</v>
      </c>
      <c r="AG25" s="369">
        <v>1805</v>
      </c>
      <c r="AH25" s="407">
        <f t="shared" si="9"/>
        <v>0.35013850415512465</v>
      </c>
      <c r="AI25" s="411">
        <f t="shared" si="10"/>
        <v>0.19667590027700832</v>
      </c>
      <c r="AK25" s="225" t="s">
        <v>10</v>
      </c>
      <c r="AL25" s="158" t="s">
        <v>272</v>
      </c>
      <c r="AM25" s="383">
        <f>取引基本表!AR22</f>
        <v>195</v>
      </c>
      <c r="AN25" s="407">
        <f t="shared" si="6"/>
        <v>4.9058084772370483E-4</v>
      </c>
      <c r="AP25" s="225" t="s">
        <v>10</v>
      </c>
      <c r="AQ25" s="158" t="s">
        <v>272</v>
      </c>
      <c r="AR25" s="386">
        <f>取引基本表!AX22</f>
        <v>3045</v>
      </c>
      <c r="AS25" s="387">
        <f>取引基本表!AY22</f>
        <v>1664</v>
      </c>
      <c r="AT25" s="387">
        <f>ABS(取引基本表!BB22)</f>
        <v>2904</v>
      </c>
      <c r="AU25" s="388">
        <f t="shared" si="11"/>
        <v>-1240</v>
      </c>
      <c r="AV25" s="411">
        <v>0.88160188384965898</v>
      </c>
      <c r="AW25" s="407">
        <v>0.11839811615034102</v>
      </c>
    </row>
    <row r="26" spans="1:49" x14ac:dyDescent="0.2">
      <c r="A26" s="225" t="s">
        <v>11</v>
      </c>
      <c r="B26" s="158" t="s">
        <v>35</v>
      </c>
      <c r="C26" s="405">
        <f t="shared" si="0"/>
        <v>0.16673079389508783</v>
      </c>
      <c r="D26" s="406">
        <f t="shared" si="1"/>
        <v>4.2375205704882062E-2</v>
      </c>
      <c r="E26" s="406">
        <f t="shared" si="1"/>
        <v>4.2238069116840374E-2</v>
      </c>
      <c r="F26" s="406">
        <f t="shared" si="2"/>
        <v>0.33461327482172243</v>
      </c>
      <c r="G26" s="406">
        <f t="shared" si="2"/>
        <v>0.1962424574876577</v>
      </c>
      <c r="H26" s="407">
        <f t="shared" si="3"/>
        <v>1.0251881817815884E-2</v>
      </c>
      <c r="K26" s="225" t="s">
        <v>11</v>
      </c>
      <c r="L26" s="158" t="s">
        <v>35</v>
      </c>
      <c r="M26" s="383">
        <f>取引基本表!AX23</f>
        <v>7797</v>
      </c>
      <c r="N26" s="367">
        <f>ABS(取引基本表!BB23)</f>
        <v>6497</v>
      </c>
      <c r="O26" s="411">
        <f t="shared" si="4"/>
        <v>0.83326920610491217</v>
      </c>
      <c r="P26" s="407">
        <f t="shared" si="5"/>
        <v>0.16673079389508783</v>
      </c>
      <c r="R26" s="225" t="s">
        <v>11</v>
      </c>
      <c r="S26" s="158" t="s">
        <v>35</v>
      </c>
      <c r="T26" s="365">
        <f>取引基本表!BD23</f>
        <v>7292</v>
      </c>
      <c r="U26" s="446">
        <f>雇用表!T23</f>
        <v>309</v>
      </c>
      <c r="V26" s="447">
        <f>雇用表!T69</f>
        <v>308</v>
      </c>
      <c r="W26" s="413">
        <f t="shared" si="7"/>
        <v>4.2375205704882062E-2</v>
      </c>
      <c r="X26" s="413">
        <f t="shared" si="8"/>
        <v>4.2238069116840374E-2</v>
      </c>
      <c r="Z26" s="225" t="s">
        <v>11</v>
      </c>
      <c r="AA26" s="48" t="s">
        <v>35</v>
      </c>
      <c r="AB26" s="452">
        <v>1431</v>
      </c>
      <c r="AC26" s="387">
        <v>-157</v>
      </c>
      <c r="AD26" s="387">
        <v>1137</v>
      </c>
      <c r="AE26" s="387">
        <v>29</v>
      </c>
      <c r="AF26" s="387">
        <v>0</v>
      </c>
      <c r="AG26" s="369">
        <v>7292</v>
      </c>
      <c r="AH26" s="407">
        <f t="shared" si="9"/>
        <v>0.33461327482172243</v>
      </c>
      <c r="AI26" s="411">
        <f t="shared" si="10"/>
        <v>0.1962424574876577</v>
      </c>
      <c r="AK26" s="225" t="s">
        <v>11</v>
      </c>
      <c r="AL26" s="158" t="s">
        <v>35</v>
      </c>
      <c r="AM26" s="383">
        <f>取引基本表!AR23</f>
        <v>4075</v>
      </c>
      <c r="AN26" s="407">
        <f t="shared" si="6"/>
        <v>1.0251881817815884E-2</v>
      </c>
      <c r="AP26" s="225" t="s">
        <v>11</v>
      </c>
      <c r="AQ26" s="158" t="s">
        <v>35</v>
      </c>
      <c r="AR26" s="386">
        <f>取引基本表!AX23</f>
        <v>7797</v>
      </c>
      <c r="AS26" s="387">
        <f>取引基本表!AY23</f>
        <v>5992</v>
      </c>
      <c r="AT26" s="387">
        <f>ABS(取引基本表!BB23)</f>
        <v>6497</v>
      </c>
      <c r="AU26" s="388">
        <f t="shared" si="11"/>
        <v>-505</v>
      </c>
      <c r="AV26" s="411">
        <v>0.70886039128338962</v>
      </c>
      <c r="AW26" s="407">
        <v>0.29113960871661038</v>
      </c>
    </row>
    <row r="27" spans="1:49" x14ac:dyDescent="0.2">
      <c r="A27" s="225" t="s">
        <v>12</v>
      </c>
      <c r="B27" s="158" t="s">
        <v>376</v>
      </c>
      <c r="C27" s="405">
        <f t="shared" si="0"/>
        <v>7.547169811320753E-2</v>
      </c>
      <c r="D27" s="406">
        <f t="shared" si="1"/>
        <v>2.1632937892533146E-2</v>
      </c>
      <c r="E27" s="406">
        <f t="shared" si="1"/>
        <v>2.3726448011165389E-2</v>
      </c>
      <c r="F27" s="406">
        <f t="shared" si="2"/>
        <v>0.31960921144452198</v>
      </c>
      <c r="G27" s="406">
        <f t="shared" si="2"/>
        <v>0.16957431960921143</v>
      </c>
      <c r="H27" s="407">
        <f t="shared" si="3"/>
        <v>1.0395282373304351E-2</v>
      </c>
      <c r="K27" s="225" t="s">
        <v>12</v>
      </c>
      <c r="L27" s="158" t="s">
        <v>377</v>
      </c>
      <c r="M27" s="383">
        <f>取引基本表!AX24</f>
        <v>7261</v>
      </c>
      <c r="N27" s="367">
        <f>ABS(取引基本表!BB24)</f>
        <v>6713</v>
      </c>
      <c r="O27" s="411">
        <f t="shared" si="4"/>
        <v>0.92452830188679247</v>
      </c>
      <c r="P27" s="407">
        <f t="shared" si="5"/>
        <v>7.547169811320753E-2</v>
      </c>
      <c r="R27" s="225" t="s">
        <v>12</v>
      </c>
      <c r="S27" s="158" t="s">
        <v>377</v>
      </c>
      <c r="T27" s="365">
        <f>取引基本表!BD24</f>
        <v>1433</v>
      </c>
      <c r="U27" s="446">
        <f>雇用表!T24</f>
        <v>31</v>
      </c>
      <c r="V27" s="447">
        <f>雇用表!T70</f>
        <v>34</v>
      </c>
      <c r="W27" s="413">
        <f t="shared" si="7"/>
        <v>2.1632937892533146E-2</v>
      </c>
      <c r="X27" s="413">
        <f t="shared" si="8"/>
        <v>2.3726448011165389E-2</v>
      </c>
      <c r="Z27" s="225" t="s">
        <v>12</v>
      </c>
      <c r="AA27" s="48" t="s">
        <v>366</v>
      </c>
      <c r="AB27" s="452">
        <v>243</v>
      </c>
      <c r="AC27" s="387">
        <v>-69</v>
      </c>
      <c r="AD27" s="387">
        <v>267</v>
      </c>
      <c r="AE27" s="387">
        <v>17</v>
      </c>
      <c r="AF27" s="387">
        <v>0</v>
      </c>
      <c r="AG27" s="369">
        <v>1433</v>
      </c>
      <c r="AH27" s="407">
        <f t="shared" si="9"/>
        <v>0.31960921144452198</v>
      </c>
      <c r="AI27" s="411">
        <f t="shared" si="10"/>
        <v>0.16957431960921143</v>
      </c>
      <c r="AK27" s="225" t="s">
        <v>12</v>
      </c>
      <c r="AL27" s="158" t="s">
        <v>366</v>
      </c>
      <c r="AM27" s="383">
        <f>取引基本表!AR24</f>
        <v>4132</v>
      </c>
      <c r="AN27" s="407">
        <f t="shared" si="6"/>
        <v>1.0395282373304351E-2</v>
      </c>
      <c r="AP27" s="225" t="s">
        <v>12</v>
      </c>
      <c r="AQ27" s="158" t="s">
        <v>366</v>
      </c>
      <c r="AR27" s="386">
        <f>取引基本表!AX24</f>
        <v>7261</v>
      </c>
      <c r="AS27" s="387">
        <f>取引基本表!AY24</f>
        <v>885</v>
      </c>
      <c r="AT27" s="387">
        <f>ABS(取引基本表!BB24)</f>
        <v>6713</v>
      </c>
      <c r="AU27" s="388">
        <f t="shared" si="11"/>
        <v>-5828</v>
      </c>
      <c r="AV27" s="411">
        <v>0.77609965062016961</v>
      </c>
      <c r="AW27" s="407">
        <v>0.22390034937983039</v>
      </c>
    </row>
    <row r="28" spans="1:49" x14ac:dyDescent="0.2">
      <c r="A28" s="225" t="s">
        <v>13</v>
      </c>
      <c r="B28" s="158" t="s">
        <v>192</v>
      </c>
      <c r="C28" s="405">
        <f t="shared" si="0"/>
        <v>9.6472970692467741E-2</v>
      </c>
      <c r="D28" s="406">
        <f t="shared" si="1"/>
        <v>3.211320115234706E-2</v>
      </c>
      <c r="E28" s="406">
        <f t="shared" si="1"/>
        <v>3.1859006947974916E-2</v>
      </c>
      <c r="F28" s="406">
        <f t="shared" si="2"/>
        <v>0.21360786307405524</v>
      </c>
      <c r="G28" s="406">
        <f t="shared" si="2"/>
        <v>0.12489408574817827</v>
      </c>
      <c r="H28" s="407">
        <f t="shared" si="3"/>
        <v>1.9077305478404378E-2</v>
      </c>
      <c r="K28" s="225" t="s">
        <v>13</v>
      </c>
      <c r="L28" s="158" t="s">
        <v>192</v>
      </c>
      <c r="M28" s="383">
        <f>取引基本表!AX25</f>
        <v>17777</v>
      </c>
      <c r="N28" s="367">
        <f>ABS(取引基本表!BB25)</f>
        <v>16062</v>
      </c>
      <c r="O28" s="411">
        <f t="shared" si="4"/>
        <v>0.90352702930753226</v>
      </c>
      <c r="P28" s="407">
        <f t="shared" si="5"/>
        <v>9.6472970692467741E-2</v>
      </c>
      <c r="R28" s="225" t="s">
        <v>13</v>
      </c>
      <c r="S28" s="158" t="s">
        <v>192</v>
      </c>
      <c r="T28" s="365">
        <f>取引基本表!BD25</f>
        <v>11802</v>
      </c>
      <c r="U28" s="446">
        <f>雇用表!T25</f>
        <v>379</v>
      </c>
      <c r="V28" s="447">
        <f>雇用表!T71</f>
        <v>376</v>
      </c>
      <c r="W28" s="413">
        <f t="shared" si="7"/>
        <v>3.211320115234706E-2</v>
      </c>
      <c r="X28" s="413">
        <f t="shared" si="8"/>
        <v>3.1859006947974916E-2</v>
      </c>
      <c r="Z28" s="225" t="s">
        <v>13</v>
      </c>
      <c r="AA28" s="48" t="s">
        <v>192</v>
      </c>
      <c r="AB28" s="452">
        <v>1474</v>
      </c>
      <c r="AC28" s="387">
        <v>148</v>
      </c>
      <c r="AD28" s="387">
        <v>805</v>
      </c>
      <c r="AE28" s="387">
        <v>94</v>
      </c>
      <c r="AF28" s="387">
        <v>0</v>
      </c>
      <c r="AG28" s="369">
        <v>11802</v>
      </c>
      <c r="AH28" s="407">
        <f t="shared" si="9"/>
        <v>0.21360786307405524</v>
      </c>
      <c r="AI28" s="411">
        <f t="shared" si="10"/>
        <v>0.12489408574817827</v>
      </c>
      <c r="AK28" s="225" t="s">
        <v>13</v>
      </c>
      <c r="AL28" s="158" t="s">
        <v>192</v>
      </c>
      <c r="AM28" s="383">
        <f>取引基本表!AR25</f>
        <v>7583</v>
      </c>
      <c r="AN28" s="407">
        <f t="shared" si="6"/>
        <v>1.9077305478404378E-2</v>
      </c>
      <c r="AP28" s="225" t="s">
        <v>13</v>
      </c>
      <c r="AQ28" s="158" t="s">
        <v>192</v>
      </c>
      <c r="AR28" s="386">
        <f>取引基本表!AX25</f>
        <v>17777</v>
      </c>
      <c r="AS28" s="387">
        <f>取引基本表!AY25</f>
        <v>10087</v>
      </c>
      <c r="AT28" s="387">
        <f>ABS(取引基本表!BB25)</f>
        <v>16062</v>
      </c>
      <c r="AU28" s="388">
        <f t="shared" si="11"/>
        <v>-5975</v>
      </c>
      <c r="AV28" s="411">
        <v>0.77487185874795916</v>
      </c>
      <c r="AW28" s="407">
        <v>0.22512814125204084</v>
      </c>
    </row>
    <row r="29" spans="1:49" x14ac:dyDescent="0.2">
      <c r="A29" s="225" t="s">
        <v>14</v>
      </c>
      <c r="B29" s="158" t="s">
        <v>50</v>
      </c>
      <c r="C29" s="405">
        <f t="shared" si="0"/>
        <v>3.4111818825194651E-2</v>
      </c>
      <c r="D29" s="406">
        <f t="shared" si="1"/>
        <v>0.22927461139896374</v>
      </c>
      <c r="E29" s="406">
        <f t="shared" si="1"/>
        <v>0.13212435233160622</v>
      </c>
      <c r="F29" s="406">
        <f t="shared" si="2"/>
        <v>0.41450777202072536</v>
      </c>
      <c r="G29" s="406">
        <f t="shared" si="2"/>
        <v>0.26295336787564766</v>
      </c>
      <c r="H29" s="407">
        <f t="shared" si="3"/>
        <v>9.4946262528680103E-3</v>
      </c>
      <c r="K29" s="225" t="s">
        <v>14</v>
      </c>
      <c r="L29" s="158" t="s">
        <v>50</v>
      </c>
      <c r="M29" s="383">
        <f>取引基本表!AX26</f>
        <v>7065</v>
      </c>
      <c r="N29" s="367">
        <f>ABS(取引基本表!BB26)</f>
        <v>6824</v>
      </c>
      <c r="O29" s="411">
        <f t="shared" si="4"/>
        <v>0.96588818117480535</v>
      </c>
      <c r="P29" s="407">
        <f t="shared" si="5"/>
        <v>3.4111818825194651E-2</v>
      </c>
      <c r="R29" s="225" t="s">
        <v>14</v>
      </c>
      <c r="S29" s="158" t="s">
        <v>50</v>
      </c>
      <c r="T29" s="365">
        <f>取引基本表!BD26</f>
        <v>772</v>
      </c>
      <c r="U29" s="446">
        <f>雇用表!T26</f>
        <v>177</v>
      </c>
      <c r="V29" s="447">
        <f>雇用表!T72</f>
        <v>102</v>
      </c>
      <c r="W29" s="413">
        <f t="shared" si="7"/>
        <v>0.22927461139896374</v>
      </c>
      <c r="X29" s="413">
        <f t="shared" si="8"/>
        <v>0.13212435233160622</v>
      </c>
      <c r="Z29" s="225" t="s">
        <v>14</v>
      </c>
      <c r="AA29" s="48" t="s">
        <v>50</v>
      </c>
      <c r="AB29" s="452">
        <v>203</v>
      </c>
      <c r="AC29" s="387">
        <v>21</v>
      </c>
      <c r="AD29" s="387">
        <v>77</v>
      </c>
      <c r="AE29" s="387">
        <v>19</v>
      </c>
      <c r="AF29" s="387">
        <v>0</v>
      </c>
      <c r="AG29" s="369">
        <v>772</v>
      </c>
      <c r="AH29" s="407">
        <f t="shared" si="9"/>
        <v>0.41450777202072536</v>
      </c>
      <c r="AI29" s="411">
        <f t="shared" si="10"/>
        <v>0.26295336787564766</v>
      </c>
      <c r="AK29" s="225" t="s">
        <v>14</v>
      </c>
      <c r="AL29" s="158" t="s">
        <v>50</v>
      </c>
      <c r="AM29" s="383">
        <f>取引基本表!AR26</f>
        <v>3774</v>
      </c>
      <c r="AN29" s="407">
        <f t="shared" si="6"/>
        <v>9.4946262528680103E-3</v>
      </c>
      <c r="AP29" s="225" t="s">
        <v>14</v>
      </c>
      <c r="AQ29" s="158" t="s">
        <v>50</v>
      </c>
      <c r="AR29" s="386">
        <f>取引基本表!AX26</f>
        <v>7065</v>
      </c>
      <c r="AS29" s="387">
        <f>取引基本表!AY26</f>
        <v>531</v>
      </c>
      <c r="AT29" s="387">
        <f>ABS(取引基本表!BB26)</f>
        <v>6824</v>
      </c>
      <c r="AU29" s="388">
        <f t="shared" si="11"/>
        <v>-6293</v>
      </c>
      <c r="AV29" s="411">
        <v>0.79707187916920597</v>
      </c>
      <c r="AW29" s="407">
        <v>0.20292812083079403</v>
      </c>
    </row>
    <row r="30" spans="1:49" x14ac:dyDescent="0.2">
      <c r="A30" s="225" t="s">
        <v>15</v>
      </c>
      <c r="B30" s="158" t="s">
        <v>36</v>
      </c>
      <c r="C30" s="405">
        <f t="shared" si="0"/>
        <v>1</v>
      </c>
      <c r="D30" s="406">
        <f t="shared" si="1"/>
        <v>0.12915764830602058</v>
      </c>
      <c r="E30" s="406">
        <f t="shared" si="1"/>
        <v>8.229162065462256E-2</v>
      </c>
      <c r="F30" s="406">
        <f t="shared" si="2"/>
        <v>0.44043464817350592</v>
      </c>
      <c r="G30" s="406">
        <f t="shared" si="2"/>
        <v>0.34440567162860553</v>
      </c>
      <c r="H30" s="407">
        <f t="shared" si="3"/>
        <v>0</v>
      </c>
      <c r="K30" s="225" t="s">
        <v>15</v>
      </c>
      <c r="L30" s="158" t="s">
        <v>36</v>
      </c>
      <c r="M30" s="383">
        <f>取引基本表!AX27</f>
        <v>22639</v>
      </c>
      <c r="N30" s="367">
        <f>ABS(取引基本表!BB27)</f>
        <v>0</v>
      </c>
      <c r="O30" s="411">
        <f t="shared" si="4"/>
        <v>0</v>
      </c>
      <c r="P30" s="407">
        <f t="shared" si="5"/>
        <v>1</v>
      </c>
      <c r="R30" s="225" t="s">
        <v>15</v>
      </c>
      <c r="S30" s="158" t="s">
        <v>36</v>
      </c>
      <c r="T30" s="365">
        <f>取引基本表!BD27</f>
        <v>22639</v>
      </c>
      <c r="U30" s="446">
        <f>雇用表!T27</f>
        <v>2924</v>
      </c>
      <c r="V30" s="447">
        <f>雇用表!T73</f>
        <v>1863</v>
      </c>
      <c r="W30" s="413">
        <f t="shared" si="7"/>
        <v>0.12915764830602058</v>
      </c>
      <c r="X30" s="413">
        <f t="shared" si="8"/>
        <v>8.229162065462256E-2</v>
      </c>
      <c r="Z30" s="225" t="s">
        <v>15</v>
      </c>
      <c r="AA30" s="48" t="s">
        <v>36</v>
      </c>
      <c r="AB30" s="452">
        <v>7797</v>
      </c>
      <c r="AC30" s="387">
        <v>605</v>
      </c>
      <c r="AD30" s="387">
        <v>830</v>
      </c>
      <c r="AE30" s="387">
        <v>835</v>
      </c>
      <c r="AF30" s="387">
        <v>-96</v>
      </c>
      <c r="AG30" s="369">
        <v>22639</v>
      </c>
      <c r="AH30" s="407">
        <f t="shared" si="9"/>
        <v>0.44043464817350592</v>
      </c>
      <c r="AI30" s="411">
        <f t="shared" si="10"/>
        <v>0.34440567162860553</v>
      </c>
      <c r="AK30" s="225" t="s">
        <v>15</v>
      </c>
      <c r="AL30" s="158" t="s">
        <v>36</v>
      </c>
      <c r="AM30" s="383">
        <f>取引基本表!AR27</f>
        <v>0</v>
      </c>
      <c r="AN30" s="407">
        <f t="shared" si="6"/>
        <v>0</v>
      </c>
      <c r="AP30" s="225" t="s">
        <v>15</v>
      </c>
      <c r="AQ30" s="158" t="s">
        <v>36</v>
      </c>
      <c r="AR30" s="386">
        <f>取引基本表!AX27</f>
        <v>22639</v>
      </c>
      <c r="AS30" s="387">
        <f>取引基本表!AY27</f>
        <v>0</v>
      </c>
      <c r="AT30" s="387">
        <f>ABS(取引基本表!BB27)</f>
        <v>0</v>
      </c>
      <c r="AU30" s="388">
        <f t="shared" si="11"/>
        <v>0</v>
      </c>
      <c r="AV30" s="411">
        <v>0</v>
      </c>
      <c r="AW30" s="407">
        <v>1</v>
      </c>
    </row>
    <row r="31" spans="1:49" x14ac:dyDescent="0.2">
      <c r="A31" s="225" t="s">
        <v>16</v>
      </c>
      <c r="B31" s="158" t="s">
        <v>193</v>
      </c>
      <c r="C31" s="405">
        <f t="shared" si="0"/>
        <v>1.6826763829082436E-2</v>
      </c>
      <c r="D31" s="406">
        <f t="shared" si="1"/>
        <v>0</v>
      </c>
      <c r="E31" s="406">
        <f t="shared" si="1"/>
        <v>0</v>
      </c>
      <c r="F31" s="406">
        <f t="shared" si="2"/>
        <v>0.34509803921568627</v>
      </c>
      <c r="G31" s="406">
        <f t="shared" si="2"/>
        <v>7.0588235294117646E-2</v>
      </c>
      <c r="H31" s="407">
        <f t="shared" si="3"/>
        <v>2.1628325886567646E-2</v>
      </c>
      <c r="K31" s="225" t="s">
        <v>16</v>
      </c>
      <c r="L31" s="158" t="s">
        <v>193</v>
      </c>
      <c r="M31" s="383">
        <f>取引基本表!AX28</f>
        <v>15095</v>
      </c>
      <c r="N31" s="367">
        <f>ABS(取引基本表!BB28)</f>
        <v>14841</v>
      </c>
      <c r="O31" s="411">
        <f t="shared" si="4"/>
        <v>0.98317323617091756</v>
      </c>
      <c r="P31" s="407">
        <f t="shared" si="5"/>
        <v>1.6826763829082436E-2</v>
      </c>
      <c r="R31" s="225" t="s">
        <v>16</v>
      </c>
      <c r="S31" s="158" t="s">
        <v>193</v>
      </c>
      <c r="T31" s="365">
        <f>取引基本表!BD28</f>
        <v>255</v>
      </c>
      <c r="U31" s="446">
        <f>雇用表!T28</f>
        <v>0</v>
      </c>
      <c r="V31" s="447">
        <f>雇用表!T74</f>
        <v>0</v>
      </c>
      <c r="W31" s="413">
        <f t="shared" si="7"/>
        <v>0</v>
      </c>
      <c r="X31" s="413">
        <f t="shared" si="8"/>
        <v>0</v>
      </c>
      <c r="Z31" s="225" t="s">
        <v>16</v>
      </c>
      <c r="AA31" s="48" t="s">
        <v>193</v>
      </c>
      <c r="AB31" s="452">
        <v>18</v>
      </c>
      <c r="AC31" s="387">
        <v>13</v>
      </c>
      <c r="AD31" s="387">
        <v>49</v>
      </c>
      <c r="AE31" s="387">
        <v>8</v>
      </c>
      <c r="AF31" s="387">
        <v>0</v>
      </c>
      <c r="AG31" s="369">
        <v>255</v>
      </c>
      <c r="AH31" s="407">
        <f t="shared" si="9"/>
        <v>0.34509803921568627</v>
      </c>
      <c r="AI31" s="411">
        <f t="shared" si="10"/>
        <v>7.0588235294117646E-2</v>
      </c>
      <c r="AK31" s="225" t="s">
        <v>16</v>
      </c>
      <c r="AL31" s="158" t="s">
        <v>193</v>
      </c>
      <c r="AM31" s="383">
        <f>取引基本表!AR28</f>
        <v>8597</v>
      </c>
      <c r="AN31" s="407">
        <f t="shared" si="6"/>
        <v>2.1628325886567646E-2</v>
      </c>
      <c r="AP31" s="225" t="s">
        <v>16</v>
      </c>
      <c r="AQ31" s="158" t="s">
        <v>193</v>
      </c>
      <c r="AR31" s="386">
        <f>取引基本表!AX28</f>
        <v>15095</v>
      </c>
      <c r="AS31" s="387">
        <f>取引基本表!AY28</f>
        <v>1</v>
      </c>
      <c r="AT31" s="387">
        <f>ABS(取引基本表!BB28)</f>
        <v>14841</v>
      </c>
      <c r="AU31" s="388">
        <f t="shared" si="11"/>
        <v>-14840</v>
      </c>
      <c r="AV31" s="411">
        <v>3.3200621348077096E-3</v>
      </c>
      <c r="AW31" s="407">
        <v>0.99667993786519227</v>
      </c>
    </row>
    <row r="32" spans="1:49" x14ac:dyDescent="0.2">
      <c r="A32" s="225" t="s">
        <v>17</v>
      </c>
      <c r="B32" s="158" t="s">
        <v>273</v>
      </c>
      <c r="C32" s="405">
        <f t="shared" si="0"/>
        <v>1</v>
      </c>
      <c r="D32" s="406">
        <f t="shared" si="1"/>
        <v>1.2758468983721953E-2</v>
      </c>
      <c r="E32" s="406">
        <f t="shared" si="1"/>
        <v>1.913770347558293E-2</v>
      </c>
      <c r="F32" s="406">
        <f t="shared" si="2"/>
        <v>0.48284205895292565</v>
      </c>
      <c r="G32" s="406">
        <f t="shared" si="2"/>
        <v>0.14034315882094148</v>
      </c>
      <c r="H32" s="407">
        <f t="shared" si="3"/>
        <v>6.181318681318681E-3</v>
      </c>
      <c r="K32" s="225" t="s">
        <v>17</v>
      </c>
      <c r="L32" s="158" t="s">
        <v>273</v>
      </c>
      <c r="M32" s="383">
        <f>取引基本表!AX29</f>
        <v>4140</v>
      </c>
      <c r="N32" s="367">
        <f>ABS(取引基本表!BB29)</f>
        <v>0</v>
      </c>
      <c r="O32" s="411">
        <f t="shared" si="4"/>
        <v>0</v>
      </c>
      <c r="P32" s="407">
        <f t="shared" si="5"/>
        <v>1</v>
      </c>
      <c r="R32" s="225" t="s">
        <v>17</v>
      </c>
      <c r="S32" s="158" t="s">
        <v>273</v>
      </c>
      <c r="T32" s="365">
        <f>取引基本表!BD29</f>
        <v>4546</v>
      </c>
      <c r="U32" s="446">
        <f>雇用表!T29</f>
        <v>58</v>
      </c>
      <c r="V32" s="447">
        <f>雇用表!T75</f>
        <v>87</v>
      </c>
      <c r="W32" s="413">
        <f t="shared" si="7"/>
        <v>1.2758468983721953E-2</v>
      </c>
      <c r="X32" s="413">
        <f t="shared" si="8"/>
        <v>1.913770347558293E-2</v>
      </c>
      <c r="Z32" s="225" t="s">
        <v>17</v>
      </c>
      <c r="AA32" s="48" t="s">
        <v>273</v>
      </c>
      <c r="AB32" s="452">
        <v>638</v>
      </c>
      <c r="AC32" s="387">
        <v>591</v>
      </c>
      <c r="AD32" s="387">
        <v>980</v>
      </c>
      <c r="AE32" s="387">
        <v>208</v>
      </c>
      <c r="AF32" s="387">
        <v>-222</v>
      </c>
      <c r="AG32" s="369">
        <v>4546</v>
      </c>
      <c r="AH32" s="407">
        <f t="shared" si="9"/>
        <v>0.48284205895292565</v>
      </c>
      <c r="AI32" s="411">
        <f t="shared" si="10"/>
        <v>0.14034315882094148</v>
      </c>
      <c r="AK32" s="225" t="s">
        <v>17</v>
      </c>
      <c r="AL32" s="158" t="s">
        <v>273</v>
      </c>
      <c r="AM32" s="383">
        <f>取引基本表!AR29</f>
        <v>2457</v>
      </c>
      <c r="AN32" s="407">
        <f t="shared" si="6"/>
        <v>6.181318681318681E-3</v>
      </c>
      <c r="AP32" s="225" t="s">
        <v>17</v>
      </c>
      <c r="AQ32" s="158" t="s">
        <v>273</v>
      </c>
      <c r="AR32" s="386">
        <f>取引基本表!AX29</f>
        <v>4140</v>
      </c>
      <c r="AS32" s="387">
        <f>取引基本表!AY29</f>
        <v>406</v>
      </c>
      <c r="AT32" s="387">
        <f>ABS(取引基本表!BB29)</f>
        <v>0</v>
      </c>
      <c r="AU32" s="388">
        <f t="shared" si="11"/>
        <v>406</v>
      </c>
      <c r="AV32" s="411">
        <v>2.6249531258370389E-4</v>
      </c>
      <c r="AW32" s="407">
        <v>0.99973750468741629</v>
      </c>
    </row>
    <row r="33" spans="1:49" x14ac:dyDescent="0.2">
      <c r="A33" s="225" t="s">
        <v>18</v>
      </c>
      <c r="B33" s="158" t="s">
        <v>274</v>
      </c>
      <c r="C33" s="405">
        <f t="shared" si="0"/>
        <v>0.61354309165526677</v>
      </c>
      <c r="D33" s="406">
        <f t="shared" si="1"/>
        <v>9.237618252643294E-2</v>
      </c>
      <c r="E33" s="406">
        <f t="shared" si="1"/>
        <v>8.7367835281023931E-2</v>
      </c>
      <c r="F33" s="406">
        <f t="shared" si="2"/>
        <v>0.64607679465776291</v>
      </c>
      <c r="G33" s="406">
        <f t="shared" si="2"/>
        <v>0.50806900389538123</v>
      </c>
      <c r="H33" s="407">
        <f t="shared" si="3"/>
        <v>9.1575091575091575E-4</v>
      </c>
      <c r="K33" s="225" t="s">
        <v>18</v>
      </c>
      <c r="L33" s="158" t="s">
        <v>274</v>
      </c>
      <c r="M33" s="383">
        <f>取引基本表!AX30</f>
        <v>2924</v>
      </c>
      <c r="N33" s="367">
        <f>ABS(取引基本表!BB30)</f>
        <v>1130</v>
      </c>
      <c r="O33" s="411">
        <f t="shared" si="4"/>
        <v>0.38645690834473323</v>
      </c>
      <c r="P33" s="407">
        <f t="shared" si="5"/>
        <v>0.61354309165526677</v>
      </c>
      <c r="R33" s="225" t="s">
        <v>18</v>
      </c>
      <c r="S33" s="158" t="s">
        <v>274</v>
      </c>
      <c r="T33" s="365">
        <f>取引基本表!BD30</f>
        <v>1797</v>
      </c>
      <c r="U33" s="446">
        <f>雇用表!T30</f>
        <v>166</v>
      </c>
      <c r="V33" s="447">
        <f>雇用表!T76</f>
        <v>157</v>
      </c>
      <c r="W33" s="413">
        <f t="shared" si="7"/>
        <v>9.237618252643294E-2</v>
      </c>
      <c r="X33" s="413">
        <f t="shared" si="8"/>
        <v>8.7367835281023931E-2</v>
      </c>
      <c r="Z33" s="225" t="s">
        <v>18</v>
      </c>
      <c r="AA33" s="48" t="s">
        <v>274</v>
      </c>
      <c r="AB33" s="452">
        <v>913</v>
      </c>
      <c r="AC33" s="387">
        <v>67</v>
      </c>
      <c r="AD33" s="387">
        <v>146</v>
      </c>
      <c r="AE33" s="387">
        <v>35</v>
      </c>
      <c r="AF33" s="387">
        <v>0</v>
      </c>
      <c r="AG33" s="369">
        <v>1797</v>
      </c>
      <c r="AH33" s="407">
        <f t="shared" si="9"/>
        <v>0.64607679465776291</v>
      </c>
      <c r="AI33" s="411">
        <f t="shared" si="10"/>
        <v>0.50806900389538123</v>
      </c>
      <c r="AK33" s="225" t="s">
        <v>18</v>
      </c>
      <c r="AL33" s="158" t="s">
        <v>274</v>
      </c>
      <c r="AM33" s="383">
        <f>取引基本表!AR30</f>
        <v>364</v>
      </c>
      <c r="AN33" s="407">
        <f t="shared" si="6"/>
        <v>9.1575091575091575E-4</v>
      </c>
      <c r="AP33" s="225" t="s">
        <v>18</v>
      </c>
      <c r="AQ33" s="158" t="s">
        <v>274</v>
      </c>
      <c r="AR33" s="386">
        <f>取引基本表!AX30</f>
        <v>2924</v>
      </c>
      <c r="AS33" s="387">
        <f>取引基本表!AY30</f>
        <v>3</v>
      </c>
      <c r="AT33" s="387">
        <f>ABS(取引基本表!BB30)</f>
        <v>1130</v>
      </c>
      <c r="AU33" s="388">
        <f t="shared" si="11"/>
        <v>-1127</v>
      </c>
      <c r="AV33" s="411">
        <v>7.2791995281517016E-2</v>
      </c>
      <c r="AW33" s="407">
        <v>0.92720800471848297</v>
      </c>
    </row>
    <row r="34" spans="1:49" x14ac:dyDescent="0.2">
      <c r="A34" s="225" t="s">
        <v>19</v>
      </c>
      <c r="B34" s="158" t="s">
        <v>275</v>
      </c>
      <c r="C34" s="405">
        <f t="shared" si="0"/>
        <v>0.22857033424405693</v>
      </c>
      <c r="D34" s="406">
        <f t="shared" si="1"/>
        <v>0.31293141555306198</v>
      </c>
      <c r="E34" s="406">
        <f t="shared" si="1"/>
        <v>0.23428202251011596</v>
      </c>
      <c r="F34" s="406">
        <f t="shared" si="2"/>
        <v>0.69964976707810533</v>
      </c>
      <c r="G34" s="406">
        <f t="shared" si="2"/>
        <v>0.42483593457785029</v>
      </c>
      <c r="H34" s="407">
        <f t="shared" si="3"/>
        <v>0.15290524493821198</v>
      </c>
      <c r="K34" s="225" t="s">
        <v>19</v>
      </c>
      <c r="L34" s="158" t="s">
        <v>275</v>
      </c>
      <c r="M34" s="383">
        <f>取引基本表!AX31</f>
        <v>78326</v>
      </c>
      <c r="N34" s="367">
        <f>ABS(取引基本表!BB31)</f>
        <v>60423</v>
      </c>
      <c r="O34" s="411">
        <f t="shared" si="4"/>
        <v>0.77142966575594307</v>
      </c>
      <c r="P34" s="407">
        <f t="shared" si="5"/>
        <v>0.22857033424405693</v>
      </c>
      <c r="R34" s="225" t="s">
        <v>19</v>
      </c>
      <c r="S34" s="158" t="s">
        <v>275</v>
      </c>
      <c r="T34" s="365">
        <f>取引基本表!BD31</f>
        <v>29409</v>
      </c>
      <c r="U34" s="446">
        <f>雇用表!T31</f>
        <v>9203</v>
      </c>
      <c r="V34" s="447">
        <f>雇用表!T77</f>
        <v>6890</v>
      </c>
      <c r="W34" s="413">
        <f t="shared" si="7"/>
        <v>0.31293141555306198</v>
      </c>
      <c r="X34" s="413">
        <f t="shared" si="8"/>
        <v>0.23428202251011596</v>
      </c>
      <c r="Z34" s="225" t="s">
        <v>19</v>
      </c>
      <c r="AA34" s="48" t="s">
        <v>275</v>
      </c>
      <c r="AB34" s="452">
        <v>12494</v>
      </c>
      <c r="AC34" s="387">
        <v>4025</v>
      </c>
      <c r="AD34" s="387">
        <v>2793</v>
      </c>
      <c r="AE34" s="387">
        <v>1279</v>
      </c>
      <c r="AF34" s="387">
        <v>-15</v>
      </c>
      <c r="AG34" s="369">
        <v>29409</v>
      </c>
      <c r="AH34" s="407">
        <f t="shared" si="9"/>
        <v>0.69964976707810533</v>
      </c>
      <c r="AI34" s="411">
        <f t="shared" si="10"/>
        <v>0.42483593457785029</v>
      </c>
      <c r="AK34" s="225" t="s">
        <v>19</v>
      </c>
      <c r="AL34" s="158" t="s">
        <v>275</v>
      </c>
      <c r="AM34" s="383">
        <f>取引基本表!AR31</f>
        <v>60778</v>
      </c>
      <c r="AN34" s="407">
        <f t="shared" si="6"/>
        <v>0.15290524493821198</v>
      </c>
      <c r="AP34" s="225" t="s">
        <v>19</v>
      </c>
      <c r="AQ34" s="158" t="s">
        <v>275</v>
      </c>
      <c r="AR34" s="386">
        <f>取引基本表!AX31</f>
        <v>78326</v>
      </c>
      <c r="AS34" s="387">
        <f>取引基本表!AY31</f>
        <v>11506</v>
      </c>
      <c r="AT34" s="387">
        <f>ABS(取引基本表!BB31)</f>
        <v>60423</v>
      </c>
      <c r="AU34" s="388">
        <f t="shared" si="11"/>
        <v>-48917</v>
      </c>
      <c r="AV34" s="411">
        <v>0.56941832909614032</v>
      </c>
      <c r="AW34" s="407">
        <v>0.43058167090385968</v>
      </c>
    </row>
    <row r="35" spans="1:49" x14ac:dyDescent="0.2">
      <c r="A35" s="225" t="s">
        <v>20</v>
      </c>
      <c r="B35" s="158" t="s">
        <v>37</v>
      </c>
      <c r="C35" s="405">
        <f t="shared" si="0"/>
        <v>0.59405620126526415</v>
      </c>
      <c r="D35" s="406">
        <f t="shared" si="1"/>
        <v>5.2101230554910609E-2</v>
      </c>
      <c r="E35" s="406">
        <f t="shared" si="1"/>
        <v>4.6482470397028096E-2</v>
      </c>
      <c r="F35" s="406">
        <f t="shared" si="2"/>
        <v>0.64397492454144412</v>
      </c>
      <c r="G35" s="406">
        <f t="shared" si="2"/>
        <v>0.31381472022289297</v>
      </c>
      <c r="H35" s="407">
        <f t="shared" si="3"/>
        <v>5.730990621100511E-2</v>
      </c>
      <c r="K35" s="225" t="s">
        <v>20</v>
      </c>
      <c r="L35" s="158" t="s">
        <v>37</v>
      </c>
      <c r="M35" s="383">
        <f>取引基本表!AX32</f>
        <v>33985</v>
      </c>
      <c r="N35" s="367">
        <f>ABS(取引基本表!BB32)</f>
        <v>13796</v>
      </c>
      <c r="O35" s="411">
        <f t="shared" si="4"/>
        <v>0.40594379873473591</v>
      </c>
      <c r="P35" s="407">
        <f t="shared" si="5"/>
        <v>0.59405620126526415</v>
      </c>
      <c r="R35" s="225" t="s">
        <v>20</v>
      </c>
      <c r="S35" s="158" t="s">
        <v>37</v>
      </c>
      <c r="T35" s="365">
        <f>取引基本表!BD32</f>
        <v>21535</v>
      </c>
      <c r="U35" s="446">
        <f>雇用表!T32</f>
        <v>1122</v>
      </c>
      <c r="V35" s="447">
        <f>雇用表!T78</f>
        <v>1001</v>
      </c>
      <c r="W35" s="413">
        <f t="shared" si="7"/>
        <v>5.2101230554910609E-2</v>
      </c>
      <c r="X35" s="413">
        <f t="shared" si="8"/>
        <v>4.6482470397028096E-2</v>
      </c>
      <c r="Z35" s="225" t="s">
        <v>20</v>
      </c>
      <c r="AA35" s="48" t="s">
        <v>37</v>
      </c>
      <c r="AB35" s="452">
        <v>6758</v>
      </c>
      <c r="AC35" s="387">
        <v>5401</v>
      </c>
      <c r="AD35" s="387">
        <v>1590</v>
      </c>
      <c r="AE35" s="387">
        <v>444</v>
      </c>
      <c r="AF35" s="387">
        <v>-325</v>
      </c>
      <c r="AG35" s="369">
        <v>21535</v>
      </c>
      <c r="AH35" s="407">
        <f t="shared" si="9"/>
        <v>0.64397492454144412</v>
      </c>
      <c r="AI35" s="411">
        <f t="shared" si="10"/>
        <v>0.31381472022289297</v>
      </c>
      <c r="AK35" s="225" t="s">
        <v>20</v>
      </c>
      <c r="AL35" s="158" t="s">
        <v>37</v>
      </c>
      <c r="AM35" s="383">
        <f>取引基本表!AR32</f>
        <v>22780</v>
      </c>
      <c r="AN35" s="407">
        <f t="shared" si="6"/>
        <v>5.730990621100511E-2</v>
      </c>
      <c r="AP35" s="225" t="s">
        <v>20</v>
      </c>
      <c r="AQ35" s="158" t="s">
        <v>37</v>
      </c>
      <c r="AR35" s="386">
        <f>取引基本表!AX32</f>
        <v>33985</v>
      </c>
      <c r="AS35" s="387">
        <f>取引基本表!AY32</f>
        <v>1346</v>
      </c>
      <c r="AT35" s="387">
        <f>ABS(取引基本表!BB32)</f>
        <v>13796</v>
      </c>
      <c r="AU35" s="388">
        <f t="shared" si="11"/>
        <v>-12450</v>
      </c>
      <c r="AV35" s="411">
        <v>0.14958058191588852</v>
      </c>
      <c r="AW35" s="407">
        <v>0.85041941808411148</v>
      </c>
    </row>
    <row r="36" spans="1:49" x14ac:dyDescent="0.2">
      <c r="A36" s="225" t="s">
        <v>21</v>
      </c>
      <c r="B36" s="158" t="s">
        <v>38</v>
      </c>
      <c r="C36" s="405">
        <f t="shared" si="0"/>
        <v>0.92201141892342209</v>
      </c>
      <c r="D36" s="406">
        <f t="shared" si="1"/>
        <v>1.3208890295024915E-2</v>
      </c>
      <c r="E36" s="406">
        <f t="shared" si="1"/>
        <v>5.3106744556558685E-3</v>
      </c>
      <c r="F36" s="406">
        <f t="shared" si="2"/>
        <v>0.86466819583959498</v>
      </c>
      <c r="G36" s="406">
        <f t="shared" si="2"/>
        <v>3.5073050022033647E-2</v>
      </c>
      <c r="H36" s="407">
        <f t="shared" si="3"/>
        <v>0.21210954796119633</v>
      </c>
      <c r="K36" s="225" t="s">
        <v>21</v>
      </c>
      <c r="L36" s="158" t="s">
        <v>38</v>
      </c>
      <c r="M36" s="383">
        <f>取引基本表!AX33</f>
        <v>90026</v>
      </c>
      <c r="N36" s="367">
        <f>ABS(取引基本表!BB33)</f>
        <v>7021</v>
      </c>
      <c r="O36" s="411">
        <f t="shared" si="4"/>
        <v>7.7988581076577884E-2</v>
      </c>
      <c r="P36" s="407">
        <f t="shared" si="5"/>
        <v>0.92201141892342209</v>
      </c>
      <c r="R36" s="225" t="s">
        <v>21</v>
      </c>
      <c r="S36" s="158" t="s">
        <v>38</v>
      </c>
      <c r="T36" s="365">
        <f>取引基本表!BD33</f>
        <v>88501</v>
      </c>
      <c r="U36" s="446">
        <f>雇用表!T33</f>
        <v>1169</v>
      </c>
      <c r="V36" s="447">
        <f>雇用表!T79</f>
        <v>470</v>
      </c>
      <c r="W36" s="413">
        <f t="shared" si="7"/>
        <v>1.3208890295024915E-2</v>
      </c>
      <c r="X36" s="413">
        <f t="shared" si="8"/>
        <v>5.3106744556558685E-3</v>
      </c>
      <c r="Z36" s="225" t="s">
        <v>21</v>
      </c>
      <c r="AA36" s="48" t="s">
        <v>38</v>
      </c>
      <c r="AB36" s="452">
        <v>3104</v>
      </c>
      <c r="AC36" s="387">
        <v>38343</v>
      </c>
      <c r="AD36" s="387">
        <v>30855</v>
      </c>
      <c r="AE36" s="387">
        <v>4233</v>
      </c>
      <c r="AF36" s="387">
        <v>-11</v>
      </c>
      <c r="AG36" s="369">
        <v>88501</v>
      </c>
      <c r="AH36" s="407">
        <f>SUM(AB36:AF36)/AG36</f>
        <v>0.86466819583959498</v>
      </c>
      <c r="AI36" s="411">
        <f>AB36/AG36</f>
        <v>3.5073050022033647E-2</v>
      </c>
      <c r="AK36" s="225" t="s">
        <v>21</v>
      </c>
      <c r="AL36" s="158" t="s">
        <v>38</v>
      </c>
      <c r="AM36" s="383">
        <f>取引基本表!AR33</f>
        <v>84311</v>
      </c>
      <c r="AN36" s="407">
        <f t="shared" si="6"/>
        <v>0.21210954796119633</v>
      </c>
      <c r="AP36" s="225" t="s">
        <v>21</v>
      </c>
      <c r="AQ36" s="158" t="s">
        <v>38</v>
      </c>
      <c r="AR36" s="386">
        <f>取引基本表!AX33</f>
        <v>90026</v>
      </c>
      <c r="AS36" s="387">
        <f>取引基本表!AY33</f>
        <v>5496</v>
      </c>
      <c r="AT36" s="387">
        <f>ABS(取引基本表!BB33)</f>
        <v>7021</v>
      </c>
      <c r="AU36" s="388">
        <f t="shared" si="11"/>
        <v>-1525</v>
      </c>
      <c r="AV36" s="411">
        <v>6.3278791478513889E-3</v>
      </c>
      <c r="AW36" s="407">
        <v>0.99367212085214862</v>
      </c>
    </row>
    <row r="37" spans="1:49" x14ac:dyDescent="0.2">
      <c r="A37" s="225" t="s">
        <v>22</v>
      </c>
      <c r="B37" s="158" t="s">
        <v>378</v>
      </c>
      <c r="C37" s="405">
        <f t="shared" si="0"/>
        <v>0.53071646341463419</v>
      </c>
      <c r="D37" s="406">
        <f t="shared" si="1"/>
        <v>8.5091387492364792E-2</v>
      </c>
      <c r="E37" s="406">
        <f t="shared" si="1"/>
        <v>8.0815674481980918E-2</v>
      </c>
      <c r="F37" s="406">
        <f t="shared" si="2"/>
        <v>0.70065310341587184</v>
      </c>
      <c r="G37" s="406">
        <f t="shared" si="2"/>
        <v>0.41098529342667856</v>
      </c>
      <c r="H37" s="407">
        <f t="shared" si="3"/>
        <v>4.5651692629714608E-2</v>
      </c>
      <c r="K37" s="225" t="s">
        <v>22</v>
      </c>
      <c r="L37" s="158" t="s">
        <v>378</v>
      </c>
      <c r="M37" s="383">
        <f>取引基本表!AX34</f>
        <v>26240</v>
      </c>
      <c r="N37" s="367">
        <f>ABS(取引基本表!BB34)</f>
        <v>12314</v>
      </c>
      <c r="O37" s="411">
        <f t="shared" si="4"/>
        <v>0.46928353658536587</v>
      </c>
      <c r="P37" s="407">
        <f t="shared" si="5"/>
        <v>0.53071646341463419</v>
      </c>
      <c r="R37" s="225" t="s">
        <v>22</v>
      </c>
      <c r="S37" s="158" t="s">
        <v>378</v>
      </c>
      <c r="T37" s="365">
        <f>取引基本表!BD34</f>
        <v>21283</v>
      </c>
      <c r="U37" s="446">
        <f>雇用表!T34</f>
        <v>1811</v>
      </c>
      <c r="V37" s="447">
        <f>雇用表!T80</f>
        <v>1720</v>
      </c>
      <c r="W37" s="413">
        <f t="shared" si="7"/>
        <v>8.5091387492364792E-2</v>
      </c>
      <c r="X37" s="413">
        <f t="shared" si="8"/>
        <v>8.0815674481980918E-2</v>
      </c>
      <c r="Z37" s="225" t="s">
        <v>22</v>
      </c>
      <c r="AA37" s="48" t="s">
        <v>378</v>
      </c>
      <c r="AB37" s="452">
        <v>8747</v>
      </c>
      <c r="AC37" s="387">
        <v>1000</v>
      </c>
      <c r="AD37" s="387">
        <v>3818</v>
      </c>
      <c r="AE37" s="387">
        <v>1439</v>
      </c>
      <c r="AF37" s="387">
        <v>-92</v>
      </c>
      <c r="AG37" s="369">
        <v>21283</v>
      </c>
      <c r="AH37" s="407">
        <f t="shared" si="9"/>
        <v>0.70065310341587184</v>
      </c>
      <c r="AI37" s="411">
        <f t="shared" si="10"/>
        <v>0.41098529342667856</v>
      </c>
      <c r="AK37" s="225" t="s">
        <v>22</v>
      </c>
      <c r="AL37" s="158" t="s">
        <v>378</v>
      </c>
      <c r="AM37" s="383">
        <f>取引基本表!AR34</f>
        <v>18146</v>
      </c>
      <c r="AN37" s="407">
        <f t="shared" si="6"/>
        <v>4.5651692629714608E-2</v>
      </c>
      <c r="AP37" s="225" t="s">
        <v>22</v>
      </c>
      <c r="AQ37" s="158" t="s">
        <v>378</v>
      </c>
      <c r="AR37" s="386">
        <f>取引基本表!AX34</f>
        <v>26240</v>
      </c>
      <c r="AS37" s="387">
        <f>取引基本表!AY34</f>
        <v>7357</v>
      </c>
      <c r="AT37" s="387">
        <f>ABS(取引基本表!BB34)</f>
        <v>12314</v>
      </c>
      <c r="AU37" s="388">
        <f t="shared" si="11"/>
        <v>-4957</v>
      </c>
      <c r="AV37" s="411">
        <v>0.42821641302313979</v>
      </c>
      <c r="AW37" s="407">
        <v>0.57178358697686016</v>
      </c>
    </row>
    <row r="38" spans="1:49" x14ac:dyDescent="0.2">
      <c r="A38" s="225" t="s">
        <v>23</v>
      </c>
      <c r="B38" s="158" t="s">
        <v>194</v>
      </c>
      <c r="C38" s="405">
        <f t="shared" si="0"/>
        <v>6.0218331324874197E-2</v>
      </c>
      <c r="D38" s="406">
        <f t="shared" si="1"/>
        <v>0.11466535433070867</v>
      </c>
      <c r="E38" s="406">
        <f t="shared" si="1"/>
        <v>7.874015748031496E-2</v>
      </c>
      <c r="F38" s="406">
        <f t="shared" si="2"/>
        <v>0.48868110236220474</v>
      </c>
      <c r="G38" s="406">
        <f t="shared" si="2"/>
        <v>0.21161417322834647</v>
      </c>
      <c r="H38" s="407">
        <f t="shared" si="3"/>
        <v>4.0957211286881616E-2</v>
      </c>
      <c r="K38" s="225" t="s">
        <v>23</v>
      </c>
      <c r="L38" s="158" t="s">
        <v>194</v>
      </c>
      <c r="M38" s="383">
        <f>取引基本表!AX35</f>
        <v>28214</v>
      </c>
      <c r="N38" s="367">
        <f>ABS(取引基本表!BB35)</f>
        <v>26515</v>
      </c>
      <c r="O38" s="411">
        <f t="shared" si="4"/>
        <v>0.9397816686751258</v>
      </c>
      <c r="P38" s="407">
        <f t="shared" si="5"/>
        <v>6.0218331324874197E-2</v>
      </c>
      <c r="R38" s="225" t="s">
        <v>23</v>
      </c>
      <c r="S38" s="158" t="s">
        <v>194</v>
      </c>
      <c r="T38" s="365">
        <f>取引基本表!BD35</f>
        <v>2032</v>
      </c>
      <c r="U38" s="446">
        <f>雇用表!T35</f>
        <v>233</v>
      </c>
      <c r="V38" s="447">
        <f>雇用表!T81</f>
        <v>160</v>
      </c>
      <c r="W38" s="413">
        <f t="shared" si="7"/>
        <v>0.11466535433070867</v>
      </c>
      <c r="X38" s="413">
        <f t="shared" si="8"/>
        <v>7.874015748031496E-2</v>
      </c>
      <c r="Z38" s="225" t="s">
        <v>23</v>
      </c>
      <c r="AA38" s="48" t="s">
        <v>194</v>
      </c>
      <c r="AB38" s="452">
        <v>430</v>
      </c>
      <c r="AC38" s="387">
        <v>285</v>
      </c>
      <c r="AD38" s="387">
        <v>211</v>
      </c>
      <c r="AE38" s="387">
        <v>67</v>
      </c>
      <c r="AF38" s="387">
        <v>0</v>
      </c>
      <c r="AG38" s="369">
        <v>2032</v>
      </c>
      <c r="AH38" s="407">
        <f t="shared" si="9"/>
        <v>0.48868110236220474</v>
      </c>
      <c r="AI38" s="411">
        <f t="shared" si="10"/>
        <v>0.21161417322834647</v>
      </c>
      <c r="AK38" s="225" t="s">
        <v>23</v>
      </c>
      <c r="AL38" s="158" t="s">
        <v>194</v>
      </c>
      <c r="AM38" s="383">
        <f>取引基本表!AR35</f>
        <v>16280</v>
      </c>
      <c r="AN38" s="407">
        <f t="shared" si="6"/>
        <v>4.0957211286881616E-2</v>
      </c>
      <c r="AP38" s="225" t="s">
        <v>23</v>
      </c>
      <c r="AQ38" s="158" t="s">
        <v>194</v>
      </c>
      <c r="AR38" s="386">
        <f>取引基本表!AX35</f>
        <v>28214</v>
      </c>
      <c r="AS38" s="387">
        <f>取引基本表!AY35</f>
        <v>333</v>
      </c>
      <c r="AT38" s="387">
        <f>ABS(取引基本表!BB35)</f>
        <v>26515</v>
      </c>
      <c r="AU38" s="388">
        <f t="shared" si="11"/>
        <v>-26182</v>
      </c>
      <c r="AV38" s="411">
        <v>0.57331716017527301</v>
      </c>
      <c r="AW38" s="407">
        <v>0.42668283982472699</v>
      </c>
    </row>
    <row r="39" spans="1:49" x14ac:dyDescent="0.2">
      <c r="A39" s="225" t="s">
        <v>24</v>
      </c>
      <c r="B39" s="158" t="s">
        <v>39</v>
      </c>
      <c r="C39" s="405">
        <f t="shared" si="0"/>
        <v>1</v>
      </c>
      <c r="D39" s="406">
        <f t="shared" si="1"/>
        <v>5.7038547247641173E-2</v>
      </c>
      <c r="E39" s="406">
        <f t="shared" si="1"/>
        <v>7.2068654876487601E-2</v>
      </c>
      <c r="F39" s="406">
        <f t="shared" si="2"/>
        <v>0.70522971883741881</v>
      </c>
      <c r="G39" s="406">
        <f t="shared" si="2"/>
        <v>0.35446398937935614</v>
      </c>
      <c r="H39" s="407">
        <f t="shared" si="3"/>
        <v>3.6479088676890873E-3</v>
      </c>
      <c r="K39" s="225" t="s">
        <v>24</v>
      </c>
      <c r="L39" s="158" t="s">
        <v>39</v>
      </c>
      <c r="M39" s="383">
        <f>取引基本表!AX36</f>
        <v>21091</v>
      </c>
      <c r="N39" s="367">
        <f>ABS(取引基本表!BB36)</f>
        <v>0</v>
      </c>
      <c r="O39" s="411">
        <f t="shared" si="4"/>
        <v>0</v>
      </c>
      <c r="P39" s="407">
        <f t="shared" si="5"/>
        <v>1</v>
      </c>
      <c r="R39" s="225" t="s">
        <v>24</v>
      </c>
      <c r="S39" s="158" t="s">
        <v>39</v>
      </c>
      <c r="T39" s="365">
        <f>取引基本表!BD36</f>
        <v>21091</v>
      </c>
      <c r="U39" s="446">
        <f>雇用表!T36</f>
        <v>1203</v>
      </c>
      <c r="V39" s="447">
        <f>雇用表!T82</f>
        <v>1520</v>
      </c>
      <c r="W39" s="413">
        <f t="shared" si="7"/>
        <v>5.7038547247641173E-2</v>
      </c>
      <c r="X39" s="413">
        <f t="shared" si="8"/>
        <v>7.2068654876487601E-2</v>
      </c>
      <c r="Z39" s="225" t="s">
        <v>24</v>
      </c>
      <c r="AA39" s="48" t="s">
        <v>39</v>
      </c>
      <c r="AB39" s="452">
        <v>7476</v>
      </c>
      <c r="AC39" s="387">
        <v>0</v>
      </c>
      <c r="AD39" s="387">
        <v>7364</v>
      </c>
      <c r="AE39" s="387">
        <v>34</v>
      </c>
      <c r="AF39" s="387">
        <v>0</v>
      </c>
      <c r="AG39" s="369">
        <v>21091</v>
      </c>
      <c r="AH39" s="407">
        <f t="shared" si="9"/>
        <v>0.70522971883741881</v>
      </c>
      <c r="AI39" s="411">
        <f t="shared" si="10"/>
        <v>0.35446398937935614</v>
      </c>
      <c r="AK39" s="225" t="s">
        <v>24</v>
      </c>
      <c r="AL39" s="158" t="s">
        <v>39</v>
      </c>
      <c r="AM39" s="383">
        <f>取引基本表!AR36</f>
        <v>1450</v>
      </c>
      <c r="AN39" s="407">
        <f t="shared" si="6"/>
        <v>3.6479088676890873E-3</v>
      </c>
      <c r="AP39" s="225" t="s">
        <v>24</v>
      </c>
      <c r="AQ39" s="158" t="s">
        <v>39</v>
      </c>
      <c r="AR39" s="386">
        <f>取引基本表!AX36</f>
        <v>21091</v>
      </c>
      <c r="AS39" s="387">
        <f>取引基本表!AY36</f>
        <v>0</v>
      </c>
      <c r="AT39" s="387">
        <f>ABS(取引基本表!BB36)</f>
        <v>0</v>
      </c>
      <c r="AU39" s="388">
        <f t="shared" si="11"/>
        <v>0</v>
      </c>
      <c r="AV39" s="411">
        <v>0</v>
      </c>
      <c r="AW39" s="407">
        <v>1</v>
      </c>
    </row>
    <row r="40" spans="1:49" x14ac:dyDescent="0.2">
      <c r="A40" s="225" t="s">
        <v>25</v>
      </c>
      <c r="B40" s="158" t="s">
        <v>40</v>
      </c>
      <c r="C40" s="405">
        <f t="shared" si="0"/>
        <v>0.65100470158416435</v>
      </c>
      <c r="D40" s="406">
        <f t="shared" si="1"/>
        <v>0.10216428391371674</v>
      </c>
      <c r="E40" s="406">
        <f t="shared" si="1"/>
        <v>5.6249774928877526E-2</v>
      </c>
      <c r="F40" s="406">
        <f t="shared" si="2"/>
        <v>0.67377291224026792</v>
      </c>
      <c r="G40" s="406">
        <f t="shared" si="2"/>
        <v>0.47733083654434799</v>
      </c>
      <c r="H40" s="407">
        <f t="shared" si="3"/>
        <v>3.0717908465161214E-2</v>
      </c>
      <c r="K40" s="225" t="s">
        <v>25</v>
      </c>
      <c r="L40" s="158" t="s">
        <v>40</v>
      </c>
      <c r="M40" s="383">
        <f>取引基本表!AX37</f>
        <v>33393</v>
      </c>
      <c r="N40" s="367">
        <f>ABS(取引基本表!BB37)</f>
        <v>11654</v>
      </c>
      <c r="O40" s="411">
        <f t="shared" si="4"/>
        <v>0.34899529841583565</v>
      </c>
      <c r="P40" s="407">
        <f t="shared" si="5"/>
        <v>0.65100470158416435</v>
      </c>
      <c r="R40" s="225" t="s">
        <v>25</v>
      </c>
      <c r="S40" s="158" t="s">
        <v>40</v>
      </c>
      <c r="T40" s="365">
        <f>取引基本表!BD37</f>
        <v>27769</v>
      </c>
      <c r="U40" s="446">
        <f>雇用表!T37</f>
        <v>2837</v>
      </c>
      <c r="V40" s="447">
        <f>雇用表!T83</f>
        <v>1562</v>
      </c>
      <c r="W40" s="413">
        <f t="shared" si="7"/>
        <v>0.10216428391371674</v>
      </c>
      <c r="X40" s="413">
        <f t="shared" si="8"/>
        <v>5.6249774928877526E-2</v>
      </c>
      <c r="Z40" s="225" t="s">
        <v>25</v>
      </c>
      <c r="AA40" s="48" t="s">
        <v>40</v>
      </c>
      <c r="AB40" s="452">
        <v>13255</v>
      </c>
      <c r="AC40" s="387">
        <v>753</v>
      </c>
      <c r="AD40" s="387">
        <v>4429</v>
      </c>
      <c r="AE40" s="387">
        <v>384</v>
      </c>
      <c r="AF40" s="387">
        <v>-111</v>
      </c>
      <c r="AG40" s="369">
        <v>27769</v>
      </c>
      <c r="AH40" s="407">
        <f t="shared" si="9"/>
        <v>0.67377291224026792</v>
      </c>
      <c r="AI40" s="411">
        <f t="shared" si="10"/>
        <v>0.47733083654434799</v>
      </c>
      <c r="AK40" s="225" t="s">
        <v>25</v>
      </c>
      <c r="AL40" s="158" t="s">
        <v>40</v>
      </c>
      <c r="AM40" s="383">
        <f>取引基本表!AR37</f>
        <v>12210</v>
      </c>
      <c r="AN40" s="407">
        <f t="shared" si="6"/>
        <v>3.0717908465161214E-2</v>
      </c>
      <c r="AP40" s="225" t="s">
        <v>25</v>
      </c>
      <c r="AQ40" s="158" t="s">
        <v>40</v>
      </c>
      <c r="AR40" s="386">
        <f>取引基本表!AX37</f>
        <v>33393</v>
      </c>
      <c r="AS40" s="387">
        <f>取引基本表!AY37</f>
        <v>6030</v>
      </c>
      <c r="AT40" s="387">
        <f>ABS(取引基本表!BB37)</f>
        <v>11654</v>
      </c>
      <c r="AU40" s="388">
        <f t="shared" si="11"/>
        <v>-5624</v>
      </c>
      <c r="AV40" s="411">
        <v>0.13187533136804414</v>
      </c>
      <c r="AW40" s="407">
        <v>0.86812466863195592</v>
      </c>
    </row>
    <row r="41" spans="1:49" x14ac:dyDescent="0.2">
      <c r="A41" s="225" t="s">
        <v>26</v>
      </c>
      <c r="B41" s="158" t="s">
        <v>277</v>
      </c>
      <c r="C41" s="405">
        <f t="shared" si="0"/>
        <v>0.8265321556052998</v>
      </c>
      <c r="D41" s="406">
        <f t="shared" si="1"/>
        <v>0.14767501277465508</v>
      </c>
      <c r="E41" s="406">
        <f t="shared" si="1"/>
        <v>0.13803927293963064</v>
      </c>
      <c r="F41" s="406">
        <f t="shared" si="2"/>
        <v>0.54945616468355352</v>
      </c>
      <c r="G41" s="406">
        <f t="shared" si="2"/>
        <v>0.44479524052850572</v>
      </c>
      <c r="H41" s="407">
        <f t="shared" si="3"/>
        <v>6.0640824377088114E-2</v>
      </c>
      <c r="K41" s="225" t="s">
        <v>26</v>
      </c>
      <c r="L41" s="158" t="s">
        <v>277</v>
      </c>
      <c r="M41" s="383">
        <f>取引基本表!AX38</f>
        <v>66116</v>
      </c>
      <c r="N41" s="367">
        <f>ABS(取引基本表!BB38)</f>
        <v>11469</v>
      </c>
      <c r="O41" s="411">
        <f t="shared" si="4"/>
        <v>0.17346784439470023</v>
      </c>
      <c r="P41" s="407">
        <f t="shared" si="5"/>
        <v>0.8265321556052998</v>
      </c>
      <c r="R41" s="225" t="s">
        <v>26</v>
      </c>
      <c r="S41" s="158" t="s">
        <v>277</v>
      </c>
      <c r="T41" s="365">
        <f>取引基本表!BD38</f>
        <v>54796</v>
      </c>
      <c r="U41" s="446">
        <f>雇用表!T38</f>
        <v>8092</v>
      </c>
      <c r="V41" s="447">
        <f>雇用表!T84</f>
        <v>7564</v>
      </c>
      <c r="W41" s="413">
        <f t="shared" si="7"/>
        <v>0.14767501277465508</v>
      </c>
      <c r="X41" s="413">
        <f t="shared" si="8"/>
        <v>0.13803927293963064</v>
      </c>
      <c r="Z41" s="225" t="s">
        <v>26</v>
      </c>
      <c r="AA41" s="48" t="s">
        <v>277</v>
      </c>
      <c r="AB41" s="452">
        <v>24373</v>
      </c>
      <c r="AC41" s="387">
        <v>2082</v>
      </c>
      <c r="AD41" s="387">
        <v>3571</v>
      </c>
      <c r="AE41" s="387">
        <v>824</v>
      </c>
      <c r="AF41" s="387">
        <v>-742</v>
      </c>
      <c r="AG41" s="369">
        <v>54796</v>
      </c>
      <c r="AH41" s="407">
        <f t="shared" si="9"/>
        <v>0.54945616468355352</v>
      </c>
      <c r="AI41" s="411">
        <f t="shared" si="10"/>
        <v>0.44479524052850572</v>
      </c>
      <c r="AK41" s="225" t="s">
        <v>26</v>
      </c>
      <c r="AL41" s="158" t="s">
        <v>277</v>
      </c>
      <c r="AM41" s="383">
        <f>取引基本表!AR38</f>
        <v>24104</v>
      </c>
      <c r="AN41" s="407">
        <f t="shared" si="6"/>
        <v>6.0640824377088114E-2</v>
      </c>
      <c r="AP41" s="225" t="s">
        <v>26</v>
      </c>
      <c r="AQ41" s="158" t="s">
        <v>277</v>
      </c>
      <c r="AR41" s="386">
        <f>取引基本表!AX38</f>
        <v>66116</v>
      </c>
      <c r="AS41" s="387">
        <f>取引基本表!AY38</f>
        <v>149</v>
      </c>
      <c r="AT41" s="387">
        <f>ABS(取引基本表!BB38)</f>
        <v>11469</v>
      </c>
      <c r="AU41" s="388">
        <f t="shared" si="11"/>
        <v>-11320</v>
      </c>
      <c r="AV41" s="411">
        <v>5.6596812691101581E-5</v>
      </c>
      <c r="AW41" s="407">
        <v>0.9999434031873089</v>
      </c>
    </row>
    <row r="42" spans="1:49" x14ac:dyDescent="0.2">
      <c r="A42" s="225" t="s">
        <v>51</v>
      </c>
      <c r="B42" s="158" t="s">
        <v>368</v>
      </c>
      <c r="C42" s="405">
        <f t="shared" ref="C42:C47" si="12">P42</f>
        <v>0.24572260647979616</v>
      </c>
      <c r="D42" s="406">
        <f t="shared" ref="D42:E47" si="13">W42</f>
        <v>0.2323529411764706</v>
      </c>
      <c r="E42" s="406">
        <f t="shared" si="13"/>
        <v>0.17941176470588235</v>
      </c>
      <c r="F42" s="406">
        <f t="shared" ref="F42:G46" si="14">AH42</f>
        <v>0.55735294117647061</v>
      </c>
      <c r="G42" s="406">
        <f t="shared" si="14"/>
        <v>0.48602941176470588</v>
      </c>
      <c r="H42" s="407">
        <f t="shared" ref="H42:H47" si="15">AN42</f>
        <v>1.240792174858109E-2</v>
      </c>
      <c r="K42" s="225" t="s">
        <v>51</v>
      </c>
      <c r="L42" s="158" t="s">
        <v>368</v>
      </c>
      <c r="M42" s="383">
        <f>取引基本表!AX39</f>
        <v>5494</v>
      </c>
      <c r="N42" s="367">
        <f>ABS(取引基本表!BB39)</f>
        <v>4144</v>
      </c>
      <c r="O42" s="411">
        <f t="shared" ref="O42:O47" si="16">N42/M42</f>
        <v>0.75427739352020384</v>
      </c>
      <c r="P42" s="407">
        <f t="shared" si="5"/>
        <v>0.24572260647979616</v>
      </c>
      <c r="R42" s="225" t="s">
        <v>51</v>
      </c>
      <c r="S42" s="158" t="s">
        <v>368</v>
      </c>
      <c r="T42" s="365">
        <f>取引基本表!BD39</f>
        <v>1360</v>
      </c>
      <c r="U42" s="446">
        <f>雇用表!T39</f>
        <v>316</v>
      </c>
      <c r="V42" s="447">
        <f>雇用表!T85</f>
        <v>244</v>
      </c>
      <c r="W42" s="413">
        <f t="shared" si="7"/>
        <v>0.2323529411764706</v>
      </c>
      <c r="X42" s="413">
        <f t="shared" si="8"/>
        <v>0.17941176470588235</v>
      </c>
      <c r="Z42" s="225" t="s">
        <v>51</v>
      </c>
      <c r="AA42" s="48" t="s">
        <v>368</v>
      </c>
      <c r="AB42" s="452">
        <v>661</v>
      </c>
      <c r="AC42" s="387">
        <v>-8</v>
      </c>
      <c r="AD42" s="387">
        <v>83</v>
      </c>
      <c r="AE42" s="387">
        <v>46</v>
      </c>
      <c r="AF42" s="387">
        <v>-24</v>
      </c>
      <c r="AG42" s="369">
        <v>1360</v>
      </c>
      <c r="AH42" s="407">
        <f t="shared" ref="AH42:AH47" si="17">SUM(AB42:AF42)/AG42</f>
        <v>0.55735294117647061</v>
      </c>
      <c r="AI42" s="411">
        <f t="shared" ref="AI42:AI47" si="18">AB42/AG42</f>
        <v>0.48602941176470588</v>
      </c>
      <c r="AK42" s="225" t="s">
        <v>51</v>
      </c>
      <c r="AL42" s="158" t="s">
        <v>368</v>
      </c>
      <c r="AM42" s="383">
        <f>取引基本表!AR39</f>
        <v>4932</v>
      </c>
      <c r="AN42" s="407">
        <f t="shared" si="6"/>
        <v>1.240792174858109E-2</v>
      </c>
      <c r="AP42" s="225" t="s">
        <v>51</v>
      </c>
      <c r="AQ42" s="158" t="s">
        <v>368</v>
      </c>
      <c r="AR42" s="386">
        <f>取引基本表!AX39</f>
        <v>5494</v>
      </c>
      <c r="AS42" s="387">
        <f>取引基本表!AY39</f>
        <v>10</v>
      </c>
      <c r="AT42" s="387">
        <f>ABS(取引基本表!BB39)</f>
        <v>4144</v>
      </c>
      <c r="AU42" s="388">
        <f t="shared" si="11"/>
        <v>-4134</v>
      </c>
      <c r="AV42" s="411">
        <v>6.3071491241979305E-2</v>
      </c>
      <c r="AW42" s="407">
        <v>0.93692850875802069</v>
      </c>
    </row>
    <row r="43" spans="1:49" x14ac:dyDescent="0.2">
      <c r="A43" s="225" t="s">
        <v>195</v>
      </c>
      <c r="B43" s="158" t="s">
        <v>41</v>
      </c>
      <c r="C43" s="405">
        <f t="shared" si="12"/>
        <v>0.32241039779440728</v>
      </c>
      <c r="D43" s="406">
        <f t="shared" si="13"/>
        <v>0.20027170836635344</v>
      </c>
      <c r="E43" s="406">
        <f t="shared" si="13"/>
        <v>0.1484206951205706</v>
      </c>
      <c r="F43" s="406">
        <f t="shared" si="14"/>
        <v>0.56402128382203098</v>
      </c>
      <c r="G43" s="406">
        <f t="shared" si="14"/>
        <v>0.32678591644967736</v>
      </c>
      <c r="H43" s="407">
        <f t="shared" si="15"/>
        <v>3.3935615666384894E-2</v>
      </c>
      <c r="K43" s="225" t="s">
        <v>195</v>
      </c>
      <c r="L43" s="158" t="s">
        <v>41</v>
      </c>
      <c r="M43" s="383">
        <f>取引基本表!AX40</f>
        <v>38085</v>
      </c>
      <c r="N43" s="367">
        <f>ABS(取引基本表!BB40)</f>
        <v>25806</v>
      </c>
      <c r="O43" s="411">
        <f t="shared" si="16"/>
        <v>0.67758960220559272</v>
      </c>
      <c r="P43" s="407">
        <f t="shared" si="5"/>
        <v>0.32241039779440728</v>
      </c>
      <c r="R43" s="225" t="s">
        <v>195</v>
      </c>
      <c r="S43" s="158" t="s">
        <v>41</v>
      </c>
      <c r="T43" s="365">
        <f>取引基本表!BD40</f>
        <v>17666</v>
      </c>
      <c r="U43" s="446">
        <f>雇用表!T40</f>
        <v>3538</v>
      </c>
      <c r="V43" s="447">
        <f>雇用表!T86</f>
        <v>2622</v>
      </c>
      <c r="W43" s="413">
        <f t="shared" si="7"/>
        <v>0.20027170836635344</v>
      </c>
      <c r="X43" s="413">
        <f t="shared" si="8"/>
        <v>0.1484206951205706</v>
      </c>
      <c r="Z43" s="225" t="s">
        <v>195</v>
      </c>
      <c r="AA43" s="48" t="s">
        <v>41</v>
      </c>
      <c r="AB43" s="452">
        <v>5773</v>
      </c>
      <c r="AC43" s="387">
        <v>1469</v>
      </c>
      <c r="AD43" s="387">
        <v>1947</v>
      </c>
      <c r="AE43" s="387">
        <v>776</v>
      </c>
      <c r="AF43" s="387">
        <v>-1</v>
      </c>
      <c r="AG43" s="369">
        <v>17666</v>
      </c>
      <c r="AH43" s="407">
        <f t="shared" si="17"/>
        <v>0.56402128382203098</v>
      </c>
      <c r="AI43" s="411">
        <f t="shared" si="18"/>
        <v>0.32678591644967736</v>
      </c>
      <c r="AK43" s="225" t="s">
        <v>195</v>
      </c>
      <c r="AL43" s="158" t="s">
        <v>41</v>
      </c>
      <c r="AM43" s="383">
        <f>取引基本表!AR40</f>
        <v>13489</v>
      </c>
      <c r="AN43" s="407">
        <f t="shared" si="6"/>
        <v>3.3935615666384894E-2</v>
      </c>
      <c r="AP43" s="225" t="s">
        <v>195</v>
      </c>
      <c r="AQ43" s="158" t="s">
        <v>41</v>
      </c>
      <c r="AR43" s="386">
        <f>取引基本表!AX40</f>
        <v>38085</v>
      </c>
      <c r="AS43" s="387">
        <f>取引基本表!AY40</f>
        <v>5387</v>
      </c>
      <c r="AT43" s="387">
        <f>ABS(取引基本表!BB40)</f>
        <v>25806</v>
      </c>
      <c r="AU43" s="388">
        <f t="shared" si="11"/>
        <v>-20419</v>
      </c>
      <c r="AV43" s="411">
        <v>0.35331229564204947</v>
      </c>
      <c r="AW43" s="407">
        <v>0.64668770435795053</v>
      </c>
    </row>
    <row r="44" spans="1:49" x14ac:dyDescent="0.2">
      <c r="A44" s="225" t="s">
        <v>206</v>
      </c>
      <c r="B44" s="158" t="s">
        <v>346</v>
      </c>
      <c r="C44" s="405">
        <f t="shared" si="12"/>
        <v>0.3905721797921623</v>
      </c>
      <c r="D44" s="406">
        <f t="shared" si="13"/>
        <v>0.12719381015285902</v>
      </c>
      <c r="E44" s="406">
        <f t="shared" si="13"/>
        <v>9.7670419995386976E-2</v>
      </c>
      <c r="F44" s="406">
        <f t="shared" si="14"/>
        <v>0.53714537334088197</v>
      </c>
      <c r="G44" s="406">
        <f t="shared" si="14"/>
        <v>0.26539598666415049</v>
      </c>
      <c r="H44" s="407">
        <f t="shared" si="15"/>
        <v>0.10659692871231333</v>
      </c>
      <c r="K44" s="225" t="s">
        <v>206</v>
      </c>
      <c r="L44" s="158" t="s">
        <v>278</v>
      </c>
      <c r="M44" s="383">
        <f>取引基本表!AX41</f>
        <v>47922</v>
      </c>
      <c r="N44" s="367">
        <f>ABS(取引基本表!BB41)</f>
        <v>29205</v>
      </c>
      <c r="O44" s="411">
        <f t="shared" si="16"/>
        <v>0.6094278202078377</v>
      </c>
      <c r="P44" s="407">
        <f>1-O44</f>
        <v>0.3905721797921623</v>
      </c>
      <c r="R44" s="225" t="s">
        <v>206</v>
      </c>
      <c r="S44" s="158" t="s">
        <v>361</v>
      </c>
      <c r="T44" s="365">
        <f>取引基本表!BD41</f>
        <v>47691</v>
      </c>
      <c r="U44" s="446">
        <f>雇用表!T41</f>
        <v>6066</v>
      </c>
      <c r="V44" s="447">
        <f>雇用表!T87</f>
        <v>4658</v>
      </c>
      <c r="W44" s="413">
        <f t="shared" si="7"/>
        <v>0.12719381015285902</v>
      </c>
      <c r="X44" s="413">
        <f t="shared" si="8"/>
        <v>9.7670419995386976E-2</v>
      </c>
      <c r="Z44" s="225" t="s">
        <v>206</v>
      </c>
      <c r="AA44" s="48" t="s">
        <v>42</v>
      </c>
      <c r="AB44" s="452">
        <v>12657</v>
      </c>
      <c r="AC44" s="387">
        <v>5381</v>
      </c>
      <c r="AD44" s="387">
        <v>4525</v>
      </c>
      <c r="AE44" s="387">
        <v>3054</v>
      </c>
      <c r="AF44" s="387">
        <v>0</v>
      </c>
      <c r="AG44" s="369">
        <v>47691</v>
      </c>
      <c r="AH44" s="407">
        <f t="shared" si="17"/>
        <v>0.53714537334088197</v>
      </c>
      <c r="AI44" s="411">
        <f t="shared" si="18"/>
        <v>0.26539598666415049</v>
      </c>
      <c r="AK44" s="225" t="s">
        <v>206</v>
      </c>
      <c r="AL44" s="158" t="s">
        <v>42</v>
      </c>
      <c r="AM44" s="383">
        <f>取引基本表!AR41</f>
        <v>42371</v>
      </c>
      <c r="AN44" s="407">
        <f t="shared" si="6"/>
        <v>0.10659692871231333</v>
      </c>
      <c r="AP44" s="225" t="s">
        <v>201</v>
      </c>
      <c r="AQ44" s="158" t="s">
        <v>42</v>
      </c>
      <c r="AR44" s="386">
        <f>取引基本表!AX41</f>
        <v>47922</v>
      </c>
      <c r="AS44" s="387">
        <f>取引基本表!AY41</f>
        <v>28974</v>
      </c>
      <c r="AT44" s="387">
        <f>ABS(取引基本表!BB41)</f>
        <v>29205</v>
      </c>
      <c r="AU44" s="388">
        <f t="shared" si="11"/>
        <v>-231</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368</v>
      </c>
      <c r="N45" s="367">
        <f>ABS(取引基本表!BB42)</f>
        <v>0</v>
      </c>
      <c r="O45" s="411">
        <f t="shared" si="16"/>
        <v>0</v>
      </c>
      <c r="P45" s="407">
        <f>1-O45</f>
        <v>1</v>
      </c>
      <c r="R45" s="225" t="s">
        <v>342</v>
      </c>
      <c r="S45" s="158" t="s">
        <v>279</v>
      </c>
      <c r="T45" s="365">
        <f>取引基本表!BD42</f>
        <v>368</v>
      </c>
      <c r="U45" s="446">
        <f>雇用表!T42</f>
        <v>0</v>
      </c>
      <c r="V45" s="447">
        <f>雇用表!T88</f>
        <v>0</v>
      </c>
      <c r="W45" s="413">
        <f t="shared" si="7"/>
        <v>0</v>
      </c>
      <c r="X45" s="413">
        <f t="shared" si="8"/>
        <v>0</v>
      </c>
      <c r="Z45" s="225" t="s">
        <v>342</v>
      </c>
      <c r="AA45" s="48" t="s">
        <v>279</v>
      </c>
      <c r="AB45" s="452">
        <v>0</v>
      </c>
      <c r="AC45" s="387">
        <v>0</v>
      </c>
      <c r="AD45" s="387">
        <v>0</v>
      </c>
      <c r="AE45" s="387">
        <v>0</v>
      </c>
      <c r="AF45" s="387">
        <v>0</v>
      </c>
      <c r="AG45" s="369">
        <v>368</v>
      </c>
      <c r="AH45" s="407">
        <v>0</v>
      </c>
      <c r="AI45" s="411">
        <v>0</v>
      </c>
      <c r="AK45" s="225" t="s">
        <v>342</v>
      </c>
      <c r="AL45" s="158" t="s">
        <v>279</v>
      </c>
      <c r="AM45" s="383">
        <f>取引基本表!AR42</f>
        <v>0</v>
      </c>
      <c r="AN45" s="407">
        <f t="shared" si="6"/>
        <v>0</v>
      </c>
      <c r="AP45" s="225" t="s">
        <v>202</v>
      </c>
      <c r="AQ45" s="158" t="s">
        <v>279</v>
      </c>
      <c r="AR45" s="386">
        <f>取引基本表!AX42</f>
        <v>368</v>
      </c>
      <c r="AS45" s="387">
        <f>取引基本表!AY42</f>
        <v>0</v>
      </c>
      <c r="AT45" s="387">
        <f>ABS(取引基本表!BB42)</f>
        <v>0</v>
      </c>
      <c r="AU45" s="388">
        <f t="shared" si="11"/>
        <v>0</v>
      </c>
      <c r="AV45" s="411">
        <v>0</v>
      </c>
      <c r="AW45" s="407">
        <v>1</v>
      </c>
    </row>
    <row r="46" spans="1:49" x14ac:dyDescent="0.2">
      <c r="A46" s="225" t="s">
        <v>343</v>
      </c>
      <c r="B46" s="158" t="s">
        <v>280</v>
      </c>
      <c r="C46" s="405">
        <f t="shared" si="12"/>
        <v>0.10446009389671362</v>
      </c>
      <c r="D46" s="406">
        <f t="shared" si="13"/>
        <v>1.0344827586206896E-2</v>
      </c>
      <c r="E46" s="406">
        <f t="shared" si="13"/>
        <v>2.8448275862068967E-2</v>
      </c>
      <c r="F46" s="406">
        <f t="shared" si="14"/>
        <v>0.31293103448275861</v>
      </c>
      <c r="G46" s="406">
        <f t="shared" si="14"/>
        <v>9.482758620689655E-3</v>
      </c>
      <c r="H46" s="407">
        <f t="shared" si="15"/>
        <v>2.1406935555287204E-2</v>
      </c>
      <c r="K46" s="225" t="s">
        <v>343</v>
      </c>
      <c r="L46" s="158" t="s">
        <v>280</v>
      </c>
      <c r="M46" s="383">
        <f>取引基本表!AX43</f>
        <v>11076</v>
      </c>
      <c r="N46" s="367">
        <f>ABS(取引基本表!BB43)</f>
        <v>9919</v>
      </c>
      <c r="O46" s="411">
        <f t="shared" si="16"/>
        <v>0.89553990610328638</v>
      </c>
      <c r="P46" s="407">
        <f>1-O46</f>
        <v>0.10446009389671362</v>
      </c>
      <c r="R46" s="225" t="s">
        <v>343</v>
      </c>
      <c r="S46" s="158" t="s">
        <v>280</v>
      </c>
      <c r="T46" s="365">
        <f>取引基本表!BD43</f>
        <v>1160</v>
      </c>
      <c r="U46" s="446">
        <f>雇用表!T43</f>
        <v>12</v>
      </c>
      <c r="V46" s="447">
        <f>雇用表!T89</f>
        <v>33</v>
      </c>
      <c r="W46" s="413">
        <f t="shared" si="7"/>
        <v>1.0344827586206896E-2</v>
      </c>
      <c r="X46" s="413">
        <f t="shared" si="8"/>
        <v>2.8448275862068967E-2</v>
      </c>
      <c r="Z46" s="225" t="s">
        <v>343</v>
      </c>
      <c r="AA46" s="48" t="s">
        <v>280</v>
      </c>
      <c r="AB46" s="452">
        <v>11</v>
      </c>
      <c r="AC46" s="387">
        <v>300</v>
      </c>
      <c r="AD46" s="387">
        <v>41</v>
      </c>
      <c r="AE46" s="387">
        <v>15</v>
      </c>
      <c r="AF46" s="387">
        <v>-4</v>
      </c>
      <c r="AG46" s="369">
        <v>1160</v>
      </c>
      <c r="AH46" s="407">
        <f t="shared" si="17"/>
        <v>0.31293103448275861</v>
      </c>
      <c r="AI46" s="411">
        <f t="shared" si="18"/>
        <v>9.482758620689655E-3</v>
      </c>
      <c r="AK46" s="225" t="s">
        <v>343</v>
      </c>
      <c r="AL46" s="158" t="s">
        <v>280</v>
      </c>
      <c r="AM46" s="383">
        <f>取引基本表!AR43</f>
        <v>8509</v>
      </c>
      <c r="AN46" s="407">
        <f t="shared" si="6"/>
        <v>2.1406935555287204E-2</v>
      </c>
      <c r="AP46" s="225" t="s">
        <v>203</v>
      </c>
      <c r="AQ46" s="158" t="s">
        <v>280</v>
      </c>
      <c r="AR46" s="386">
        <f>取引基本表!AX43</f>
        <v>11076</v>
      </c>
      <c r="AS46" s="387">
        <f>取引基本表!AY43</f>
        <v>3</v>
      </c>
      <c r="AT46" s="387">
        <f>ABS(取引基本表!BB43)</f>
        <v>9919</v>
      </c>
      <c r="AU46" s="388">
        <f t="shared" si="11"/>
        <v>-9916</v>
      </c>
      <c r="AV46" s="411">
        <v>6.99850635196259E-3</v>
      </c>
      <c r="AW46" s="407">
        <v>0.99300149364803736</v>
      </c>
    </row>
    <row r="47" spans="1:49" x14ac:dyDescent="0.2">
      <c r="A47" s="226" t="s">
        <v>348</v>
      </c>
      <c r="B47" s="227" t="s">
        <v>43</v>
      </c>
      <c r="C47" s="408">
        <f t="shared" si="12"/>
        <v>0.44570757479943235</v>
      </c>
      <c r="D47" s="409">
        <f t="shared" si="13"/>
        <v>9.9802009927653867E-2</v>
      </c>
      <c r="E47" s="409">
        <f t="shared" si="13"/>
        <v>7.9310975781403947E-2</v>
      </c>
      <c r="F47" s="409">
        <f>AH47</f>
        <v>0.61157350498728547</v>
      </c>
      <c r="G47" s="409">
        <f>AI47</f>
        <v>0.27097428005742652</v>
      </c>
      <c r="H47" s="410">
        <f t="shared" si="15"/>
        <v>1</v>
      </c>
      <c r="K47" s="226" t="s">
        <v>348</v>
      </c>
      <c r="L47" s="228" t="s">
        <v>43</v>
      </c>
      <c r="M47" s="384">
        <f>取引基本表!AX44</f>
        <v>686302</v>
      </c>
      <c r="N47" s="385">
        <f>ABS(取引基本表!BB44)</f>
        <v>380412</v>
      </c>
      <c r="O47" s="412">
        <f t="shared" si="16"/>
        <v>0.55429242520056765</v>
      </c>
      <c r="P47" s="410">
        <f>1-O47</f>
        <v>0.44570757479943235</v>
      </c>
      <c r="R47" s="226" t="s">
        <v>348</v>
      </c>
      <c r="S47" s="228" t="s">
        <v>43</v>
      </c>
      <c r="T47" s="366">
        <f>取引基本表!BD44</f>
        <v>426284</v>
      </c>
      <c r="U47" s="448">
        <f>雇用表!T44</f>
        <v>42544</v>
      </c>
      <c r="V47" s="449">
        <f>雇用表!T90</f>
        <v>33809</v>
      </c>
      <c r="W47" s="414">
        <f t="shared" si="7"/>
        <v>9.9802009927653867E-2</v>
      </c>
      <c r="X47" s="414">
        <f t="shared" si="8"/>
        <v>7.9310975781403947E-2</v>
      </c>
      <c r="Z47" s="226" t="s">
        <v>348</v>
      </c>
      <c r="AA47" s="229" t="s">
        <v>43</v>
      </c>
      <c r="AB47" s="453">
        <v>115512</v>
      </c>
      <c r="AC47" s="390">
        <v>62922</v>
      </c>
      <c r="AD47" s="390">
        <v>69260</v>
      </c>
      <c r="AE47" s="390">
        <v>14731</v>
      </c>
      <c r="AF47" s="390">
        <v>-1721</v>
      </c>
      <c r="AG47" s="370">
        <v>426284</v>
      </c>
      <c r="AH47" s="410">
        <f t="shared" si="17"/>
        <v>0.61157350498728547</v>
      </c>
      <c r="AI47" s="412">
        <f t="shared" si="18"/>
        <v>0.27097428005742652</v>
      </c>
      <c r="AK47" s="226" t="s">
        <v>348</v>
      </c>
      <c r="AL47" s="228" t="s">
        <v>43</v>
      </c>
      <c r="AM47" s="384">
        <f>取引基本表!AR44</f>
        <v>397488</v>
      </c>
      <c r="AN47" s="410">
        <f t="shared" si="6"/>
        <v>1</v>
      </c>
      <c r="AP47" s="226" t="s">
        <v>204</v>
      </c>
      <c r="AQ47" s="228" t="s">
        <v>43</v>
      </c>
      <c r="AR47" s="389">
        <f>取引基本表!AX44</f>
        <v>686302</v>
      </c>
      <c r="AS47" s="390">
        <f>取引基本表!AY44</f>
        <v>120394</v>
      </c>
      <c r="AT47" s="391">
        <f>ABS(取引基本表!BB44)</f>
        <v>380412</v>
      </c>
      <c r="AU47" s="392">
        <f t="shared" si="11"/>
        <v>-260018</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152323</v>
      </c>
      <c r="AS49" s="231">
        <f>SUM(AS12:AS29)+AS45</f>
        <v>53055</v>
      </c>
      <c r="AT49" s="231">
        <f>SUM(AT12:AT29)+AT45</f>
        <v>143349</v>
      </c>
      <c r="AU49" s="231">
        <f>SUM(AU12:AU29)+AU45</f>
        <v>-90294</v>
      </c>
      <c r="AV49" s="230">
        <f>AT49/AR49</f>
        <v>0.941085719162569</v>
      </c>
      <c r="AW49" s="230">
        <f>1-AV49</f>
        <v>5.8914280837430999E-2</v>
      </c>
    </row>
    <row r="50" spans="43:49" x14ac:dyDescent="0.2">
      <c r="AQ50" s="48" t="s">
        <v>395</v>
      </c>
      <c r="AR50" s="231">
        <f>SUM(AR8:AR11)+SUM(AR30:AR44)+AR46</f>
        <v>533979</v>
      </c>
      <c r="AS50" s="231">
        <f>SUM(AS8:AS11)+SUM(AS30:AS44)+AS46</f>
        <v>67339</v>
      </c>
      <c r="AT50" s="231">
        <f>SUM(AT8:AT11)+SUM(AT30:AT44)+AT46</f>
        <v>237063</v>
      </c>
      <c r="AU50" s="231">
        <f>SUM(AU8:AU11)+SUM(AU30:AU44)+AU46</f>
        <v>-169724</v>
      </c>
      <c r="AV50" s="230">
        <f>AT50/AR50</f>
        <v>0.44395566117768676</v>
      </c>
      <c r="AW50" s="230">
        <f>1-AV50</f>
        <v>0.5560443388223133</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J41"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87</v>
      </c>
      <c r="D5" s="269">
        <v>0</v>
      </c>
      <c r="E5" s="269">
        <v>0</v>
      </c>
      <c r="F5" s="269">
        <v>0</v>
      </c>
      <c r="G5" s="269">
        <v>1401</v>
      </c>
      <c r="H5" s="269">
        <v>4</v>
      </c>
      <c r="I5" s="269">
        <v>1</v>
      </c>
      <c r="J5" s="269">
        <v>8</v>
      </c>
      <c r="K5" s="269">
        <v>0</v>
      </c>
      <c r="L5" s="269">
        <v>3</v>
      </c>
      <c r="M5" s="269">
        <v>1</v>
      </c>
      <c r="N5" s="269">
        <v>0</v>
      </c>
      <c r="O5" s="269">
        <v>0</v>
      </c>
      <c r="P5" s="269">
        <v>0</v>
      </c>
      <c r="Q5" s="269">
        <v>0</v>
      </c>
      <c r="R5" s="269">
        <v>0</v>
      </c>
      <c r="S5" s="269">
        <v>0</v>
      </c>
      <c r="T5" s="269">
        <v>0</v>
      </c>
      <c r="U5" s="269">
        <v>0</v>
      </c>
      <c r="V5" s="269">
        <v>0</v>
      </c>
      <c r="W5" s="269">
        <v>0</v>
      </c>
      <c r="X5" s="269">
        <v>2</v>
      </c>
      <c r="Y5" s="269">
        <v>24</v>
      </c>
      <c r="Z5" s="269">
        <v>0</v>
      </c>
      <c r="AA5" s="269">
        <v>0</v>
      </c>
      <c r="AB5" s="269">
        <v>0</v>
      </c>
      <c r="AC5" s="269">
        <v>3</v>
      </c>
      <c r="AD5" s="269">
        <v>0</v>
      </c>
      <c r="AE5" s="269">
        <v>0</v>
      </c>
      <c r="AF5" s="269">
        <v>0</v>
      </c>
      <c r="AG5" s="269">
        <v>0</v>
      </c>
      <c r="AH5" s="269">
        <v>1</v>
      </c>
      <c r="AI5" s="269">
        <v>56</v>
      </c>
      <c r="AJ5" s="269">
        <v>92</v>
      </c>
      <c r="AK5" s="269">
        <v>3</v>
      </c>
      <c r="AL5" s="269">
        <v>0</v>
      </c>
      <c r="AM5" s="269">
        <v>805</v>
      </c>
      <c r="AN5" s="269">
        <v>0</v>
      </c>
      <c r="AO5" s="269">
        <v>0</v>
      </c>
      <c r="AP5" s="270">
        <v>2491</v>
      </c>
      <c r="AQ5" s="269">
        <v>19</v>
      </c>
      <c r="AR5" s="269">
        <v>4353</v>
      </c>
      <c r="AS5" s="269">
        <v>0</v>
      </c>
      <c r="AT5" s="269">
        <v>0</v>
      </c>
      <c r="AU5" s="269">
        <v>32</v>
      </c>
      <c r="AV5" s="269">
        <v>0</v>
      </c>
      <c r="AW5" s="270">
        <v>4404</v>
      </c>
      <c r="AX5" s="269">
        <v>6895</v>
      </c>
      <c r="AY5" s="270">
        <v>322</v>
      </c>
      <c r="AZ5" s="270">
        <v>4726</v>
      </c>
      <c r="BA5" s="269">
        <v>7217</v>
      </c>
      <c r="BB5" s="270">
        <v>-6597</v>
      </c>
      <c r="BC5" s="269">
        <v>-1871</v>
      </c>
      <c r="BD5" s="270">
        <v>620</v>
      </c>
      <c r="BE5" s="271"/>
      <c r="BG5" s="267" t="s">
        <v>443</v>
      </c>
      <c r="BH5" s="272" t="s">
        <v>444</v>
      </c>
      <c r="BI5" s="273">
        <f>AX5</f>
        <v>6895</v>
      </c>
      <c r="BJ5" s="274">
        <f>ABS(BB5)</f>
        <v>6597</v>
      </c>
      <c r="BK5" s="275">
        <f>BJ5/BI5</f>
        <v>0.9567802755620014</v>
      </c>
      <c r="BL5" s="276">
        <f>1-BK5</f>
        <v>4.3219724437998597E-2</v>
      </c>
      <c r="BM5" s="277"/>
      <c r="BN5" s="267" t="s">
        <v>443</v>
      </c>
      <c r="BO5" s="272" t="s">
        <v>444</v>
      </c>
      <c r="BP5" s="278">
        <f>AY5</f>
        <v>322</v>
      </c>
      <c r="BQ5" s="279">
        <f>ABS(BB5)</f>
        <v>6597</v>
      </c>
      <c r="BR5" s="280">
        <f>BP5-BQ5</f>
        <v>-6275</v>
      </c>
      <c r="BS5" s="277"/>
    </row>
    <row r="6" spans="1:71" x14ac:dyDescent="0.2">
      <c r="A6" s="267" t="s">
        <v>445</v>
      </c>
      <c r="B6" s="268" t="s">
        <v>446</v>
      </c>
      <c r="C6" s="269">
        <v>0</v>
      </c>
      <c r="D6" s="269">
        <v>11</v>
      </c>
      <c r="E6" s="269">
        <v>0</v>
      </c>
      <c r="F6" s="269">
        <v>0</v>
      </c>
      <c r="G6" s="269">
        <v>4</v>
      </c>
      <c r="H6" s="269">
        <v>0</v>
      </c>
      <c r="I6" s="269">
        <v>2</v>
      </c>
      <c r="J6" s="269">
        <v>2</v>
      </c>
      <c r="K6" s="269">
        <v>0</v>
      </c>
      <c r="L6" s="269">
        <v>0</v>
      </c>
      <c r="M6" s="269">
        <v>0</v>
      </c>
      <c r="N6" s="269">
        <v>0</v>
      </c>
      <c r="O6" s="269">
        <v>0</v>
      </c>
      <c r="P6" s="269">
        <v>0</v>
      </c>
      <c r="Q6" s="269">
        <v>0</v>
      </c>
      <c r="R6" s="269">
        <v>0</v>
      </c>
      <c r="S6" s="269">
        <v>0</v>
      </c>
      <c r="T6" s="269">
        <v>0</v>
      </c>
      <c r="U6" s="269">
        <v>0</v>
      </c>
      <c r="V6" s="269">
        <v>0</v>
      </c>
      <c r="W6" s="269">
        <v>0</v>
      </c>
      <c r="X6" s="269">
        <v>0</v>
      </c>
      <c r="Y6" s="269">
        <v>1</v>
      </c>
      <c r="Z6" s="269">
        <v>0</v>
      </c>
      <c r="AA6" s="269">
        <v>0</v>
      </c>
      <c r="AB6" s="269">
        <v>0</v>
      </c>
      <c r="AC6" s="269">
        <v>0</v>
      </c>
      <c r="AD6" s="269">
        <v>0</v>
      </c>
      <c r="AE6" s="269">
        <v>0</v>
      </c>
      <c r="AF6" s="269">
        <v>0</v>
      </c>
      <c r="AG6" s="269">
        <v>0</v>
      </c>
      <c r="AH6" s="269">
        <v>0</v>
      </c>
      <c r="AI6" s="269">
        <v>1</v>
      </c>
      <c r="AJ6" s="269">
        <v>2</v>
      </c>
      <c r="AK6" s="269">
        <v>0</v>
      </c>
      <c r="AL6" s="269">
        <v>0</v>
      </c>
      <c r="AM6" s="269">
        <v>45</v>
      </c>
      <c r="AN6" s="269">
        <v>0</v>
      </c>
      <c r="AO6" s="269">
        <v>0</v>
      </c>
      <c r="AP6" s="270">
        <v>68</v>
      </c>
      <c r="AQ6" s="269">
        <v>1</v>
      </c>
      <c r="AR6" s="269">
        <v>229</v>
      </c>
      <c r="AS6" s="269">
        <v>0</v>
      </c>
      <c r="AT6" s="269">
        <v>0</v>
      </c>
      <c r="AU6" s="269">
        <v>0</v>
      </c>
      <c r="AV6" s="269">
        <v>26</v>
      </c>
      <c r="AW6" s="270">
        <v>256</v>
      </c>
      <c r="AX6" s="269">
        <v>324</v>
      </c>
      <c r="AY6" s="270">
        <v>6</v>
      </c>
      <c r="AZ6" s="270">
        <v>262</v>
      </c>
      <c r="BA6" s="269">
        <v>330</v>
      </c>
      <c r="BB6" s="270">
        <v>-249</v>
      </c>
      <c r="BC6" s="269">
        <v>13</v>
      </c>
      <c r="BD6" s="270">
        <v>81</v>
      </c>
      <c r="BE6" s="271"/>
      <c r="BG6" s="267" t="s">
        <v>445</v>
      </c>
      <c r="BH6" s="272" t="s">
        <v>446</v>
      </c>
      <c r="BI6" s="273">
        <f t="shared" ref="BI6:BI44" si="0">AX6</f>
        <v>324</v>
      </c>
      <c r="BJ6" s="274">
        <f t="shared" ref="BJ6:BJ44" si="1">ABS(BB6)</f>
        <v>249</v>
      </c>
      <c r="BK6" s="275">
        <f t="shared" ref="BK6:BK44" si="2">BJ6/BI6</f>
        <v>0.76851851851851849</v>
      </c>
      <c r="BL6" s="276">
        <f t="shared" ref="BL6:BL44" si="3">1-BK6</f>
        <v>0.23148148148148151</v>
      </c>
      <c r="BM6" s="277"/>
      <c r="BN6" s="267" t="s">
        <v>445</v>
      </c>
      <c r="BO6" s="272" t="s">
        <v>446</v>
      </c>
      <c r="BP6" s="278">
        <f t="shared" ref="BP6:BP44" si="4">AY6</f>
        <v>6</v>
      </c>
      <c r="BQ6" s="279">
        <f t="shared" ref="BQ6:BQ44" si="5">ABS(BB6)</f>
        <v>249</v>
      </c>
      <c r="BR6" s="280">
        <f t="shared" ref="BR6:BR44" si="6">BP6-BQ6</f>
        <v>-243</v>
      </c>
      <c r="BS6" s="277"/>
    </row>
    <row r="7" spans="1:71" x14ac:dyDescent="0.2">
      <c r="A7" s="267" t="s">
        <v>447</v>
      </c>
      <c r="B7" s="268" t="s">
        <v>250</v>
      </c>
      <c r="C7" s="269">
        <v>0</v>
      </c>
      <c r="D7" s="269">
        <v>0</v>
      </c>
      <c r="E7" s="269">
        <v>0</v>
      </c>
      <c r="F7" s="269">
        <v>0</v>
      </c>
      <c r="G7" s="269">
        <v>267</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6</v>
      </c>
      <c r="Y7" s="269">
        <v>0</v>
      </c>
      <c r="Z7" s="269">
        <v>0</v>
      </c>
      <c r="AA7" s="269">
        <v>0</v>
      </c>
      <c r="AB7" s="269">
        <v>0</v>
      </c>
      <c r="AC7" s="269">
        <v>0</v>
      </c>
      <c r="AD7" s="269">
        <v>0</v>
      </c>
      <c r="AE7" s="269">
        <v>0</v>
      </c>
      <c r="AF7" s="269">
        <v>0</v>
      </c>
      <c r="AG7" s="269">
        <v>0</v>
      </c>
      <c r="AH7" s="269">
        <v>0</v>
      </c>
      <c r="AI7" s="269">
        <v>1</v>
      </c>
      <c r="AJ7" s="269">
        <v>20</v>
      </c>
      <c r="AK7" s="269">
        <v>0</v>
      </c>
      <c r="AL7" s="269">
        <v>0</v>
      </c>
      <c r="AM7" s="269">
        <v>161</v>
      </c>
      <c r="AN7" s="269">
        <v>0</v>
      </c>
      <c r="AO7" s="269">
        <v>0</v>
      </c>
      <c r="AP7" s="270">
        <v>455</v>
      </c>
      <c r="AQ7" s="269">
        <v>5</v>
      </c>
      <c r="AR7" s="269">
        <v>441</v>
      </c>
      <c r="AS7" s="269">
        <v>0</v>
      </c>
      <c r="AT7" s="269">
        <v>0</v>
      </c>
      <c r="AU7" s="269">
        <v>0</v>
      </c>
      <c r="AV7" s="269">
        <v>0</v>
      </c>
      <c r="AW7" s="270">
        <v>446</v>
      </c>
      <c r="AX7" s="269">
        <v>901</v>
      </c>
      <c r="AY7" s="270">
        <v>2</v>
      </c>
      <c r="AZ7" s="270">
        <v>448</v>
      </c>
      <c r="BA7" s="269">
        <v>903</v>
      </c>
      <c r="BB7" s="270">
        <v>-896</v>
      </c>
      <c r="BC7" s="269">
        <v>-448</v>
      </c>
      <c r="BD7" s="270">
        <v>7</v>
      </c>
      <c r="BE7" s="271"/>
      <c r="BG7" s="267" t="s">
        <v>447</v>
      </c>
      <c r="BH7" s="272" t="s">
        <v>250</v>
      </c>
      <c r="BI7" s="273">
        <f t="shared" si="0"/>
        <v>901</v>
      </c>
      <c r="BJ7" s="274">
        <f t="shared" si="1"/>
        <v>896</v>
      </c>
      <c r="BK7" s="275">
        <f t="shared" si="2"/>
        <v>0.99445061043285243</v>
      </c>
      <c r="BL7" s="276">
        <f t="shared" si="3"/>
        <v>5.5493895671475668E-3</v>
      </c>
      <c r="BM7" s="277"/>
      <c r="BN7" s="267" t="s">
        <v>447</v>
      </c>
      <c r="BO7" s="272" t="s">
        <v>250</v>
      </c>
      <c r="BP7" s="278">
        <f t="shared" si="4"/>
        <v>2</v>
      </c>
      <c r="BQ7" s="279">
        <f t="shared" si="5"/>
        <v>896</v>
      </c>
      <c r="BR7" s="280">
        <f t="shared" si="6"/>
        <v>-894</v>
      </c>
      <c r="BS7" s="277"/>
    </row>
    <row r="8" spans="1:71" x14ac:dyDescent="0.2">
      <c r="A8" s="267" t="s">
        <v>448</v>
      </c>
      <c r="B8" s="268" t="s">
        <v>27</v>
      </c>
      <c r="C8" s="269">
        <v>0</v>
      </c>
      <c r="D8" s="269">
        <v>0</v>
      </c>
      <c r="E8" s="269">
        <v>0</v>
      </c>
      <c r="F8" s="269">
        <v>0</v>
      </c>
      <c r="G8" s="269">
        <v>2</v>
      </c>
      <c r="H8" s="269">
        <v>0</v>
      </c>
      <c r="I8" s="269">
        <v>9</v>
      </c>
      <c r="J8" s="269">
        <v>35</v>
      </c>
      <c r="K8" s="269">
        <v>75</v>
      </c>
      <c r="L8" s="269">
        <v>0</v>
      </c>
      <c r="M8" s="269">
        <v>216</v>
      </c>
      <c r="N8" s="269">
        <v>118</v>
      </c>
      <c r="O8" s="269">
        <v>419</v>
      </c>
      <c r="P8" s="269">
        <v>2</v>
      </c>
      <c r="Q8" s="269">
        <v>0</v>
      </c>
      <c r="R8" s="269">
        <v>0</v>
      </c>
      <c r="S8" s="269">
        <v>0</v>
      </c>
      <c r="T8" s="269">
        <v>0</v>
      </c>
      <c r="U8" s="269">
        <v>0</v>
      </c>
      <c r="V8" s="269">
        <v>0</v>
      </c>
      <c r="W8" s="269">
        <v>1</v>
      </c>
      <c r="X8" s="269">
        <v>0</v>
      </c>
      <c r="Y8" s="269">
        <v>150</v>
      </c>
      <c r="Z8" s="269">
        <v>76</v>
      </c>
      <c r="AA8" s="269">
        <v>0</v>
      </c>
      <c r="AB8" s="269">
        <v>0</v>
      </c>
      <c r="AC8" s="269">
        <v>0</v>
      </c>
      <c r="AD8" s="269">
        <v>0</v>
      </c>
      <c r="AE8" s="269">
        <v>0</v>
      </c>
      <c r="AF8" s="269">
        <v>0</v>
      </c>
      <c r="AG8" s="269">
        <v>0</v>
      </c>
      <c r="AH8" s="269">
        <v>0</v>
      </c>
      <c r="AI8" s="269">
        <v>2</v>
      </c>
      <c r="AJ8" s="269">
        <v>0</v>
      </c>
      <c r="AK8" s="269">
        <v>0</v>
      </c>
      <c r="AL8" s="269">
        <v>0</v>
      </c>
      <c r="AM8" s="269">
        <v>0</v>
      </c>
      <c r="AN8" s="269">
        <v>0</v>
      </c>
      <c r="AO8" s="269">
        <v>0</v>
      </c>
      <c r="AP8" s="270">
        <v>1105</v>
      </c>
      <c r="AQ8" s="269">
        <v>-2</v>
      </c>
      <c r="AR8" s="269">
        <v>-8</v>
      </c>
      <c r="AS8" s="269">
        <v>0</v>
      </c>
      <c r="AT8" s="269">
        <v>0</v>
      </c>
      <c r="AU8" s="269">
        <v>-1</v>
      </c>
      <c r="AV8" s="269">
        <v>-1</v>
      </c>
      <c r="AW8" s="270">
        <v>-12</v>
      </c>
      <c r="AX8" s="269">
        <v>1093</v>
      </c>
      <c r="AY8" s="270">
        <v>8</v>
      </c>
      <c r="AZ8" s="270">
        <v>-4</v>
      </c>
      <c r="BA8" s="269">
        <v>1101</v>
      </c>
      <c r="BB8" s="270">
        <v>-1084</v>
      </c>
      <c r="BC8" s="269">
        <v>-1088</v>
      </c>
      <c r="BD8" s="270">
        <v>17</v>
      </c>
      <c r="BE8" s="271"/>
      <c r="BG8" s="267" t="s">
        <v>448</v>
      </c>
      <c r="BH8" s="272" t="s">
        <v>27</v>
      </c>
      <c r="BI8" s="273">
        <f t="shared" si="0"/>
        <v>1093</v>
      </c>
      <c r="BJ8" s="274">
        <f t="shared" si="1"/>
        <v>1084</v>
      </c>
      <c r="BK8" s="275">
        <f t="shared" si="2"/>
        <v>0.99176578225068623</v>
      </c>
      <c r="BL8" s="276">
        <f t="shared" si="3"/>
        <v>8.2342177493137658E-3</v>
      </c>
      <c r="BM8" s="277"/>
      <c r="BN8" s="267" t="s">
        <v>448</v>
      </c>
      <c r="BO8" s="272" t="s">
        <v>27</v>
      </c>
      <c r="BP8" s="278">
        <f t="shared" si="4"/>
        <v>8</v>
      </c>
      <c r="BQ8" s="279">
        <f t="shared" si="5"/>
        <v>1084</v>
      </c>
      <c r="BR8" s="280">
        <f t="shared" si="6"/>
        <v>-1076</v>
      </c>
      <c r="BS8" s="277"/>
    </row>
    <row r="9" spans="1:71" x14ac:dyDescent="0.2">
      <c r="A9" s="267" t="s">
        <v>449</v>
      </c>
      <c r="B9" s="268" t="s">
        <v>191</v>
      </c>
      <c r="C9" s="269">
        <v>82</v>
      </c>
      <c r="D9" s="269">
        <v>4</v>
      </c>
      <c r="E9" s="269">
        <v>1</v>
      </c>
      <c r="F9" s="269">
        <v>0</v>
      </c>
      <c r="G9" s="269">
        <v>1428</v>
      </c>
      <c r="H9" s="269">
        <v>1</v>
      </c>
      <c r="I9" s="269">
        <v>3</v>
      </c>
      <c r="J9" s="269">
        <v>48</v>
      </c>
      <c r="K9" s="269">
        <v>0</v>
      </c>
      <c r="L9" s="269">
        <v>0</v>
      </c>
      <c r="M9" s="269">
        <v>2</v>
      </c>
      <c r="N9" s="269">
        <v>0</v>
      </c>
      <c r="O9" s="269">
        <v>0</v>
      </c>
      <c r="P9" s="269">
        <v>0</v>
      </c>
      <c r="Q9" s="269">
        <v>0</v>
      </c>
      <c r="R9" s="269">
        <v>0</v>
      </c>
      <c r="S9" s="269">
        <v>0</v>
      </c>
      <c r="T9" s="269">
        <v>0</v>
      </c>
      <c r="U9" s="269">
        <v>0</v>
      </c>
      <c r="V9" s="269">
        <v>0</v>
      </c>
      <c r="W9" s="269">
        <v>0</v>
      </c>
      <c r="X9" s="269">
        <v>3</v>
      </c>
      <c r="Y9" s="269">
        <v>1</v>
      </c>
      <c r="Z9" s="269">
        <v>0</v>
      </c>
      <c r="AA9" s="269">
        <v>0</v>
      </c>
      <c r="AB9" s="269">
        <v>0</v>
      </c>
      <c r="AC9" s="269">
        <v>5</v>
      </c>
      <c r="AD9" s="269">
        <v>0</v>
      </c>
      <c r="AE9" s="269">
        <v>0</v>
      </c>
      <c r="AF9" s="269">
        <v>0</v>
      </c>
      <c r="AG9" s="269">
        <v>0</v>
      </c>
      <c r="AH9" s="269">
        <v>7</v>
      </c>
      <c r="AI9" s="269">
        <v>149</v>
      </c>
      <c r="AJ9" s="269">
        <v>333</v>
      </c>
      <c r="AK9" s="269">
        <v>2</v>
      </c>
      <c r="AL9" s="269">
        <v>0</v>
      </c>
      <c r="AM9" s="269">
        <v>5978</v>
      </c>
      <c r="AN9" s="269">
        <v>0</v>
      </c>
      <c r="AO9" s="269">
        <v>3</v>
      </c>
      <c r="AP9" s="270">
        <v>8050</v>
      </c>
      <c r="AQ9" s="269">
        <v>337</v>
      </c>
      <c r="AR9" s="269">
        <v>34680</v>
      </c>
      <c r="AS9" s="269">
        <v>0</v>
      </c>
      <c r="AT9" s="269">
        <v>0</v>
      </c>
      <c r="AU9" s="269">
        <v>0</v>
      </c>
      <c r="AV9" s="269">
        <v>16</v>
      </c>
      <c r="AW9" s="270">
        <v>35033</v>
      </c>
      <c r="AX9" s="269">
        <v>43083</v>
      </c>
      <c r="AY9" s="270">
        <v>5670</v>
      </c>
      <c r="AZ9" s="270">
        <v>40703</v>
      </c>
      <c r="BA9" s="269">
        <v>48753</v>
      </c>
      <c r="BB9" s="270">
        <v>-42063</v>
      </c>
      <c r="BC9" s="269">
        <v>-1360</v>
      </c>
      <c r="BD9" s="270">
        <v>6690</v>
      </c>
      <c r="BE9" s="271"/>
      <c r="BG9" s="267" t="s">
        <v>449</v>
      </c>
      <c r="BH9" s="272" t="s">
        <v>191</v>
      </c>
      <c r="BI9" s="273">
        <f t="shared" si="0"/>
        <v>43083</v>
      </c>
      <c r="BJ9" s="274">
        <f t="shared" si="1"/>
        <v>42063</v>
      </c>
      <c r="BK9" s="275">
        <f t="shared" si="2"/>
        <v>0.97632476847016225</v>
      </c>
      <c r="BL9" s="276">
        <f t="shared" si="3"/>
        <v>2.3675231529837748E-2</v>
      </c>
      <c r="BM9" s="277"/>
      <c r="BN9" s="267" t="s">
        <v>449</v>
      </c>
      <c r="BO9" s="272" t="s">
        <v>191</v>
      </c>
      <c r="BP9" s="278">
        <f t="shared" si="4"/>
        <v>5670</v>
      </c>
      <c r="BQ9" s="279">
        <f t="shared" si="5"/>
        <v>42063</v>
      </c>
      <c r="BR9" s="280">
        <f t="shared" si="6"/>
        <v>-36393</v>
      </c>
      <c r="BS9" s="277"/>
    </row>
    <row r="10" spans="1:71" x14ac:dyDescent="0.2">
      <c r="A10" s="281" t="s">
        <v>450</v>
      </c>
      <c r="B10" s="282" t="s">
        <v>28</v>
      </c>
      <c r="C10" s="269">
        <v>3</v>
      </c>
      <c r="D10" s="269">
        <v>0</v>
      </c>
      <c r="E10" s="269">
        <v>0</v>
      </c>
      <c r="F10" s="269">
        <v>0</v>
      </c>
      <c r="G10" s="269">
        <v>8</v>
      </c>
      <c r="H10" s="269">
        <v>127</v>
      </c>
      <c r="I10" s="269">
        <v>9</v>
      </c>
      <c r="J10" s="269">
        <v>7</v>
      </c>
      <c r="K10" s="269">
        <v>0</v>
      </c>
      <c r="L10" s="269">
        <v>4</v>
      </c>
      <c r="M10" s="269">
        <v>10</v>
      </c>
      <c r="N10" s="269">
        <v>1</v>
      </c>
      <c r="O10" s="269">
        <v>2</v>
      </c>
      <c r="P10" s="269">
        <v>8</v>
      </c>
      <c r="Q10" s="269">
        <v>4</v>
      </c>
      <c r="R10" s="269">
        <v>4</v>
      </c>
      <c r="S10" s="269">
        <v>1</v>
      </c>
      <c r="T10" s="269">
        <v>6</v>
      </c>
      <c r="U10" s="269">
        <v>18</v>
      </c>
      <c r="V10" s="269">
        <v>3</v>
      </c>
      <c r="W10" s="269">
        <v>21</v>
      </c>
      <c r="X10" s="269">
        <v>6</v>
      </c>
      <c r="Y10" s="269">
        <v>75</v>
      </c>
      <c r="Z10" s="269">
        <v>0</v>
      </c>
      <c r="AA10" s="269">
        <v>4</v>
      </c>
      <c r="AB10" s="269">
        <v>4</v>
      </c>
      <c r="AC10" s="269">
        <v>131</v>
      </c>
      <c r="AD10" s="269">
        <v>35</v>
      </c>
      <c r="AE10" s="269">
        <v>1</v>
      </c>
      <c r="AF10" s="269">
        <v>30</v>
      </c>
      <c r="AG10" s="269">
        <v>2</v>
      </c>
      <c r="AH10" s="269">
        <v>71</v>
      </c>
      <c r="AI10" s="269">
        <v>20</v>
      </c>
      <c r="AJ10" s="269">
        <v>147</v>
      </c>
      <c r="AK10" s="269">
        <v>37</v>
      </c>
      <c r="AL10" s="269">
        <v>33</v>
      </c>
      <c r="AM10" s="269">
        <v>169</v>
      </c>
      <c r="AN10" s="269">
        <v>10</v>
      </c>
      <c r="AO10" s="269">
        <v>6</v>
      </c>
      <c r="AP10" s="270">
        <v>1017</v>
      </c>
      <c r="AQ10" s="269">
        <v>42</v>
      </c>
      <c r="AR10" s="269">
        <v>5343</v>
      </c>
      <c r="AS10" s="269">
        <v>0</v>
      </c>
      <c r="AT10" s="269">
        <v>3</v>
      </c>
      <c r="AU10" s="269">
        <v>34</v>
      </c>
      <c r="AV10" s="269">
        <v>64</v>
      </c>
      <c r="AW10" s="270">
        <v>5486</v>
      </c>
      <c r="AX10" s="269">
        <v>6503</v>
      </c>
      <c r="AY10" s="270">
        <v>513</v>
      </c>
      <c r="AZ10" s="270">
        <v>5999</v>
      </c>
      <c r="BA10" s="269">
        <v>7016</v>
      </c>
      <c r="BB10" s="270">
        <v>-6503</v>
      </c>
      <c r="BC10" s="269">
        <v>-504</v>
      </c>
      <c r="BD10" s="270">
        <v>513</v>
      </c>
      <c r="BE10" s="271"/>
      <c r="BG10" s="281" t="s">
        <v>450</v>
      </c>
      <c r="BH10" s="283" t="s">
        <v>28</v>
      </c>
      <c r="BI10" s="273">
        <f t="shared" si="0"/>
        <v>6503</v>
      </c>
      <c r="BJ10" s="274">
        <f t="shared" si="1"/>
        <v>6503</v>
      </c>
      <c r="BK10" s="275">
        <f t="shared" si="2"/>
        <v>1</v>
      </c>
      <c r="BL10" s="276">
        <f t="shared" si="3"/>
        <v>0</v>
      </c>
      <c r="BM10" s="277"/>
      <c r="BN10" s="281" t="s">
        <v>450</v>
      </c>
      <c r="BO10" s="283" t="s">
        <v>28</v>
      </c>
      <c r="BP10" s="278">
        <f t="shared" si="4"/>
        <v>513</v>
      </c>
      <c r="BQ10" s="279">
        <f t="shared" si="5"/>
        <v>6503</v>
      </c>
      <c r="BR10" s="280">
        <f t="shared" si="6"/>
        <v>-5990</v>
      </c>
      <c r="BS10" s="277"/>
    </row>
    <row r="11" spans="1:71" x14ac:dyDescent="0.2">
      <c r="A11" s="281" t="s">
        <v>451</v>
      </c>
      <c r="B11" s="282" t="s">
        <v>285</v>
      </c>
      <c r="C11" s="269">
        <v>17</v>
      </c>
      <c r="D11" s="269">
        <v>0</v>
      </c>
      <c r="E11" s="269">
        <v>0</v>
      </c>
      <c r="F11" s="269">
        <v>0</v>
      </c>
      <c r="G11" s="269">
        <v>107</v>
      </c>
      <c r="H11" s="269">
        <v>4</v>
      </c>
      <c r="I11" s="269">
        <v>495</v>
      </c>
      <c r="J11" s="269">
        <v>94</v>
      </c>
      <c r="K11" s="269">
        <v>0</v>
      </c>
      <c r="L11" s="269">
        <v>17</v>
      </c>
      <c r="M11" s="269">
        <v>65</v>
      </c>
      <c r="N11" s="269">
        <v>0</v>
      </c>
      <c r="O11" s="269">
        <v>7</v>
      </c>
      <c r="P11" s="269">
        <v>22</v>
      </c>
      <c r="Q11" s="269">
        <v>5</v>
      </c>
      <c r="R11" s="269">
        <v>4</v>
      </c>
      <c r="S11" s="269">
        <v>3</v>
      </c>
      <c r="T11" s="269">
        <v>11</v>
      </c>
      <c r="U11" s="269">
        <v>55</v>
      </c>
      <c r="V11" s="269">
        <v>10</v>
      </c>
      <c r="W11" s="269">
        <v>16</v>
      </c>
      <c r="X11" s="269">
        <v>53</v>
      </c>
      <c r="Y11" s="269">
        <v>1133</v>
      </c>
      <c r="Z11" s="269">
        <v>1</v>
      </c>
      <c r="AA11" s="269">
        <v>12</v>
      </c>
      <c r="AB11" s="269">
        <v>7</v>
      </c>
      <c r="AC11" s="269">
        <v>249</v>
      </c>
      <c r="AD11" s="269">
        <v>98</v>
      </c>
      <c r="AE11" s="269">
        <v>29</v>
      </c>
      <c r="AF11" s="269">
        <v>30</v>
      </c>
      <c r="AG11" s="269">
        <v>19</v>
      </c>
      <c r="AH11" s="269">
        <v>26</v>
      </c>
      <c r="AI11" s="269">
        <v>225</v>
      </c>
      <c r="AJ11" s="269">
        <v>206</v>
      </c>
      <c r="AK11" s="269">
        <v>26</v>
      </c>
      <c r="AL11" s="269">
        <v>50</v>
      </c>
      <c r="AM11" s="269">
        <v>293</v>
      </c>
      <c r="AN11" s="269">
        <v>128</v>
      </c>
      <c r="AO11" s="269">
        <v>121</v>
      </c>
      <c r="AP11" s="270">
        <v>3638</v>
      </c>
      <c r="AQ11" s="269">
        <v>30</v>
      </c>
      <c r="AR11" s="269">
        <v>442</v>
      </c>
      <c r="AS11" s="269">
        <v>0</v>
      </c>
      <c r="AT11" s="269">
        <v>38</v>
      </c>
      <c r="AU11" s="269">
        <v>55</v>
      </c>
      <c r="AV11" s="269">
        <v>-17</v>
      </c>
      <c r="AW11" s="270">
        <v>548</v>
      </c>
      <c r="AX11" s="269">
        <v>4186</v>
      </c>
      <c r="AY11" s="270">
        <v>1138</v>
      </c>
      <c r="AZ11" s="270">
        <v>1686</v>
      </c>
      <c r="BA11" s="269">
        <v>5324</v>
      </c>
      <c r="BB11" s="270">
        <v>-3936</v>
      </c>
      <c r="BC11" s="269">
        <v>-2250</v>
      </c>
      <c r="BD11" s="270">
        <v>1388</v>
      </c>
      <c r="BE11" s="271"/>
      <c r="BG11" s="281" t="s">
        <v>451</v>
      </c>
      <c r="BH11" s="283" t="s">
        <v>285</v>
      </c>
      <c r="BI11" s="273">
        <f t="shared" si="0"/>
        <v>4186</v>
      </c>
      <c r="BJ11" s="274">
        <f t="shared" si="1"/>
        <v>3936</v>
      </c>
      <c r="BK11" s="275">
        <f t="shared" si="2"/>
        <v>0.94027711419015769</v>
      </c>
      <c r="BL11" s="276">
        <f t="shared" si="3"/>
        <v>5.9722885809842308E-2</v>
      </c>
      <c r="BM11" s="277"/>
      <c r="BN11" s="281" t="s">
        <v>451</v>
      </c>
      <c r="BO11" s="283" t="s">
        <v>285</v>
      </c>
      <c r="BP11" s="278">
        <f t="shared" si="4"/>
        <v>1138</v>
      </c>
      <c r="BQ11" s="279">
        <f t="shared" si="5"/>
        <v>3936</v>
      </c>
      <c r="BR11" s="280">
        <f t="shared" si="6"/>
        <v>-2798</v>
      </c>
      <c r="BS11" s="277"/>
    </row>
    <row r="12" spans="1:71" x14ac:dyDescent="0.2">
      <c r="A12" s="281" t="s">
        <v>452</v>
      </c>
      <c r="B12" s="282" t="s">
        <v>29</v>
      </c>
      <c r="C12" s="269">
        <v>43</v>
      </c>
      <c r="D12" s="269">
        <v>0</v>
      </c>
      <c r="E12" s="269">
        <v>0</v>
      </c>
      <c r="F12" s="269">
        <v>0</v>
      </c>
      <c r="G12" s="269">
        <v>69</v>
      </c>
      <c r="H12" s="269">
        <v>59</v>
      </c>
      <c r="I12" s="269">
        <v>52</v>
      </c>
      <c r="J12" s="269">
        <v>2363</v>
      </c>
      <c r="K12" s="269">
        <v>0</v>
      </c>
      <c r="L12" s="269">
        <v>540</v>
      </c>
      <c r="M12" s="269">
        <v>110</v>
      </c>
      <c r="N12" s="269">
        <v>8</v>
      </c>
      <c r="O12" s="269">
        <v>25</v>
      </c>
      <c r="P12" s="269">
        <v>53</v>
      </c>
      <c r="Q12" s="269">
        <v>15</v>
      </c>
      <c r="R12" s="269">
        <v>12</v>
      </c>
      <c r="S12" s="269">
        <v>11</v>
      </c>
      <c r="T12" s="269">
        <v>33</v>
      </c>
      <c r="U12" s="269">
        <v>100</v>
      </c>
      <c r="V12" s="269">
        <v>15</v>
      </c>
      <c r="W12" s="269">
        <v>119</v>
      </c>
      <c r="X12" s="269">
        <v>29</v>
      </c>
      <c r="Y12" s="269">
        <v>130</v>
      </c>
      <c r="Z12" s="269">
        <v>0</v>
      </c>
      <c r="AA12" s="269">
        <v>41</v>
      </c>
      <c r="AB12" s="269">
        <v>26</v>
      </c>
      <c r="AC12" s="269">
        <v>0</v>
      </c>
      <c r="AD12" s="269">
        <v>0</v>
      </c>
      <c r="AE12" s="269">
        <v>3</v>
      </c>
      <c r="AF12" s="269">
        <v>8</v>
      </c>
      <c r="AG12" s="269">
        <v>3</v>
      </c>
      <c r="AH12" s="269">
        <v>19</v>
      </c>
      <c r="AI12" s="269">
        <v>333</v>
      </c>
      <c r="AJ12" s="269">
        <v>9971</v>
      </c>
      <c r="AK12" s="269">
        <v>3</v>
      </c>
      <c r="AL12" s="269">
        <v>86</v>
      </c>
      <c r="AM12" s="269">
        <v>280</v>
      </c>
      <c r="AN12" s="269">
        <v>3</v>
      </c>
      <c r="AO12" s="269">
        <v>9</v>
      </c>
      <c r="AP12" s="270">
        <v>14571</v>
      </c>
      <c r="AQ12" s="269">
        <v>63</v>
      </c>
      <c r="AR12" s="269">
        <v>3190</v>
      </c>
      <c r="AS12" s="269">
        <v>0</v>
      </c>
      <c r="AT12" s="269">
        <v>0</v>
      </c>
      <c r="AU12" s="269">
        <v>0</v>
      </c>
      <c r="AV12" s="269">
        <v>301</v>
      </c>
      <c r="AW12" s="270">
        <v>3554</v>
      </c>
      <c r="AX12" s="269">
        <v>18125</v>
      </c>
      <c r="AY12" s="270">
        <v>6551</v>
      </c>
      <c r="AZ12" s="270">
        <v>10105</v>
      </c>
      <c r="BA12" s="269">
        <v>24676</v>
      </c>
      <c r="BB12" s="270">
        <v>-18125</v>
      </c>
      <c r="BC12" s="269">
        <v>-8020</v>
      </c>
      <c r="BD12" s="270">
        <v>6551</v>
      </c>
      <c r="BE12" s="271"/>
      <c r="BG12" s="281" t="s">
        <v>452</v>
      </c>
      <c r="BH12" s="283" t="s">
        <v>29</v>
      </c>
      <c r="BI12" s="273">
        <f t="shared" si="0"/>
        <v>18125</v>
      </c>
      <c r="BJ12" s="274">
        <f t="shared" si="1"/>
        <v>18125</v>
      </c>
      <c r="BK12" s="275">
        <f t="shared" si="2"/>
        <v>1</v>
      </c>
      <c r="BL12" s="276">
        <f t="shared" si="3"/>
        <v>0</v>
      </c>
      <c r="BM12" s="277"/>
      <c r="BN12" s="281" t="s">
        <v>452</v>
      </c>
      <c r="BO12" s="283" t="s">
        <v>29</v>
      </c>
      <c r="BP12" s="278">
        <f t="shared" si="4"/>
        <v>6551</v>
      </c>
      <c r="BQ12" s="279">
        <f t="shared" si="5"/>
        <v>18125</v>
      </c>
      <c r="BR12" s="280">
        <f t="shared" si="6"/>
        <v>-11574</v>
      </c>
      <c r="BS12" s="277"/>
    </row>
    <row r="13" spans="1:71" x14ac:dyDescent="0.2">
      <c r="A13" s="281" t="s">
        <v>453</v>
      </c>
      <c r="B13" s="282" t="s">
        <v>30</v>
      </c>
      <c r="C13" s="269">
        <v>4</v>
      </c>
      <c r="D13" s="269">
        <v>2</v>
      </c>
      <c r="E13" s="269">
        <v>1</v>
      </c>
      <c r="F13" s="269">
        <v>1</v>
      </c>
      <c r="G13" s="269">
        <v>31</v>
      </c>
      <c r="H13" s="269">
        <v>3</v>
      </c>
      <c r="I13" s="269">
        <v>7</v>
      </c>
      <c r="J13" s="269">
        <v>532</v>
      </c>
      <c r="K13" s="269">
        <v>8</v>
      </c>
      <c r="L13" s="269">
        <v>3</v>
      </c>
      <c r="M13" s="269">
        <v>72</v>
      </c>
      <c r="N13" s="269">
        <v>53</v>
      </c>
      <c r="O13" s="269">
        <v>8</v>
      </c>
      <c r="P13" s="269">
        <v>17</v>
      </c>
      <c r="Q13" s="269">
        <v>4</v>
      </c>
      <c r="R13" s="269">
        <v>3</v>
      </c>
      <c r="S13" s="269">
        <v>1</v>
      </c>
      <c r="T13" s="269">
        <v>3</v>
      </c>
      <c r="U13" s="269">
        <v>8</v>
      </c>
      <c r="V13" s="269">
        <v>0</v>
      </c>
      <c r="W13" s="269">
        <v>23</v>
      </c>
      <c r="X13" s="269">
        <v>1</v>
      </c>
      <c r="Y13" s="269">
        <v>292</v>
      </c>
      <c r="Z13" s="269">
        <v>15</v>
      </c>
      <c r="AA13" s="269">
        <v>54</v>
      </c>
      <c r="AB13" s="269">
        <v>22</v>
      </c>
      <c r="AC13" s="269">
        <v>47</v>
      </c>
      <c r="AD13" s="269">
        <v>7</v>
      </c>
      <c r="AE13" s="269">
        <v>21</v>
      </c>
      <c r="AF13" s="269">
        <v>744</v>
      </c>
      <c r="AG13" s="269">
        <v>1</v>
      </c>
      <c r="AH13" s="269">
        <v>228</v>
      </c>
      <c r="AI13" s="269">
        <v>126</v>
      </c>
      <c r="AJ13" s="269">
        <v>124</v>
      </c>
      <c r="AK13" s="269">
        <v>5</v>
      </c>
      <c r="AL13" s="269">
        <v>47</v>
      </c>
      <c r="AM13" s="269">
        <v>283</v>
      </c>
      <c r="AN13" s="269">
        <v>0</v>
      </c>
      <c r="AO13" s="269">
        <v>17</v>
      </c>
      <c r="AP13" s="270">
        <v>2818</v>
      </c>
      <c r="AQ13" s="269">
        <v>5</v>
      </c>
      <c r="AR13" s="269">
        <v>6314</v>
      </c>
      <c r="AS13" s="269">
        <v>0</v>
      </c>
      <c r="AT13" s="269">
        <v>0</v>
      </c>
      <c r="AU13" s="269">
        <v>0</v>
      </c>
      <c r="AV13" s="269">
        <v>0</v>
      </c>
      <c r="AW13" s="270">
        <v>6319</v>
      </c>
      <c r="AX13" s="269">
        <v>9137</v>
      </c>
      <c r="AY13" s="270">
        <v>70</v>
      </c>
      <c r="AZ13" s="270">
        <v>6389</v>
      </c>
      <c r="BA13" s="269">
        <v>9207</v>
      </c>
      <c r="BB13" s="270">
        <v>-9081</v>
      </c>
      <c r="BC13" s="269">
        <v>-2692</v>
      </c>
      <c r="BD13" s="270">
        <v>126</v>
      </c>
      <c r="BE13" s="271"/>
      <c r="BG13" s="281" t="s">
        <v>453</v>
      </c>
      <c r="BH13" s="283" t="s">
        <v>30</v>
      </c>
      <c r="BI13" s="273">
        <f t="shared" si="0"/>
        <v>9137</v>
      </c>
      <c r="BJ13" s="274">
        <f t="shared" si="1"/>
        <v>9081</v>
      </c>
      <c r="BK13" s="275">
        <f t="shared" si="2"/>
        <v>0.99387107365656124</v>
      </c>
      <c r="BL13" s="276">
        <f t="shared" si="3"/>
        <v>6.1289263434387564E-3</v>
      </c>
      <c r="BM13" s="277"/>
      <c r="BN13" s="281" t="s">
        <v>453</v>
      </c>
      <c r="BO13" s="283" t="s">
        <v>30</v>
      </c>
      <c r="BP13" s="278">
        <f t="shared" si="4"/>
        <v>70</v>
      </c>
      <c r="BQ13" s="279">
        <f t="shared" si="5"/>
        <v>9081</v>
      </c>
      <c r="BR13" s="280">
        <f t="shared" si="6"/>
        <v>-9011</v>
      </c>
      <c r="BS13" s="277"/>
    </row>
    <row r="14" spans="1:71" x14ac:dyDescent="0.2">
      <c r="A14" s="281" t="s">
        <v>454</v>
      </c>
      <c r="B14" s="282" t="s">
        <v>455</v>
      </c>
      <c r="C14" s="269">
        <v>5</v>
      </c>
      <c r="D14" s="269">
        <v>2</v>
      </c>
      <c r="E14" s="269">
        <v>0</v>
      </c>
      <c r="F14" s="269">
        <v>0</v>
      </c>
      <c r="G14" s="269">
        <v>118</v>
      </c>
      <c r="H14" s="269">
        <v>5</v>
      </c>
      <c r="I14" s="269">
        <v>32</v>
      </c>
      <c r="J14" s="269">
        <v>124</v>
      </c>
      <c r="K14" s="269">
        <v>0</v>
      </c>
      <c r="L14" s="269">
        <v>665</v>
      </c>
      <c r="M14" s="269">
        <v>25</v>
      </c>
      <c r="N14" s="269">
        <v>2</v>
      </c>
      <c r="O14" s="269">
        <v>15</v>
      </c>
      <c r="P14" s="269">
        <v>29</v>
      </c>
      <c r="Q14" s="269">
        <v>45</v>
      </c>
      <c r="R14" s="269">
        <v>58</v>
      </c>
      <c r="S14" s="269">
        <v>25</v>
      </c>
      <c r="T14" s="269">
        <v>37</v>
      </c>
      <c r="U14" s="269">
        <v>295</v>
      </c>
      <c r="V14" s="269">
        <v>59</v>
      </c>
      <c r="W14" s="269">
        <v>449</v>
      </c>
      <c r="X14" s="269">
        <v>50</v>
      </c>
      <c r="Y14" s="269">
        <v>326</v>
      </c>
      <c r="Z14" s="269">
        <v>0</v>
      </c>
      <c r="AA14" s="269">
        <v>177</v>
      </c>
      <c r="AB14" s="269">
        <v>26</v>
      </c>
      <c r="AC14" s="269">
        <v>158</v>
      </c>
      <c r="AD14" s="269">
        <v>65</v>
      </c>
      <c r="AE14" s="269">
        <v>45</v>
      </c>
      <c r="AF14" s="269">
        <v>28</v>
      </c>
      <c r="AG14" s="269">
        <v>10</v>
      </c>
      <c r="AH14" s="269">
        <v>41</v>
      </c>
      <c r="AI14" s="269">
        <v>159</v>
      </c>
      <c r="AJ14" s="269">
        <v>132</v>
      </c>
      <c r="AK14" s="269">
        <v>11</v>
      </c>
      <c r="AL14" s="269">
        <v>349</v>
      </c>
      <c r="AM14" s="269">
        <v>178</v>
      </c>
      <c r="AN14" s="269">
        <v>12</v>
      </c>
      <c r="AO14" s="269">
        <v>17</v>
      </c>
      <c r="AP14" s="270">
        <v>3774</v>
      </c>
      <c r="AQ14" s="269">
        <v>10</v>
      </c>
      <c r="AR14" s="269">
        <v>1122</v>
      </c>
      <c r="AS14" s="269">
        <v>2</v>
      </c>
      <c r="AT14" s="269">
        <v>0</v>
      </c>
      <c r="AU14" s="269">
        <v>0</v>
      </c>
      <c r="AV14" s="269">
        <v>9</v>
      </c>
      <c r="AW14" s="270">
        <v>1143</v>
      </c>
      <c r="AX14" s="269">
        <v>4917</v>
      </c>
      <c r="AY14" s="270">
        <v>2132</v>
      </c>
      <c r="AZ14" s="270">
        <v>3275</v>
      </c>
      <c r="BA14" s="269">
        <v>7049</v>
      </c>
      <c r="BB14" s="270">
        <v>-4487</v>
      </c>
      <c r="BC14" s="269">
        <v>-1212</v>
      </c>
      <c r="BD14" s="270">
        <v>2562</v>
      </c>
      <c r="BE14" s="271"/>
      <c r="BG14" s="281" t="s">
        <v>454</v>
      </c>
      <c r="BH14" s="283" t="s">
        <v>455</v>
      </c>
      <c r="BI14" s="273">
        <f t="shared" si="0"/>
        <v>4917</v>
      </c>
      <c r="BJ14" s="274">
        <f t="shared" si="1"/>
        <v>4487</v>
      </c>
      <c r="BK14" s="275">
        <f t="shared" si="2"/>
        <v>0.91254830181004676</v>
      </c>
      <c r="BL14" s="276">
        <f t="shared" si="3"/>
        <v>8.7451698189953242E-2</v>
      </c>
      <c r="BM14" s="277"/>
      <c r="BN14" s="281" t="s">
        <v>454</v>
      </c>
      <c r="BO14" s="283" t="s">
        <v>455</v>
      </c>
      <c r="BP14" s="278">
        <f t="shared" si="4"/>
        <v>2132</v>
      </c>
      <c r="BQ14" s="279">
        <f t="shared" si="5"/>
        <v>4487</v>
      </c>
      <c r="BR14" s="280">
        <f t="shared" si="6"/>
        <v>-2355</v>
      </c>
      <c r="BS14" s="277"/>
    </row>
    <row r="15" spans="1:71" x14ac:dyDescent="0.2">
      <c r="A15" s="281" t="s">
        <v>456</v>
      </c>
      <c r="B15" s="282" t="s">
        <v>31</v>
      </c>
      <c r="C15" s="269">
        <v>2</v>
      </c>
      <c r="D15" s="269">
        <v>0</v>
      </c>
      <c r="E15" s="269">
        <v>0</v>
      </c>
      <c r="F15" s="269">
        <v>0</v>
      </c>
      <c r="G15" s="269">
        <v>8</v>
      </c>
      <c r="H15" s="269">
        <v>0</v>
      </c>
      <c r="I15" s="269">
        <v>2</v>
      </c>
      <c r="J15" s="269">
        <v>45</v>
      </c>
      <c r="K15" s="269">
        <v>0</v>
      </c>
      <c r="L15" s="269">
        <v>9</v>
      </c>
      <c r="M15" s="269">
        <v>273</v>
      </c>
      <c r="N15" s="269">
        <v>11</v>
      </c>
      <c r="O15" s="269">
        <v>26</v>
      </c>
      <c r="P15" s="269">
        <v>21</v>
      </c>
      <c r="Q15" s="269">
        <v>22</v>
      </c>
      <c r="R15" s="269">
        <v>13</v>
      </c>
      <c r="S15" s="269">
        <v>11</v>
      </c>
      <c r="T15" s="269">
        <v>65</v>
      </c>
      <c r="U15" s="269">
        <v>67</v>
      </c>
      <c r="V15" s="269">
        <v>5</v>
      </c>
      <c r="W15" s="269">
        <v>69</v>
      </c>
      <c r="X15" s="269">
        <v>6</v>
      </c>
      <c r="Y15" s="269">
        <v>1290</v>
      </c>
      <c r="Z15" s="269">
        <v>0</v>
      </c>
      <c r="AA15" s="269">
        <v>21</v>
      </c>
      <c r="AB15" s="269">
        <v>1</v>
      </c>
      <c r="AC15" s="269">
        <v>7</v>
      </c>
      <c r="AD15" s="269">
        <v>0</v>
      </c>
      <c r="AE15" s="269">
        <v>7</v>
      </c>
      <c r="AF15" s="269">
        <v>0</v>
      </c>
      <c r="AG15" s="269">
        <v>0</v>
      </c>
      <c r="AH15" s="269">
        <v>4</v>
      </c>
      <c r="AI15" s="269">
        <v>58</v>
      </c>
      <c r="AJ15" s="269">
        <v>41</v>
      </c>
      <c r="AK15" s="269">
        <v>1</v>
      </c>
      <c r="AL15" s="269">
        <v>27</v>
      </c>
      <c r="AM15" s="269">
        <v>67</v>
      </c>
      <c r="AN15" s="269">
        <v>4</v>
      </c>
      <c r="AO15" s="269">
        <v>6</v>
      </c>
      <c r="AP15" s="270">
        <v>2189</v>
      </c>
      <c r="AQ15" s="269">
        <v>4</v>
      </c>
      <c r="AR15" s="269">
        <v>168</v>
      </c>
      <c r="AS15" s="269">
        <v>0</v>
      </c>
      <c r="AT15" s="269">
        <v>0</v>
      </c>
      <c r="AU15" s="269">
        <v>0</v>
      </c>
      <c r="AV15" s="269">
        <v>-69</v>
      </c>
      <c r="AW15" s="270">
        <v>103</v>
      </c>
      <c r="AX15" s="269">
        <v>2292</v>
      </c>
      <c r="AY15" s="270">
        <v>2622</v>
      </c>
      <c r="AZ15" s="270">
        <v>2725</v>
      </c>
      <c r="BA15" s="269">
        <v>4914</v>
      </c>
      <c r="BB15" s="270">
        <v>-1773</v>
      </c>
      <c r="BC15" s="269">
        <v>952</v>
      </c>
      <c r="BD15" s="270">
        <v>3141</v>
      </c>
      <c r="BE15" s="271"/>
      <c r="BG15" s="281" t="s">
        <v>456</v>
      </c>
      <c r="BH15" s="283" t="s">
        <v>31</v>
      </c>
      <c r="BI15" s="273">
        <f t="shared" si="0"/>
        <v>2292</v>
      </c>
      <c r="BJ15" s="274">
        <f t="shared" si="1"/>
        <v>1773</v>
      </c>
      <c r="BK15" s="275">
        <f t="shared" si="2"/>
        <v>0.77356020942408377</v>
      </c>
      <c r="BL15" s="276">
        <f t="shared" si="3"/>
        <v>0.22643979057591623</v>
      </c>
      <c r="BM15" s="277"/>
      <c r="BN15" s="281" t="s">
        <v>456</v>
      </c>
      <c r="BO15" s="283" t="s">
        <v>31</v>
      </c>
      <c r="BP15" s="278">
        <f t="shared" si="4"/>
        <v>2622</v>
      </c>
      <c r="BQ15" s="279">
        <f t="shared" si="5"/>
        <v>1773</v>
      </c>
      <c r="BR15" s="280">
        <f t="shared" si="6"/>
        <v>849</v>
      </c>
      <c r="BS15" s="277"/>
    </row>
    <row r="16" spans="1:71" x14ac:dyDescent="0.2">
      <c r="A16" s="281" t="s">
        <v>457</v>
      </c>
      <c r="B16" s="282" t="s">
        <v>32</v>
      </c>
      <c r="C16" s="269">
        <v>0</v>
      </c>
      <c r="D16" s="269">
        <v>0</v>
      </c>
      <c r="E16" s="269">
        <v>0</v>
      </c>
      <c r="F16" s="269">
        <v>0</v>
      </c>
      <c r="G16" s="269">
        <v>0</v>
      </c>
      <c r="H16" s="269">
        <v>0</v>
      </c>
      <c r="I16" s="269">
        <v>1</v>
      </c>
      <c r="J16" s="269">
        <v>0</v>
      </c>
      <c r="K16" s="269">
        <v>0</v>
      </c>
      <c r="L16" s="269">
        <v>4</v>
      </c>
      <c r="M16" s="269">
        <v>27</v>
      </c>
      <c r="N16" s="269">
        <v>1231</v>
      </c>
      <c r="O16" s="269">
        <v>3</v>
      </c>
      <c r="P16" s="269">
        <v>1367</v>
      </c>
      <c r="Q16" s="269">
        <v>392</v>
      </c>
      <c r="R16" s="269">
        <v>265</v>
      </c>
      <c r="S16" s="269">
        <v>14</v>
      </c>
      <c r="T16" s="269">
        <v>11</v>
      </c>
      <c r="U16" s="269">
        <v>335</v>
      </c>
      <c r="V16" s="269">
        <v>14</v>
      </c>
      <c r="W16" s="269">
        <v>649</v>
      </c>
      <c r="X16" s="269">
        <v>4</v>
      </c>
      <c r="Y16" s="269">
        <v>562</v>
      </c>
      <c r="Z16" s="269">
        <v>0</v>
      </c>
      <c r="AA16" s="269">
        <v>0</v>
      </c>
      <c r="AB16" s="269">
        <v>0</v>
      </c>
      <c r="AC16" s="269">
        <v>0</v>
      </c>
      <c r="AD16" s="269">
        <v>0</v>
      </c>
      <c r="AE16" s="269">
        <v>0</v>
      </c>
      <c r="AF16" s="269">
        <v>1</v>
      </c>
      <c r="AG16" s="269">
        <v>0</v>
      </c>
      <c r="AH16" s="269">
        <v>1</v>
      </c>
      <c r="AI16" s="269">
        <v>0</v>
      </c>
      <c r="AJ16" s="269">
        <v>0</v>
      </c>
      <c r="AK16" s="269">
        <v>0</v>
      </c>
      <c r="AL16" s="269">
        <v>5</v>
      </c>
      <c r="AM16" s="269">
        <v>1</v>
      </c>
      <c r="AN16" s="269">
        <v>0</v>
      </c>
      <c r="AO16" s="269">
        <v>4</v>
      </c>
      <c r="AP16" s="270">
        <v>4891</v>
      </c>
      <c r="AQ16" s="269">
        <v>0</v>
      </c>
      <c r="AR16" s="269">
        <v>-43</v>
      </c>
      <c r="AS16" s="269">
        <v>0</v>
      </c>
      <c r="AT16" s="269">
        <v>-83</v>
      </c>
      <c r="AU16" s="269">
        <v>-19</v>
      </c>
      <c r="AV16" s="269">
        <v>-16</v>
      </c>
      <c r="AW16" s="270">
        <v>-161</v>
      </c>
      <c r="AX16" s="269">
        <v>4730</v>
      </c>
      <c r="AY16" s="270">
        <v>1773</v>
      </c>
      <c r="AZ16" s="270">
        <v>1612</v>
      </c>
      <c r="BA16" s="269">
        <v>6503</v>
      </c>
      <c r="BB16" s="270">
        <v>-4215</v>
      </c>
      <c r="BC16" s="269">
        <v>-2603</v>
      </c>
      <c r="BD16" s="270">
        <v>2288</v>
      </c>
      <c r="BE16" s="271"/>
      <c r="BG16" s="281" t="s">
        <v>457</v>
      </c>
      <c r="BH16" s="283" t="s">
        <v>32</v>
      </c>
      <c r="BI16" s="273">
        <f t="shared" si="0"/>
        <v>4730</v>
      </c>
      <c r="BJ16" s="274">
        <f t="shared" si="1"/>
        <v>4215</v>
      </c>
      <c r="BK16" s="275">
        <f t="shared" si="2"/>
        <v>0.89112050739957716</v>
      </c>
      <c r="BL16" s="276">
        <f t="shared" si="3"/>
        <v>0.10887949260042284</v>
      </c>
      <c r="BM16" s="277"/>
      <c r="BN16" s="281" t="s">
        <v>457</v>
      </c>
      <c r="BO16" s="283" t="s">
        <v>32</v>
      </c>
      <c r="BP16" s="278">
        <f t="shared" si="4"/>
        <v>1773</v>
      </c>
      <c r="BQ16" s="279">
        <f t="shared" si="5"/>
        <v>4215</v>
      </c>
      <c r="BR16" s="280">
        <f t="shared" si="6"/>
        <v>-2442</v>
      </c>
      <c r="BS16" s="277"/>
    </row>
    <row r="17" spans="1:71" x14ac:dyDescent="0.2">
      <c r="A17" s="281" t="s">
        <v>458</v>
      </c>
      <c r="B17" s="282" t="s">
        <v>33</v>
      </c>
      <c r="C17" s="269">
        <v>0</v>
      </c>
      <c r="D17" s="269">
        <v>0</v>
      </c>
      <c r="E17" s="269">
        <v>0</v>
      </c>
      <c r="F17" s="269">
        <v>0</v>
      </c>
      <c r="G17" s="269">
        <v>10</v>
      </c>
      <c r="H17" s="269">
        <v>0</v>
      </c>
      <c r="I17" s="269">
        <v>2</v>
      </c>
      <c r="J17" s="269">
        <v>34</v>
      </c>
      <c r="K17" s="269">
        <v>0</v>
      </c>
      <c r="L17" s="269">
        <v>6</v>
      </c>
      <c r="M17" s="269">
        <v>32</v>
      </c>
      <c r="N17" s="269">
        <v>20</v>
      </c>
      <c r="O17" s="269">
        <v>1181</v>
      </c>
      <c r="P17" s="269">
        <v>396</v>
      </c>
      <c r="Q17" s="269">
        <v>129</v>
      </c>
      <c r="R17" s="269">
        <v>56</v>
      </c>
      <c r="S17" s="269">
        <v>24</v>
      </c>
      <c r="T17" s="269">
        <v>86</v>
      </c>
      <c r="U17" s="269">
        <v>487</v>
      </c>
      <c r="V17" s="269">
        <v>60</v>
      </c>
      <c r="W17" s="269">
        <v>293</v>
      </c>
      <c r="X17" s="269">
        <v>14</v>
      </c>
      <c r="Y17" s="269">
        <v>217</v>
      </c>
      <c r="Z17" s="269">
        <v>0</v>
      </c>
      <c r="AA17" s="269">
        <v>1</v>
      </c>
      <c r="AB17" s="269">
        <v>0</v>
      </c>
      <c r="AC17" s="269">
        <v>0</v>
      </c>
      <c r="AD17" s="269">
        <v>0</v>
      </c>
      <c r="AE17" s="269">
        <v>0</v>
      </c>
      <c r="AF17" s="269">
        <v>0</v>
      </c>
      <c r="AG17" s="269">
        <v>0</v>
      </c>
      <c r="AH17" s="269">
        <v>5</v>
      </c>
      <c r="AI17" s="269">
        <v>4</v>
      </c>
      <c r="AJ17" s="269">
        <v>92</v>
      </c>
      <c r="AK17" s="269">
        <v>0</v>
      </c>
      <c r="AL17" s="269">
        <v>14</v>
      </c>
      <c r="AM17" s="269">
        <v>12</v>
      </c>
      <c r="AN17" s="269">
        <v>1</v>
      </c>
      <c r="AO17" s="269">
        <v>3</v>
      </c>
      <c r="AP17" s="270">
        <v>3179</v>
      </c>
      <c r="AQ17" s="269">
        <v>0</v>
      </c>
      <c r="AR17" s="269">
        <v>210</v>
      </c>
      <c r="AS17" s="269">
        <v>0</v>
      </c>
      <c r="AT17" s="269">
        <v>0</v>
      </c>
      <c r="AU17" s="269">
        <v>-24</v>
      </c>
      <c r="AV17" s="269">
        <v>-79</v>
      </c>
      <c r="AW17" s="270">
        <v>107</v>
      </c>
      <c r="AX17" s="269">
        <v>3286</v>
      </c>
      <c r="AY17" s="270">
        <v>2239</v>
      </c>
      <c r="AZ17" s="270">
        <v>2346</v>
      </c>
      <c r="BA17" s="269">
        <v>5525</v>
      </c>
      <c r="BB17" s="270">
        <v>-2704</v>
      </c>
      <c r="BC17" s="269">
        <v>-358</v>
      </c>
      <c r="BD17" s="270">
        <v>2821</v>
      </c>
      <c r="BE17" s="271"/>
      <c r="BG17" s="281" t="s">
        <v>458</v>
      </c>
      <c r="BH17" s="283" t="s">
        <v>33</v>
      </c>
      <c r="BI17" s="273">
        <f t="shared" si="0"/>
        <v>3286</v>
      </c>
      <c r="BJ17" s="274">
        <f t="shared" si="1"/>
        <v>2704</v>
      </c>
      <c r="BK17" s="275">
        <f t="shared" si="2"/>
        <v>0.82288496652465004</v>
      </c>
      <c r="BL17" s="276">
        <f t="shared" si="3"/>
        <v>0.17711503347534996</v>
      </c>
      <c r="BM17" s="277"/>
      <c r="BN17" s="281" t="s">
        <v>458</v>
      </c>
      <c r="BO17" s="283" t="s">
        <v>33</v>
      </c>
      <c r="BP17" s="278">
        <f t="shared" si="4"/>
        <v>2239</v>
      </c>
      <c r="BQ17" s="279">
        <f t="shared" si="5"/>
        <v>2704</v>
      </c>
      <c r="BR17" s="280">
        <f t="shared" si="6"/>
        <v>-465</v>
      </c>
      <c r="BS17" s="277"/>
    </row>
    <row r="18" spans="1:71" x14ac:dyDescent="0.2">
      <c r="A18" s="281" t="s">
        <v>459</v>
      </c>
      <c r="B18" s="282" t="s">
        <v>34</v>
      </c>
      <c r="C18" s="269">
        <v>1</v>
      </c>
      <c r="D18" s="269">
        <v>0</v>
      </c>
      <c r="E18" s="269">
        <v>0</v>
      </c>
      <c r="F18" s="269">
        <v>0</v>
      </c>
      <c r="G18" s="269">
        <v>33</v>
      </c>
      <c r="H18" s="269">
        <v>1</v>
      </c>
      <c r="I18" s="269">
        <v>3</v>
      </c>
      <c r="J18" s="269">
        <v>60</v>
      </c>
      <c r="K18" s="269">
        <v>0</v>
      </c>
      <c r="L18" s="269">
        <v>7</v>
      </c>
      <c r="M18" s="269">
        <v>34</v>
      </c>
      <c r="N18" s="269">
        <v>2</v>
      </c>
      <c r="O18" s="269">
        <v>5</v>
      </c>
      <c r="P18" s="269">
        <v>425</v>
      </c>
      <c r="Q18" s="269">
        <v>122</v>
      </c>
      <c r="R18" s="269">
        <v>93</v>
      </c>
      <c r="S18" s="269">
        <v>25</v>
      </c>
      <c r="T18" s="269">
        <v>38</v>
      </c>
      <c r="U18" s="269">
        <v>205</v>
      </c>
      <c r="V18" s="269">
        <v>39</v>
      </c>
      <c r="W18" s="269">
        <v>122</v>
      </c>
      <c r="X18" s="269">
        <v>13</v>
      </c>
      <c r="Y18" s="269">
        <v>2307</v>
      </c>
      <c r="Z18" s="269">
        <v>0</v>
      </c>
      <c r="AA18" s="269">
        <v>4</v>
      </c>
      <c r="AB18" s="269">
        <v>0</v>
      </c>
      <c r="AC18" s="269">
        <v>90</v>
      </c>
      <c r="AD18" s="269">
        <v>3</v>
      </c>
      <c r="AE18" s="269">
        <v>28</v>
      </c>
      <c r="AF18" s="269">
        <v>18</v>
      </c>
      <c r="AG18" s="269">
        <v>0</v>
      </c>
      <c r="AH18" s="269">
        <v>94</v>
      </c>
      <c r="AI18" s="269">
        <v>6</v>
      </c>
      <c r="AJ18" s="269">
        <v>17</v>
      </c>
      <c r="AK18" s="269">
        <v>3</v>
      </c>
      <c r="AL18" s="269">
        <v>37</v>
      </c>
      <c r="AM18" s="269">
        <v>99</v>
      </c>
      <c r="AN18" s="269">
        <v>0</v>
      </c>
      <c r="AO18" s="269">
        <v>6</v>
      </c>
      <c r="AP18" s="270">
        <v>3940</v>
      </c>
      <c r="AQ18" s="269">
        <v>11</v>
      </c>
      <c r="AR18" s="269">
        <v>349</v>
      </c>
      <c r="AS18" s="269">
        <v>0</v>
      </c>
      <c r="AT18" s="269">
        <v>49</v>
      </c>
      <c r="AU18" s="269">
        <v>62</v>
      </c>
      <c r="AV18" s="269">
        <v>-34</v>
      </c>
      <c r="AW18" s="270">
        <v>437</v>
      </c>
      <c r="AX18" s="269">
        <v>4377</v>
      </c>
      <c r="AY18" s="270">
        <v>5007</v>
      </c>
      <c r="AZ18" s="270">
        <v>5444</v>
      </c>
      <c r="BA18" s="269">
        <v>9384</v>
      </c>
      <c r="BB18" s="270">
        <v>-3591</v>
      </c>
      <c r="BC18" s="269">
        <v>1853</v>
      </c>
      <c r="BD18" s="270">
        <v>5793</v>
      </c>
      <c r="BE18" s="271"/>
      <c r="BG18" s="281" t="s">
        <v>459</v>
      </c>
      <c r="BH18" s="283" t="s">
        <v>34</v>
      </c>
      <c r="BI18" s="273">
        <f t="shared" si="0"/>
        <v>4377</v>
      </c>
      <c r="BJ18" s="274">
        <f t="shared" si="1"/>
        <v>3591</v>
      </c>
      <c r="BK18" s="275">
        <f t="shared" si="2"/>
        <v>0.82042494859492798</v>
      </c>
      <c r="BL18" s="276">
        <f t="shared" si="3"/>
        <v>0.17957505140507202</v>
      </c>
      <c r="BM18" s="277"/>
      <c r="BN18" s="281" t="s">
        <v>459</v>
      </c>
      <c r="BO18" s="283" t="s">
        <v>34</v>
      </c>
      <c r="BP18" s="278">
        <f t="shared" si="4"/>
        <v>5007</v>
      </c>
      <c r="BQ18" s="279">
        <f t="shared" si="5"/>
        <v>3591</v>
      </c>
      <c r="BR18" s="280">
        <f t="shared" si="6"/>
        <v>1416</v>
      </c>
      <c r="BS18" s="277"/>
    </row>
    <row r="19" spans="1:71" x14ac:dyDescent="0.2">
      <c r="A19" s="281" t="s">
        <v>460</v>
      </c>
      <c r="B19" s="284" t="s">
        <v>269</v>
      </c>
      <c r="C19" s="269">
        <v>0</v>
      </c>
      <c r="D19" s="269">
        <v>0</v>
      </c>
      <c r="E19" s="269">
        <v>0</v>
      </c>
      <c r="F19" s="269">
        <v>0</v>
      </c>
      <c r="G19" s="269">
        <v>0</v>
      </c>
      <c r="H19" s="269">
        <v>0</v>
      </c>
      <c r="I19" s="269">
        <v>0</v>
      </c>
      <c r="J19" s="269">
        <v>0</v>
      </c>
      <c r="K19" s="269">
        <v>0</v>
      </c>
      <c r="L19" s="269">
        <v>1</v>
      </c>
      <c r="M19" s="269">
        <v>7</v>
      </c>
      <c r="N19" s="269">
        <v>0</v>
      </c>
      <c r="O19" s="269">
        <v>0</v>
      </c>
      <c r="P19" s="269">
        <v>7</v>
      </c>
      <c r="Q19" s="269">
        <v>538</v>
      </c>
      <c r="R19" s="269">
        <v>114</v>
      </c>
      <c r="S19" s="269">
        <v>10</v>
      </c>
      <c r="T19" s="269">
        <v>5</v>
      </c>
      <c r="U19" s="269">
        <v>100</v>
      </c>
      <c r="V19" s="269">
        <v>3</v>
      </c>
      <c r="W19" s="269">
        <v>95</v>
      </c>
      <c r="X19" s="269">
        <v>0</v>
      </c>
      <c r="Y19" s="269">
        <v>155</v>
      </c>
      <c r="Z19" s="269">
        <v>0</v>
      </c>
      <c r="AA19" s="269">
        <v>48</v>
      </c>
      <c r="AB19" s="269">
        <v>0</v>
      </c>
      <c r="AC19" s="269">
        <v>0</v>
      </c>
      <c r="AD19" s="269">
        <v>0</v>
      </c>
      <c r="AE19" s="269">
        <v>0</v>
      </c>
      <c r="AF19" s="269">
        <v>2</v>
      </c>
      <c r="AG19" s="269">
        <v>0</v>
      </c>
      <c r="AH19" s="269">
        <v>7</v>
      </c>
      <c r="AI19" s="269">
        <v>0</v>
      </c>
      <c r="AJ19" s="269">
        <v>0</v>
      </c>
      <c r="AK19" s="269">
        <v>0</v>
      </c>
      <c r="AL19" s="269">
        <v>292</v>
      </c>
      <c r="AM19" s="269">
        <v>0</v>
      </c>
      <c r="AN19" s="269">
        <v>0</v>
      </c>
      <c r="AO19" s="269">
        <v>0</v>
      </c>
      <c r="AP19" s="270">
        <v>1384</v>
      </c>
      <c r="AQ19" s="269">
        <v>0</v>
      </c>
      <c r="AR19" s="269">
        <v>17</v>
      </c>
      <c r="AS19" s="269">
        <v>0</v>
      </c>
      <c r="AT19" s="269">
        <v>452</v>
      </c>
      <c r="AU19" s="269">
        <v>681</v>
      </c>
      <c r="AV19" s="269">
        <v>62</v>
      </c>
      <c r="AW19" s="270">
        <v>1212</v>
      </c>
      <c r="AX19" s="269">
        <v>2596</v>
      </c>
      <c r="AY19" s="270">
        <v>3162</v>
      </c>
      <c r="AZ19" s="270">
        <v>4374</v>
      </c>
      <c r="BA19" s="269">
        <v>5758</v>
      </c>
      <c r="BB19" s="270">
        <v>-2467</v>
      </c>
      <c r="BC19" s="269">
        <v>1907</v>
      </c>
      <c r="BD19" s="270">
        <v>3291</v>
      </c>
      <c r="BE19" s="271"/>
      <c r="BG19" s="281" t="s">
        <v>460</v>
      </c>
      <c r="BH19" s="285" t="s">
        <v>269</v>
      </c>
      <c r="BI19" s="273">
        <f t="shared" si="0"/>
        <v>2596</v>
      </c>
      <c r="BJ19" s="274">
        <f t="shared" si="1"/>
        <v>2467</v>
      </c>
      <c r="BK19" s="275">
        <f t="shared" si="2"/>
        <v>0.95030816640986138</v>
      </c>
      <c r="BL19" s="276">
        <f t="shared" si="3"/>
        <v>4.9691833590138623E-2</v>
      </c>
      <c r="BM19" s="277"/>
      <c r="BN19" s="281" t="s">
        <v>460</v>
      </c>
      <c r="BO19" s="285" t="s">
        <v>269</v>
      </c>
      <c r="BP19" s="278">
        <f t="shared" si="4"/>
        <v>3162</v>
      </c>
      <c r="BQ19" s="279">
        <f t="shared" si="5"/>
        <v>2467</v>
      </c>
      <c r="BR19" s="280">
        <f t="shared" si="6"/>
        <v>695</v>
      </c>
      <c r="BS19" s="277"/>
    </row>
    <row r="20" spans="1:71" x14ac:dyDescent="0.2">
      <c r="A20" s="281" t="s">
        <v>461</v>
      </c>
      <c r="B20" s="284" t="s">
        <v>270</v>
      </c>
      <c r="C20" s="269">
        <v>0</v>
      </c>
      <c r="D20" s="269">
        <v>0</v>
      </c>
      <c r="E20" s="269">
        <v>0</v>
      </c>
      <c r="F20" s="269">
        <v>0</v>
      </c>
      <c r="G20" s="269">
        <v>0</v>
      </c>
      <c r="H20" s="269">
        <v>0</v>
      </c>
      <c r="I20" s="269">
        <v>0</v>
      </c>
      <c r="J20" s="269">
        <v>0</v>
      </c>
      <c r="K20" s="269">
        <v>0</v>
      </c>
      <c r="L20" s="269">
        <v>8</v>
      </c>
      <c r="M20" s="269">
        <v>5</v>
      </c>
      <c r="N20" s="269">
        <v>0</v>
      </c>
      <c r="O20" s="269">
        <v>0</v>
      </c>
      <c r="P20" s="269">
        <v>3</v>
      </c>
      <c r="Q20" s="269">
        <v>17</v>
      </c>
      <c r="R20" s="269">
        <v>423</v>
      </c>
      <c r="S20" s="269">
        <v>1</v>
      </c>
      <c r="T20" s="269">
        <v>5</v>
      </c>
      <c r="U20" s="269">
        <v>17</v>
      </c>
      <c r="V20" s="269">
        <v>2</v>
      </c>
      <c r="W20" s="269">
        <v>11</v>
      </c>
      <c r="X20" s="269">
        <v>0</v>
      </c>
      <c r="Y20" s="269">
        <v>2</v>
      </c>
      <c r="Z20" s="269">
        <v>0</v>
      </c>
      <c r="AA20" s="269">
        <v>1</v>
      </c>
      <c r="AB20" s="269">
        <v>0</v>
      </c>
      <c r="AC20" s="269">
        <v>0</v>
      </c>
      <c r="AD20" s="269">
        <v>0</v>
      </c>
      <c r="AE20" s="269">
        <v>0</v>
      </c>
      <c r="AF20" s="269">
        <v>0</v>
      </c>
      <c r="AG20" s="269">
        <v>0</v>
      </c>
      <c r="AH20" s="269">
        <v>0</v>
      </c>
      <c r="AI20" s="269">
        <v>0</v>
      </c>
      <c r="AJ20" s="269">
        <v>0</v>
      </c>
      <c r="AK20" s="269">
        <v>0</v>
      </c>
      <c r="AL20" s="269">
        <v>431</v>
      </c>
      <c r="AM20" s="269">
        <v>0</v>
      </c>
      <c r="AN20" s="269">
        <v>0</v>
      </c>
      <c r="AO20" s="269">
        <v>0</v>
      </c>
      <c r="AP20" s="270">
        <v>926</v>
      </c>
      <c r="AQ20" s="269">
        <v>0</v>
      </c>
      <c r="AR20" s="269">
        <v>10</v>
      </c>
      <c r="AS20" s="269">
        <v>0</v>
      </c>
      <c r="AT20" s="269">
        <v>266</v>
      </c>
      <c r="AU20" s="269">
        <v>1160</v>
      </c>
      <c r="AV20" s="269">
        <v>5</v>
      </c>
      <c r="AW20" s="270">
        <v>1441</v>
      </c>
      <c r="AX20" s="269">
        <v>2367</v>
      </c>
      <c r="AY20" s="270">
        <v>2771</v>
      </c>
      <c r="AZ20" s="270">
        <v>4212</v>
      </c>
      <c r="BA20" s="269">
        <v>5138</v>
      </c>
      <c r="BB20" s="270">
        <v>-2367</v>
      </c>
      <c r="BC20" s="269">
        <v>1845</v>
      </c>
      <c r="BD20" s="270">
        <v>2771</v>
      </c>
      <c r="BE20" s="271"/>
      <c r="BG20" s="281" t="s">
        <v>461</v>
      </c>
      <c r="BH20" s="285" t="s">
        <v>270</v>
      </c>
      <c r="BI20" s="273">
        <f t="shared" si="0"/>
        <v>2367</v>
      </c>
      <c r="BJ20" s="274">
        <f t="shared" si="1"/>
        <v>2367</v>
      </c>
      <c r="BK20" s="275">
        <f t="shared" si="2"/>
        <v>1</v>
      </c>
      <c r="BL20" s="276">
        <f t="shared" si="3"/>
        <v>0</v>
      </c>
      <c r="BM20" s="277"/>
      <c r="BN20" s="281" t="s">
        <v>461</v>
      </c>
      <c r="BO20" s="285" t="s">
        <v>270</v>
      </c>
      <c r="BP20" s="278">
        <f t="shared" si="4"/>
        <v>2771</v>
      </c>
      <c r="BQ20" s="279">
        <f t="shared" si="5"/>
        <v>2367</v>
      </c>
      <c r="BR20" s="280">
        <f t="shared" si="6"/>
        <v>404</v>
      </c>
      <c r="BS20" s="277"/>
    </row>
    <row r="21" spans="1:71" x14ac:dyDescent="0.2">
      <c r="A21" s="281" t="s">
        <v>462</v>
      </c>
      <c r="B21" s="284" t="s">
        <v>271</v>
      </c>
      <c r="C21" s="269">
        <v>0</v>
      </c>
      <c r="D21" s="269">
        <v>0</v>
      </c>
      <c r="E21" s="269">
        <v>0</v>
      </c>
      <c r="F21" s="269">
        <v>0</v>
      </c>
      <c r="G21" s="269">
        <v>0</v>
      </c>
      <c r="H21" s="269">
        <v>0</v>
      </c>
      <c r="I21" s="269">
        <v>0</v>
      </c>
      <c r="J21" s="269">
        <v>0</v>
      </c>
      <c r="K21" s="269">
        <v>0</v>
      </c>
      <c r="L21" s="269">
        <v>0</v>
      </c>
      <c r="M21" s="269">
        <v>0</v>
      </c>
      <c r="N21" s="269">
        <v>0</v>
      </c>
      <c r="O21" s="269">
        <v>0</v>
      </c>
      <c r="P21" s="269">
        <v>0</v>
      </c>
      <c r="Q21" s="269">
        <v>9</v>
      </c>
      <c r="R21" s="269">
        <v>16</v>
      </c>
      <c r="S21" s="269">
        <v>55</v>
      </c>
      <c r="T21" s="269">
        <v>0</v>
      </c>
      <c r="U21" s="269">
        <v>7</v>
      </c>
      <c r="V21" s="269">
        <v>2</v>
      </c>
      <c r="W21" s="269">
        <v>5</v>
      </c>
      <c r="X21" s="269">
        <v>0</v>
      </c>
      <c r="Y21" s="269">
        <v>5</v>
      </c>
      <c r="Z21" s="269">
        <v>0</v>
      </c>
      <c r="AA21" s="269">
        <v>0</v>
      </c>
      <c r="AB21" s="269">
        <v>0</v>
      </c>
      <c r="AC21" s="269">
        <v>34</v>
      </c>
      <c r="AD21" s="269">
        <v>0</v>
      </c>
      <c r="AE21" s="269">
        <v>0</v>
      </c>
      <c r="AF21" s="269">
        <v>0</v>
      </c>
      <c r="AG21" s="269">
        <v>0</v>
      </c>
      <c r="AH21" s="269">
        <v>68</v>
      </c>
      <c r="AI21" s="269">
        <v>0</v>
      </c>
      <c r="AJ21" s="269">
        <v>765</v>
      </c>
      <c r="AK21" s="269">
        <v>0</v>
      </c>
      <c r="AL21" s="269">
        <v>148</v>
      </c>
      <c r="AM21" s="269">
        <v>61</v>
      </c>
      <c r="AN21" s="269">
        <v>4</v>
      </c>
      <c r="AO21" s="269">
        <v>7</v>
      </c>
      <c r="AP21" s="270">
        <v>1186</v>
      </c>
      <c r="AQ21" s="269">
        <v>8</v>
      </c>
      <c r="AR21" s="269">
        <v>134</v>
      </c>
      <c r="AS21" s="269">
        <v>0</v>
      </c>
      <c r="AT21" s="269">
        <v>1314</v>
      </c>
      <c r="AU21" s="269">
        <v>743</v>
      </c>
      <c r="AV21" s="269">
        <v>26</v>
      </c>
      <c r="AW21" s="270">
        <v>2225</v>
      </c>
      <c r="AX21" s="269">
        <v>3411</v>
      </c>
      <c r="AY21" s="270">
        <v>248</v>
      </c>
      <c r="AZ21" s="270">
        <v>2473</v>
      </c>
      <c r="BA21" s="269">
        <v>3659</v>
      </c>
      <c r="BB21" s="270">
        <v>-3037</v>
      </c>
      <c r="BC21" s="269">
        <v>-564</v>
      </c>
      <c r="BD21" s="270">
        <v>622</v>
      </c>
      <c r="BE21" s="271"/>
      <c r="BG21" s="281" t="s">
        <v>462</v>
      </c>
      <c r="BH21" s="285" t="s">
        <v>271</v>
      </c>
      <c r="BI21" s="273">
        <f t="shared" si="0"/>
        <v>3411</v>
      </c>
      <c r="BJ21" s="274">
        <f t="shared" si="1"/>
        <v>3037</v>
      </c>
      <c r="BK21" s="275">
        <f t="shared" si="2"/>
        <v>0.89035473468191151</v>
      </c>
      <c r="BL21" s="276">
        <f t="shared" si="3"/>
        <v>0.10964526531808849</v>
      </c>
      <c r="BM21" s="277"/>
      <c r="BN21" s="281" t="s">
        <v>462</v>
      </c>
      <c r="BO21" s="285" t="s">
        <v>271</v>
      </c>
      <c r="BP21" s="278">
        <f t="shared" si="4"/>
        <v>248</v>
      </c>
      <c r="BQ21" s="279">
        <f t="shared" si="5"/>
        <v>3037</v>
      </c>
      <c r="BR21" s="280">
        <f t="shared" si="6"/>
        <v>-2789</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16</v>
      </c>
      <c r="Q22" s="269">
        <v>26</v>
      </c>
      <c r="R22" s="269">
        <v>28</v>
      </c>
      <c r="S22" s="269">
        <v>88</v>
      </c>
      <c r="T22" s="269">
        <v>523</v>
      </c>
      <c r="U22" s="269">
        <v>1095</v>
      </c>
      <c r="V22" s="269">
        <v>458</v>
      </c>
      <c r="W22" s="269">
        <v>132</v>
      </c>
      <c r="X22" s="269">
        <v>8</v>
      </c>
      <c r="Y22" s="269">
        <v>7</v>
      </c>
      <c r="Z22" s="269">
        <v>0</v>
      </c>
      <c r="AA22" s="269">
        <v>0</v>
      </c>
      <c r="AB22" s="269">
        <v>0</v>
      </c>
      <c r="AC22" s="269">
        <v>1</v>
      </c>
      <c r="AD22" s="269">
        <v>1</v>
      </c>
      <c r="AE22" s="269">
        <v>0</v>
      </c>
      <c r="AF22" s="269">
        <v>0</v>
      </c>
      <c r="AG22" s="269">
        <v>4</v>
      </c>
      <c r="AH22" s="269">
        <v>47</v>
      </c>
      <c r="AI22" s="269">
        <v>63</v>
      </c>
      <c r="AJ22" s="269">
        <v>0</v>
      </c>
      <c r="AK22" s="269">
        <v>0</v>
      </c>
      <c r="AL22" s="269">
        <v>436</v>
      </c>
      <c r="AM22" s="269">
        <v>0</v>
      </c>
      <c r="AN22" s="269">
        <v>12</v>
      </c>
      <c r="AO22" s="269">
        <v>10</v>
      </c>
      <c r="AP22" s="270">
        <v>2955</v>
      </c>
      <c r="AQ22" s="269">
        <v>0</v>
      </c>
      <c r="AR22" s="269">
        <v>195</v>
      </c>
      <c r="AS22" s="269">
        <v>0</v>
      </c>
      <c r="AT22" s="269">
        <v>0</v>
      </c>
      <c r="AU22" s="269">
        <v>0</v>
      </c>
      <c r="AV22" s="269">
        <v>-105</v>
      </c>
      <c r="AW22" s="270">
        <v>90</v>
      </c>
      <c r="AX22" s="269">
        <v>3045</v>
      </c>
      <c r="AY22" s="270">
        <v>1664</v>
      </c>
      <c r="AZ22" s="270">
        <v>1754</v>
      </c>
      <c r="BA22" s="269">
        <v>4709</v>
      </c>
      <c r="BB22" s="270">
        <v>-2904</v>
      </c>
      <c r="BC22" s="269">
        <v>-1150</v>
      </c>
      <c r="BD22" s="270">
        <v>1805</v>
      </c>
      <c r="BE22" s="271"/>
      <c r="BG22" s="281" t="s">
        <v>463</v>
      </c>
      <c r="BH22" s="285" t="s">
        <v>281</v>
      </c>
      <c r="BI22" s="273">
        <f t="shared" si="0"/>
        <v>3045</v>
      </c>
      <c r="BJ22" s="274">
        <f t="shared" si="1"/>
        <v>2904</v>
      </c>
      <c r="BK22" s="275">
        <f t="shared" si="2"/>
        <v>0.95369458128078821</v>
      </c>
      <c r="BL22" s="276">
        <f t="shared" si="3"/>
        <v>4.6305418719211788E-2</v>
      </c>
      <c r="BM22" s="277"/>
      <c r="BN22" s="281" t="s">
        <v>463</v>
      </c>
      <c r="BO22" s="285" t="s">
        <v>281</v>
      </c>
      <c r="BP22" s="278">
        <f t="shared" si="4"/>
        <v>1664</v>
      </c>
      <c r="BQ22" s="279">
        <f t="shared" si="5"/>
        <v>2904</v>
      </c>
      <c r="BR22" s="280">
        <f t="shared" si="6"/>
        <v>-1240</v>
      </c>
      <c r="BS22" s="277"/>
    </row>
    <row r="23" spans="1:71" x14ac:dyDescent="0.2">
      <c r="A23" s="281" t="s">
        <v>464</v>
      </c>
      <c r="B23" s="282" t="s">
        <v>35</v>
      </c>
      <c r="C23" s="269">
        <v>0</v>
      </c>
      <c r="D23" s="269">
        <v>0</v>
      </c>
      <c r="E23" s="269">
        <v>0</v>
      </c>
      <c r="F23" s="269">
        <v>0</v>
      </c>
      <c r="G23" s="269">
        <v>0</v>
      </c>
      <c r="H23" s="269">
        <v>0</v>
      </c>
      <c r="I23" s="269">
        <v>0</v>
      </c>
      <c r="J23" s="269">
        <v>0</v>
      </c>
      <c r="K23" s="269">
        <v>0</v>
      </c>
      <c r="L23" s="269">
        <v>0</v>
      </c>
      <c r="M23" s="269">
        <v>0</v>
      </c>
      <c r="N23" s="269">
        <v>0</v>
      </c>
      <c r="O23" s="269">
        <v>0</v>
      </c>
      <c r="P23" s="269">
        <v>5</v>
      </c>
      <c r="Q23" s="269">
        <v>80</v>
      </c>
      <c r="R23" s="269">
        <v>65</v>
      </c>
      <c r="S23" s="269">
        <v>12</v>
      </c>
      <c r="T23" s="269">
        <v>38</v>
      </c>
      <c r="U23" s="269">
        <v>867</v>
      </c>
      <c r="V23" s="269">
        <v>27</v>
      </c>
      <c r="W23" s="269">
        <v>388</v>
      </c>
      <c r="X23" s="269">
        <v>1</v>
      </c>
      <c r="Y23" s="269">
        <v>191</v>
      </c>
      <c r="Z23" s="269">
        <v>0</v>
      </c>
      <c r="AA23" s="269">
        <v>1</v>
      </c>
      <c r="AB23" s="269">
        <v>0</v>
      </c>
      <c r="AC23" s="269">
        <v>7</v>
      </c>
      <c r="AD23" s="269">
        <v>0</v>
      </c>
      <c r="AE23" s="269">
        <v>0</v>
      </c>
      <c r="AF23" s="269">
        <v>5</v>
      </c>
      <c r="AG23" s="269">
        <v>0</v>
      </c>
      <c r="AH23" s="269">
        <v>39</v>
      </c>
      <c r="AI23" s="269">
        <v>13</v>
      </c>
      <c r="AJ23" s="269">
        <v>5</v>
      </c>
      <c r="AK23" s="269">
        <v>0</v>
      </c>
      <c r="AL23" s="269">
        <v>248</v>
      </c>
      <c r="AM23" s="269">
        <v>13</v>
      </c>
      <c r="AN23" s="269">
        <v>0</v>
      </c>
      <c r="AO23" s="269">
        <v>1</v>
      </c>
      <c r="AP23" s="270">
        <v>2006</v>
      </c>
      <c r="AQ23" s="269">
        <v>30</v>
      </c>
      <c r="AR23" s="269">
        <v>4075</v>
      </c>
      <c r="AS23" s="269">
        <v>0</v>
      </c>
      <c r="AT23" s="269">
        <v>862</v>
      </c>
      <c r="AU23" s="269">
        <v>759</v>
      </c>
      <c r="AV23" s="269">
        <v>65</v>
      </c>
      <c r="AW23" s="270">
        <v>5791</v>
      </c>
      <c r="AX23" s="269">
        <v>7797</v>
      </c>
      <c r="AY23" s="270">
        <v>5992</v>
      </c>
      <c r="AZ23" s="270">
        <v>11783</v>
      </c>
      <c r="BA23" s="269">
        <v>13789</v>
      </c>
      <c r="BB23" s="270">
        <v>-6497</v>
      </c>
      <c r="BC23" s="269">
        <v>5286</v>
      </c>
      <c r="BD23" s="270">
        <v>7292</v>
      </c>
      <c r="BE23" s="271"/>
      <c r="BG23" s="281" t="s">
        <v>464</v>
      </c>
      <c r="BH23" s="283" t="s">
        <v>35</v>
      </c>
      <c r="BI23" s="273">
        <f t="shared" si="0"/>
        <v>7797</v>
      </c>
      <c r="BJ23" s="274">
        <f t="shared" si="1"/>
        <v>6497</v>
      </c>
      <c r="BK23" s="275">
        <f t="shared" si="2"/>
        <v>0.83326920610491217</v>
      </c>
      <c r="BL23" s="276">
        <f t="shared" si="3"/>
        <v>0.16673079389508783</v>
      </c>
      <c r="BM23" s="277"/>
      <c r="BN23" s="281" t="s">
        <v>464</v>
      </c>
      <c r="BO23" s="283" t="s">
        <v>35</v>
      </c>
      <c r="BP23" s="278">
        <f t="shared" si="4"/>
        <v>5992</v>
      </c>
      <c r="BQ23" s="279">
        <f t="shared" si="5"/>
        <v>6497</v>
      </c>
      <c r="BR23" s="280">
        <f t="shared" si="6"/>
        <v>-505</v>
      </c>
      <c r="BS23" s="277"/>
    </row>
    <row r="24" spans="1:71" x14ac:dyDescent="0.2">
      <c r="A24" s="281" t="s">
        <v>465</v>
      </c>
      <c r="B24" s="282" t="s">
        <v>466</v>
      </c>
      <c r="C24" s="269">
        <v>0</v>
      </c>
      <c r="D24" s="269">
        <v>0</v>
      </c>
      <c r="E24" s="269">
        <v>0</v>
      </c>
      <c r="F24" s="269">
        <v>0</v>
      </c>
      <c r="G24" s="269">
        <v>0</v>
      </c>
      <c r="H24" s="269">
        <v>0</v>
      </c>
      <c r="I24" s="269">
        <v>0</v>
      </c>
      <c r="J24" s="269">
        <v>0</v>
      </c>
      <c r="K24" s="269">
        <v>0</v>
      </c>
      <c r="L24" s="269">
        <v>0</v>
      </c>
      <c r="M24" s="269">
        <v>0</v>
      </c>
      <c r="N24" s="269">
        <v>0</v>
      </c>
      <c r="O24" s="269">
        <v>0</v>
      </c>
      <c r="P24" s="269">
        <v>0</v>
      </c>
      <c r="Q24" s="269">
        <v>3</v>
      </c>
      <c r="R24" s="269">
        <v>1</v>
      </c>
      <c r="S24" s="269">
        <v>0</v>
      </c>
      <c r="T24" s="269">
        <v>0</v>
      </c>
      <c r="U24" s="269">
        <v>0</v>
      </c>
      <c r="V24" s="269">
        <v>38</v>
      </c>
      <c r="W24" s="269">
        <v>77</v>
      </c>
      <c r="X24" s="269">
        <v>0</v>
      </c>
      <c r="Y24" s="269">
        <v>40</v>
      </c>
      <c r="Z24" s="269">
        <v>0</v>
      </c>
      <c r="AA24" s="269">
        <v>0</v>
      </c>
      <c r="AB24" s="269">
        <v>0</v>
      </c>
      <c r="AC24" s="269">
        <v>9</v>
      </c>
      <c r="AD24" s="269">
        <v>3</v>
      </c>
      <c r="AE24" s="269">
        <v>4</v>
      </c>
      <c r="AF24" s="269">
        <v>4</v>
      </c>
      <c r="AG24" s="269">
        <v>0</v>
      </c>
      <c r="AH24" s="269">
        <v>36</v>
      </c>
      <c r="AI24" s="269">
        <v>4</v>
      </c>
      <c r="AJ24" s="269">
        <v>1</v>
      </c>
      <c r="AK24" s="269">
        <v>0</v>
      </c>
      <c r="AL24" s="269">
        <v>32</v>
      </c>
      <c r="AM24" s="269">
        <v>8</v>
      </c>
      <c r="AN24" s="269">
        <v>0</v>
      </c>
      <c r="AO24" s="269">
        <v>0</v>
      </c>
      <c r="AP24" s="270">
        <v>260</v>
      </c>
      <c r="AQ24" s="269">
        <v>3</v>
      </c>
      <c r="AR24" s="269">
        <v>4132</v>
      </c>
      <c r="AS24" s="269">
        <v>0</v>
      </c>
      <c r="AT24" s="269">
        <v>2538</v>
      </c>
      <c r="AU24" s="269">
        <v>338</v>
      </c>
      <c r="AV24" s="269">
        <v>-10</v>
      </c>
      <c r="AW24" s="270">
        <v>7001</v>
      </c>
      <c r="AX24" s="269">
        <v>7261</v>
      </c>
      <c r="AY24" s="270">
        <v>885</v>
      </c>
      <c r="AZ24" s="270">
        <v>7886</v>
      </c>
      <c r="BA24" s="269">
        <v>8146</v>
      </c>
      <c r="BB24" s="270">
        <v>-6713</v>
      </c>
      <c r="BC24" s="269">
        <v>1173</v>
      </c>
      <c r="BD24" s="270">
        <v>1433</v>
      </c>
      <c r="BE24" s="271"/>
      <c r="BG24" s="281" t="s">
        <v>465</v>
      </c>
      <c r="BH24" s="283" t="s">
        <v>466</v>
      </c>
      <c r="BI24" s="273">
        <f t="shared" si="0"/>
        <v>7261</v>
      </c>
      <c r="BJ24" s="274">
        <f t="shared" si="1"/>
        <v>6713</v>
      </c>
      <c r="BK24" s="275">
        <f t="shared" si="2"/>
        <v>0.92452830188679247</v>
      </c>
      <c r="BL24" s="276">
        <f t="shared" si="3"/>
        <v>7.547169811320753E-2</v>
      </c>
      <c r="BM24" s="277"/>
      <c r="BN24" s="281" t="s">
        <v>465</v>
      </c>
      <c r="BO24" s="283" t="s">
        <v>466</v>
      </c>
      <c r="BP24" s="278">
        <f t="shared" si="4"/>
        <v>885</v>
      </c>
      <c r="BQ24" s="279">
        <f t="shared" si="5"/>
        <v>6713</v>
      </c>
      <c r="BR24" s="280">
        <f t="shared" si="6"/>
        <v>-5828</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2</v>
      </c>
      <c r="S25" s="269">
        <v>0</v>
      </c>
      <c r="T25" s="269">
        <v>0</v>
      </c>
      <c r="U25" s="269">
        <v>0</v>
      </c>
      <c r="V25" s="269">
        <v>0</v>
      </c>
      <c r="W25" s="269">
        <v>5510</v>
      </c>
      <c r="X25" s="269">
        <v>0</v>
      </c>
      <c r="Y25" s="269">
        <v>0</v>
      </c>
      <c r="Z25" s="269">
        <v>0</v>
      </c>
      <c r="AA25" s="269">
        <v>0</v>
      </c>
      <c r="AB25" s="269">
        <v>0</v>
      </c>
      <c r="AC25" s="269">
        <v>0</v>
      </c>
      <c r="AD25" s="269">
        <v>0</v>
      </c>
      <c r="AE25" s="269">
        <v>0</v>
      </c>
      <c r="AF25" s="269">
        <v>421</v>
      </c>
      <c r="AG25" s="269">
        <v>0</v>
      </c>
      <c r="AH25" s="269">
        <v>116</v>
      </c>
      <c r="AI25" s="269">
        <v>2</v>
      </c>
      <c r="AJ25" s="269">
        <v>0</v>
      </c>
      <c r="AK25" s="269">
        <v>0</v>
      </c>
      <c r="AL25" s="269">
        <v>1063</v>
      </c>
      <c r="AM25" s="269">
        <v>1</v>
      </c>
      <c r="AN25" s="269">
        <v>0</v>
      </c>
      <c r="AO25" s="269">
        <v>0</v>
      </c>
      <c r="AP25" s="270">
        <v>7115</v>
      </c>
      <c r="AQ25" s="269">
        <v>0</v>
      </c>
      <c r="AR25" s="269">
        <v>7583</v>
      </c>
      <c r="AS25" s="269">
        <v>0</v>
      </c>
      <c r="AT25" s="269">
        <v>2387</v>
      </c>
      <c r="AU25" s="269">
        <v>609</v>
      </c>
      <c r="AV25" s="269">
        <v>83</v>
      </c>
      <c r="AW25" s="270">
        <v>10662</v>
      </c>
      <c r="AX25" s="269">
        <v>17777</v>
      </c>
      <c r="AY25" s="270">
        <v>10087</v>
      </c>
      <c r="AZ25" s="270">
        <v>20749</v>
      </c>
      <c r="BA25" s="269">
        <v>27864</v>
      </c>
      <c r="BB25" s="270">
        <v>-16062</v>
      </c>
      <c r="BC25" s="269">
        <v>4687</v>
      </c>
      <c r="BD25" s="270">
        <v>11802</v>
      </c>
      <c r="BE25" s="271"/>
      <c r="BG25" s="281" t="s">
        <v>467</v>
      </c>
      <c r="BH25" s="283" t="s">
        <v>192</v>
      </c>
      <c r="BI25" s="273">
        <f t="shared" si="0"/>
        <v>17777</v>
      </c>
      <c r="BJ25" s="274">
        <f t="shared" si="1"/>
        <v>16062</v>
      </c>
      <c r="BK25" s="275">
        <f t="shared" si="2"/>
        <v>0.90352702930753226</v>
      </c>
      <c r="BL25" s="276">
        <f t="shared" si="3"/>
        <v>9.6472970692467741E-2</v>
      </c>
      <c r="BM25" s="277"/>
      <c r="BN25" s="281" t="s">
        <v>467</v>
      </c>
      <c r="BO25" s="283" t="s">
        <v>192</v>
      </c>
      <c r="BP25" s="278">
        <f t="shared" si="4"/>
        <v>10087</v>
      </c>
      <c r="BQ25" s="279">
        <f t="shared" si="5"/>
        <v>16062</v>
      </c>
      <c r="BR25" s="280">
        <f t="shared" si="6"/>
        <v>-5975</v>
      </c>
      <c r="BS25" s="277"/>
    </row>
    <row r="26" spans="1:71" x14ac:dyDescent="0.2">
      <c r="A26" s="281" t="s">
        <v>468</v>
      </c>
      <c r="B26" s="282" t="s">
        <v>50</v>
      </c>
      <c r="C26" s="269">
        <v>1</v>
      </c>
      <c r="D26" s="269">
        <v>0</v>
      </c>
      <c r="E26" s="269">
        <v>0</v>
      </c>
      <c r="F26" s="269">
        <v>0</v>
      </c>
      <c r="G26" s="269">
        <v>68</v>
      </c>
      <c r="H26" s="269">
        <v>8</v>
      </c>
      <c r="I26" s="269">
        <v>23</v>
      </c>
      <c r="J26" s="269">
        <v>24</v>
      </c>
      <c r="K26" s="269">
        <v>0</v>
      </c>
      <c r="L26" s="269">
        <v>5</v>
      </c>
      <c r="M26" s="269">
        <v>33</v>
      </c>
      <c r="N26" s="269">
        <v>18</v>
      </c>
      <c r="O26" s="269">
        <v>94</v>
      </c>
      <c r="P26" s="269">
        <v>18</v>
      </c>
      <c r="Q26" s="269">
        <v>4</v>
      </c>
      <c r="R26" s="269">
        <v>8</v>
      </c>
      <c r="S26" s="269">
        <v>5</v>
      </c>
      <c r="T26" s="269">
        <v>11</v>
      </c>
      <c r="U26" s="269">
        <v>32</v>
      </c>
      <c r="V26" s="269">
        <v>11</v>
      </c>
      <c r="W26" s="269">
        <v>18</v>
      </c>
      <c r="X26" s="269">
        <v>45</v>
      </c>
      <c r="Y26" s="269">
        <v>75</v>
      </c>
      <c r="Z26" s="269">
        <v>2</v>
      </c>
      <c r="AA26" s="269">
        <v>16</v>
      </c>
      <c r="AB26" s="269">
        <v>7</v>
      </c>
      <c r="AC26" s="269">
        <v>188</v>
      </c>
      <c r="AD26" s="269">
        <v>360</v>
      </c>
      <c r="AE26" s="269">
        <v>3</v>
      </c>
      <c r="AF26" s="269">
        <v>52</v>
      </c>
      <c r="AG26" s="269">
        <v>30</v>
      </c>
      <c r="AH26" s="269">
        <v>188</v>
      </c>
      <c r="AI26" s="269">
        <v>631</v>
      </c>
      <c r="AJ26" s="269">
        <v>178</v>
      </c>
      <c r="AK26" s="269">
        <v>69</v>
      </c>
      <c r="AL26" s="269">
        <v>111</v>
      </c>
      <c r="AM26" s="269">
        <v>366</v>
      </c>
      <c r="AN26" s="269">
        <v>5</v>
      </c>
      <c r="AO26" s="269">
        <v>42</v>
      </c>
      <c r="AP26" s="270">
        <v>2749</v>
      </c>
      <c r="AQ26" s="269">
        <v>113</v>
      </c>
      <c r="AR26" s="269">
        <v>3774</v>
      </c>
      <c r="AS26" s="269">
        <v>0</v>
      </c>
      <c r="AT26" s="269">
        <v>298</v>
      </c>
      <c r="AU26" s="269">
        <v>130</v>
      </c>
      <c r="AV26" s="269">
        <v>1</v>
      </c>
      <c r="AW26" s="270">
        <v>4316</v>
      </c>
      <c r="AX26" s="269">
        <v>7065</v>
      </c>
      <c r="AY26" s="270">
        <v>531</v>
      </c>
      <c r="AZ26" s="270">
        <v>4847</v>
      </c>
      <c r="BA26" s="269">
        <v>7596</v>
      </c>
      <c r="BB26" s="270">
        <v>-6824</v>
      </c>
      <c r="BC26" s="269">
        <v>-1977</v>
      </c>
      <c r="BD26" s="270">
        <v>772</v>
      </c>
      <c r="BE26" s="271"/>
      <c r="BG26" s="281" t="s">
        <v>468</v>
      </c>
      <c r="BH26" s="283" t="s">
        <v>50</v>
      </c>
      <c r="BI26" s="273">
        <f t="shared" si="0"/>
        <v>7065</v>
      </c>
      <c r="BJ26" s="274">
        <f t="shared" si="1"/>
        <v>6824</v>
      </c>
      <c r="BK26" s="275">
        <f t="shared" si="2"/>
        <v>0.96588818117480535</v>
      </c>
      <c r="BL26" s="276">
        <f t="shared" si="3"/>
        <v>3.4111818825194651E-2</v>
      </c>
      <c r="BM26" s="277"/>
      <c r="BN26" s="281" t="s">
        <v>468</v>
      </c>
      <c r="BO26" s="283" t="s">
        <v>50</v>
      </c>
      <c r="BP26" s="278">
        <f t="shared" si="4"/>
        <v>531</v>
      </c>
      <c r="BQ26" s="279">
        <f t="shared" si="5"/>
        <v>6824</v>
      </c>
      <c r="BR26" s="280">
        <f t="shared" si="6"/>
        <v>-6293</v>
      </c>
      <c r="BS26" s="277"/>
    </row>
    <row r="27" spans="1:71" x14ac:dyDescent="0.2">
      <c r="A27" s="281" t="s">
        <v>469</v>
      </c>
      <c r="B27" s="282" t="s">
        <v>36</v>
      </c>
      <c r="C27" s="269">
        <v>2</v>
      </c>
      <c r="D27" s="269">
        <v>0</v>
      </c>
      <c r="E27" s="269">
        <v>0</v>
      </c>
      <c r="F27" s="269">
        <v>0</v>
      </c>
      <c r="G27" s="269">
        <v>4</v>
      </c>
      <c r="H27" s="269">
        <v>1</v>
      </c>
      <c r="I27" s="269">
        <v>7</v>
      </c>
      <c r="J27" s="269">
        <v>21</v>
      </c>
      <c r="K27" s="269">
        <v>0</v>
      </c>
      <c r="L27" s="269">
        <v>9</v>
      </c>
      <c r="M27" s="269">
        <v>18</v>
      </c>
      <c r="N27" s="269">
        <v>9</v>
      </c>
      <c r="O27" s="269">
        <v>8</v>
      </c>
      <c r="P27" s="269">
        <v>22</v>
      </c>
      <c r="Q27" s="269">
        <v>6</v>
      </c>
      <c r="R27" s="269">
        <v>5</v>
      </c>
      <c r="S27" s="269">
        <v>1</v>
      </c>
      <c r="T27" s="269">
        <v>6</v>
      </c>
      <c r="U27" s="269">
        <v>13</v>
      </c>
      <c r="V27" s="269">
        <v>3</v>
      </c>
      <c r="W27" s="269">
        <v>7</v>
      </c>
      <c r="X27" s="269">
        <v>1</v>
      </c>
      <c r="Y27" s="269">
        <v>15</v>
      </c>
      <c r="Z27" s="269">
        <v>3</v>
      </c>
      <c r="AA27" s="269">
        <v>137</v>
      </c>
      <c r="AB27" s="269">
        <v>5</v>
      </c>
      <c r="AC27" s="269">
        <v>90</v>
      </c>
      <c r="AD27" s="269">
        <v>56</v>
      </c>
      <c r="AE27" s="269">
        <v>824</v>
      </c>
      <c r="AF27" s="269">
        <v>138</v>
      </c>
      <c r="AG27" s="269">
        <v>8</v>
      </c>
      <c r="AH27" s="269">
        <v>173</v>
      </c>
      <c r="AI27" s="269">
        <v>144</v>
      </c>
      <c r="AJ27" s="269">
        <v>119</v>
      </c>
      <c r="AK27" s="269">
        <v>3</v>
      </c>
      <c r="AL27" s="269">
        <v>21</v>
      </c>
      <c r="AM27" s="269">
        <v>126</v>
      </c>
      <c r="AN27" s="269">
        <v>0</v>
      </c>
      <c r="AO27" s="269">
        <v>0</v>
      </c>
      <c r="AP27" s="270">
        <v>2005</v>
      </c>
      <c r="AQ27" s="269">
        <v>0</v>
      </c>
      <c r="AR27" s="269">
        <v>0</v>
      </c>
      <c r="AS27" s="269">
        <v>0</v>
      </c>
      <c r="AT27" s="269">
        <v>19123</v>
      </c>
      <c r="AU27" s="269">
        <v>1511</v>
      </c>
      <c r="AV27" s="269">
        <v>0</v>
      </c>
      <c r="AW27" s="270">
        <v>20634</v>
      </c>
      <c r="AX27" s="269">
        <v>22639</v>
      </c>
      <c r="AY27" s="270">
        <v>0</v>
      </c>
      <c r="AZ27" s="270">
        <v>20634</v>
      </c>
      <c r="BA27" s="269">
        <v>22639</v>
      </c>
      <c r="BB27" s="270">
        <v>0</v>
      </c>
      <c r="BC27" s="269">
        <v>20634</v>
      </c>
      <c r="BD27" s="270">
        <v>22639</v>
      </c>
      <c r="BE27" s="271"/>
      <c r="BG27" s="281" t="s">
        <v>469</v>
      </c>
      <c r="BH27" s="283" t="s">
        <v>36</v>
      </c>
      <c r="BI27" s="273">
        <f t="shared" si="0"/>
        <v>22639</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6</v>
      </c>
      <c r="D28" s="269">
        <v>0</v>
      </c>
      <c r="E28" s="269">
        <v>0</v>
      </c>
      <c r="F28" s="269">
        <v>1</v>
      </c>
      <c r="G28" s="269">
        <v>100</v>
      </c>
      <c r="H28" s="269">
        <v>16</v>
      </c>
      <c r="I28" s="269">
        <v>80</v>
      </c>
      <c r="J28" s="269">
        <v>197</v>
      </c>
      <c r="K28" s="269">
        <v>1</v>
      </c>
      <c r="L28" s="269">
        <v>89</v>
      </c>
      <c r="M28" s="269">
        <v>181</v>
      </c>
      <c r="N28" s="269">
        <v>101</v>
      </c>
      <c r="O28" s="269">
        <v>103</v>
      </c>
      <c r="P28" s="269">
        <v>140</v>
      </c>
      <c r="Q28" s="269">
        <v>46</v>
      </c>
      <c r="R28" s="269">
        <v>30</v>
      </c>
      <c r="S28" s="269">
        <v>6</v>
      </c>
      <c r="T28" s="269">
        <v>52</v>
      </c>
      <c r="U28" s="269">
        <v>68</v>
      </c>
      <c r="V28" s="269">
        <v>10</v>
      </c>
      <c r="W28" s="269">
        <v>148</v>
      </c>
      <c r="X28" s="269">
        <v>12</v>
      </c>
      <c r="Y28" s="269">
        <v>72</v>
      </c>
      <c r="Z28" s="269">
        <v>26</v>
      </c>
      <c r="AA28" s="269">
        <v>197</v>
      </c>
      <c r="AB28" s="269">
        <v>138</v>
      </c>
      <c r="AC28" s="269">
        <v>694</v>
      </c>
      <c r="AD28" s="269">
        <v>110</v>
      </c>
      <c r="AE28" s="269">
        <v>239</v>
      </c>
      <c r="AF28" s="269">
        <v>520</v>
      </c>
      <c r="AG28" s="269">
        <v>11</v>
      </c>
      <c r="AH28" s="269">
        <v>255</v>
      </c>
      <c r="AI28" s="269">
        <v>472</v>
      </c>
      <c r="AJ28" s="269">
        <v>583</v>
      </c>
      <c r="AK28" s="269">
        <v>6</v>
      </c>
      <c r="AL28" s="269">
        <v>96</v>
      </c>
      <c r="AM28" s="269">
        <v>1686</v>
      </c>
      <c r="AN28" s="269">
        <v>0</v>
      </c>
      <c r="AO28" s="269">
        <v>4</v>
      </c>
      <c r="AP28" s="270">
        <v>6496</v>
      </c>
      <c r="AQ28" s="269">
        <v>2</v>
      </c>
      <c r="AR28" s="269">
        <v>8597</v>
      </c>
      <c r="AS28" s="269">
        <v>0</v>
      </c>
      <c r="AT28" s="269">
        <v>0</v>
      </c>
      <c r="AU28" s="269">
        <v>0</v>
      </c>
      <c r="AV28" s="269">
        <v>0</v>
      </c>
      <c r="AW28" s="270">
        <v>8599</v>
      </c>
      <c r="AX28" s="269">
        <v>15095</v>
      </c>
      <c r="AY28" s="270">
        <v>1</v>
      </c>
      <c r="AZ28" s="270">
        <v>8600</v>
      </c>
      <c r="BA28" s="269">
        <v>15096</v>
      </c>
      <c r="BB28" s="270">
        <v>-14841</v>
      </c>
      <c r="BC28" s="269">
        <v>-6241</v>
      </c>
      <c r="BD28" s="270">
        <v>255</v>
      </c>
      <c r="BE28" s="271"/>
      <c r="BG28" s="281" t="s">
        <v>470</v>
      </c>
      <c r="BH28" s="283" t="s">
        <v>193</v>
      </c>
      <c r="BI28" s="273">
        <f t="shared" si="0"/>
        <v>15095</v>
      </c>
      <c r="BJ28" s="274">
        <f t="shared" si="1"/>
        <v>14841</v>
      </c>
      <c r="BK28" s="275">
        <f t="shared" si="2"/>
        <v>0.98317323617091756</v>
      </c>
      <c r="BL28" s="276">
        <f t="shared" si="3"/>
        <v>1.6826763829082436E-2</v>
      </c>
      <c r="BM28" s="277"/>
      <c r="BN28" s="281" t="s">
        <v>470</v>
      </c>
      <c r="BO28" s="283" t="s">
        <v>193</v>
      </c>
      <c r="BP28" s="278">
        <f t="shared" si="4"/>
        <v>1</v>
      </c>
      <c r="BQ28" s="279">
        <f t="shared" si="5"/>
        <v>14841</v>
      </c>
      <c r="BR28" s="280">
        <f t="shared" si="6"/>
        <v>-14840</v>
      </c>
      <c r="BS28" s="277"/>
    </row>
    <row r="29" spans="1:71" x14ac:dyDescent="0.2">
      <c r="A29" s="281" t="s">
        <v>471</v>
      </c>
      <c r="B29" s="282" t="s">
        <v>286</v>
      </c>
      <c r="C29" s="269">
        <v>0</v>
      </c>
      <c r="D29" s="269">
        <v>0</v>
      </c>
      <c r="E29" s="269">
        <v>0</v>
      </c>
      <c r="F29" s="269">
        <v>0</v>
      </c>
      <c r="G29" s="269">
        <v>13</v>
      </c>
      <c r="H29" s="269">
        <v>1</v>
      </c>
      <c r="I29" s="269">
        <v>4</v>
      </c>
      <c r="J29" s="269">
        <v>16</v>
      </c>
      <c r="K29" s="269">
        <v>0</v>
      </c>
      <c r="L29" s="269">
        <v>3</v>
      </c>
      <c r="M29" s="269">
        <v>4</v>
      </c>
      <c r="N29" s="269">
        <v>2</v>
      </c>
      <c r="O29" s="269">
        <v>2</v>
      </c>
      <c r="P29" s="269">
        <v>4</v>
      </c>
      <c r="Q29" s="269">
        <v>2</v>
      </c>
      <c r="R29" s="269">
        <v>2</v>
      </c>
      <c r="S29" s="269">
        <v>0</v>
      </c>
      <c r="T29" s="269">
        <v>3</v>
      </c>
      <c r="U29" s="269">
        <v>4</v>
      </c>
      <c r="V29" s="269">
        <v>0</v>
      </c>
      <c r="W29" s="269">
        <v>4</v>
      </c>
      <c r="X29" s="269">
        <v>0</v>
      </c>
      <c r="Y29" s="269">
        <v>17</v>
      </c>
      <c r="Z29" s="269">
        <v>0</v>
      </c>
      <c r="AA29" s="269">
        <v>420</v>
      </c>
      <c r="AB29" s="269">
        <v>17</v>
      </c>
      <c r="AC29" s="269">
        <v>69</v>
      </c>
      <c r="AD29" s="269">
        <v>28</v>
      </c>
      <c r="AE29" s="269">
        <v>24</v>
      </c>
      <c r="AF29" s="269">
        <v>68</v>
      </c>
      <c r="AG29" s="269">
        <v>5</v>
      </c>
      <c r="AH29" s="269">
        <v>85</v>
      </c>
      <c r="AI29" s="269">
        <v>263</v>
      </c>
      <c r="AJ29" s="269">
        <v>245</v>
      </c>
      <c r="AK29" s="269">
        <v>3</v>
      </c>
      <c r="AL29" s="269">
        <v>14</v>
      </c>
      <c r="AM29" s="269">
        <v>381</v>
      </c>
      <c r="AN29" s="269">
        <v>0</v>
      </c>
      <c r="AO29" s="269">
        <v>1</v>
      </c>
      <c r="AP29" s="270">
        <v>1704</v>
      </c>
      <c r="AQ29" s="269">
        <v>1</v>
      </c>
      <c r="AR29" s="269">
        <v>2457</v>
      </c>
      <c r="AS29" s="269">
        <v>-22</v>
      </c>
      <c r="AT29" s="269">
        <v>0</v>
      </c>
      <c r="AU29" s="269">
        <v>0</v>
      </c>
      <c r="AV29" s="269">
        <v>0</v>
      </c>
      <c r="AW29" s="270">
        <v>2436</v>
      </c>
      <c r="AX29" s="269">
        <v>4140</v>
      </c>
      <c r="AY29" s="270">
        <v>406</v>
      </c>
      <c r="AZ29" s="270">
        <v>2842</v>
      </c>
      <c r="BA29" s="269">
        <v>4546</v>
      </c>
      <c r="BB29" s="270">
        <v>0</v>
      </c>
      <c r="BC29" s="269">
        <v>2842</v>
      </c>
      <c r="BD29" s="270">
        <v>4546</v>
      </c>
      <c r="BE29" s="271"/>
      <c r="BG29" s="281" t="s">
        <v>471</v>
      </c>
      <c r="BH29" s="283" t="s">
        <v>286</v>
      </c>
      <c r="BI29" s="273">
        <f t="shared" si="0"/>
        <v>4140</v>
      </c>
      <c r="BJ29" s="274">
        <f t="shared" si="1"/>
        <v>0</v>
      </c>
      <c r="BK29" s="275">
        <f t="shared" si="2"/>
        <v>0</v>
      </c>
      <c r="BL29" s="276">
        <f t="shared" si="3"/>
        <v>1</v>
      </c>
      <c r="BM29" s="277"/>
      <c r="BN29" s="281" t="s">
        <v>471</v>
      </c>
      <c r="BO29" s="283" t="s">
        <v>286</v>
      </c>
      <c r="BP29" s="278">
        <f t="shared" si="4"/>
        <v>406</v>
      </c>
      <c r="BQ29" s="279">
        <f t="shared" si="5"/>
        <v>0</v>
      </c>
      <c r="BR29" s="280">
        <f t="shared" si="6"/>
        <v>406</v>
      </c>
      <c r="BS29" s="277"/>
    </row>
    <row r="30" spans="1:71" x14ac:dyDescent="0.2">
      <c r="A30" s="281" t="s">
        <v>472</v>
      </c>
      <c r="B30" s="282" t="s">
        <v>282</v>
      </c>
      <c r="C30" s="269">
        <v>0</v>
      </c>
      <c r="D30" s="269">
        <v>0</v>
      </c>
      <c r="E30" s="269">
        <v>0</v>
      </c>
      <c r="F30" s="269">
        <v>0</v>
      </c>
      <c r="G30" s="269">
        <v>6</v>
      </c>
      <c r="H30" s="269">
        <v>0</v>
      </c>
      <c r="I30" s="269">
        <v>2</v>
      </c>
      <c r="J30" s="269">
        <v>16</v>
      </c>
      <c r="K30" s="269">
        <v>0</v>
      </c>
      <c r="L30" s="269">
        <v>0</v>
      </c>
      <c r="M30" s="269">
        <v>7</v>
      </c>
      <c r="N30" s="269">
        <v>0</v>
      </c>
      <c r="O30" s="269">
        <v>0</v>
      </c>
      <c r="P30" s="269">
        <v>1</v>
      </c>
      <c r="Q30" s="269">
        <v>1</v>
      </c>
      <c r="R30" s="269">
        <v>0</v>
      </c>
      <c r="S30" s="269">
        <v>0</v>
      </c>
      <c r="T30" s="269">
        <v>2</v>
      </c>
      <c r="U30" s="269">
        <v>2</v>
      </c>
      <c r="V30" s="269">
        <v>0</v>
      </c>
      <c r="W30" s="269">
        <v>4</v>
      </c>
      <c r="X30" s="269">
        <v>0</v>
      </c>
      <c r="Y30" s="269">
        <v>45</v>
      </c>
      <c r="Z30" s="269">
        <v>3</v>
      </c>
      <c r="AA30" s="269">
        <v>10</v>
      </c>
      <c r="AB30" s="269">
        <v>0</v>
      </c>
      <c r="AC30" s="269">
        <v>41</v>
      </c>
      <c r="AD30" s="269">
        <v>72</v>
      </c>
      <c r="AE30" s="269">
        <v>0</v>
      </c>
      <c r="AF30" s="269">
        <v>219</v>
      </c>
      <c r="AG30" s="269">
        <v>9</v>
      </c>
      <c r="AH30" s="269">
        <v>580</v>
      </c>
      <c r="AI30" s="269">
        <v>122</v>
      </c>
      <c r="AJ30" s="269">
        <v>205</v>
      </c>
      <c r="AK30" s="269">
        <v>0</v>
      </c>
      <c r="AL30" s="269">
        <v>7</v>
      </c>
      <c r="AM30" s="269">
        <v>702</v>
      </c>
      <c r="AN30" s="269">
        <v>0</v>
      </c>
      <c r="AO30" s="269">
        <v>13</v>
      </c>
      <c r="AP30" s="270">
        <v>2069</v>
      </c>
      <c r="AQ30" s="269">
        <v>0</v>
      </c>
      <c r="AR30" s="269">
        <v>364</v>
      </c>
      <c r="AS30" s="269">
        <v>491</v>
      </c>
      <c r="AT30" s="269">
        <v>0</v>
      </c>
      <c r="AU30" s="269">
        <v>0</v>
      </c>
      <c r="AV30" s="269">
        <v>0</v>
      </c>
      <c r="AW30" s="270">
        <v>855</v>
      </c>
      <c r="AX30" s="269">
        <v>2924</v>
      </c>
      <c r="AY30" s="270">
        <v>3</v>
      </c>
      <c r="AZ30" s="270">
        <v>858</v>
      </c>
      <c r="BA30" s="269">
        <v>2927</v>
      </c>
      <c r="BB30" s="270">
        <v>-1130</v>
      </c>
      <c r="BC30" s="269">
        <v>-272</v>
      </c>
      <c r="BD30" s="270">
        <v>1797</v>
      </c>
      <c r="BE30" s="271"/>
      <c r="BG30" s="281" t="s">
        <v>472</v>
      </c>
      <c r="BH30" s="283" t="s">
        <v>282</v>
      </c>
      <c r="BI30" s="273">
        <f t="shared" si="0"/>
        <v>2924</v>
      </c>
      <c r="BJ30" s="274">
        <f t="shared" si="1"/>
        <v>1130</v>
      </c>
      <c r="BK30" s="275">
        <f t="shared" si="2"/>
        <v>0.38645690834473323</v>
      </c>
      <c r="BL30" s="276">
        <f t="shared" si="3"/>
        <v>0.61354309165526677</v>
      </c>
      <c r="BM30" s="277"/>
      <c r="BN30" s="281" t="s">
        <v>472</v>
      </c>
      <c r="BO30" s="283" t="s">
        <v>282</v>
      </c>
      <c r="BP30" s="278">
        <f t="shared" si="4"/>
        <v>3</v>
      </c>
      <c r="BQ30" s="279">
        <f t="shared" si="5"/>
        <v>1130</v>
      </c>
      <c r="BR30" s="280">
        <f t="shared" si="6"/>
        <v>-1127</v>
      </c>
      <c r="BS30" s="277"/>
    </row>
    <row r="31" spans="1:71" x14ac:dyDescent="0.2">
      <c r="A31" s="281" t="s">
        <v>473</v>
      </c>
      <c r="B31" s="282" t="s">
        <v>385</v>
      </c>
      <c r="C31" s="269">
        <v>45</v>
      </c>
      <c r="D31" s="269">
        <v>2</v>
      </c>
      <c r="E31" s="269">
        <v>1</v>
      </c>
      <c r="F31" s="269">
        <v>0</v>
      </c>
      <c r="G31" s="269">
        <v>556</v>
      </c>
      <c r="H31" s="269">
        <v>40</v>
      </c>
      <c r="I31" s="269">
        <v>121</v>
      </c>
      <c r="J31" s="269">
        <v>264</v>
      </c>
      <c r="K31" s="269">
        <v>1</v>
      </c>
      <c r="L31" s="269">
        <v>155</v>
      </c>
      <c r="M31" s="269">
        <v>121</v>
      </c>
      <c r="N31" s="269">
        <v>53</v>
      </c>
      <c r="O31" s="269">
        <v>112</v>
      </c>
      <c r="P31" s="269">
        <v>268</v>
      </c>
      <c r="Q31" s="269">
        <v>149</v>
      </c>
      <c r="R31" s="269">
        <v>115</v>
      </c>
      <c r="S31" s="269">
        <v>31</v>
      </c>
      <c r="T31" s="269">
        <v>78</v>
      </c>
      <c r="U31" s="269">
        <v>379</v>
      </c>
      <c r="V31" s="269">
        <v>62</v>
      </c>
      <c r="W31" s="269">
        <v>474</v>
      </c>
      <c r="X31" s="269">
        <v>59</v>
      </c>
      <c r="Y31" s="269">
        <v>1336</v>
      </c>
      <c r="Z31" s="269">
        <v>4</v>
      </c>
      <c r="AA31" s="269">
        <v>83</v>
      </c>
      <c r="AB31" s="269">
        <v>27</v>
      </c>
      <c r="AC31" s="269">
        <v>336</v>
      </c>
      <c r="AD31" s="269">
        <v>122</v>
      </c>
      <c r="AE31" s="269">
        <v>88</v>
      </c>
      <c r="AF31" s="269">
        <v>185</v>
      </c>
      <c r="AG31" s="269">
        <v>21</v>
      </c>
      <c r="AH31" s="269">
        <v>210</v>
      </c>
      <c r="AI31" s="269">
        <v>688</v>
      </c>
      <c r="AJ31" s="269">
        <v>3435</v>
      </c>
      <c r="AK31" s="269">
        <v>56</v>
      </c>
      <c r="AL31" s="269">
        <v>558</v>
      </c>
      <c r="AM31" s="269">
        <v>3585</v>
      </c>
      <c r="AN31" s="269">
        <v>120</v>
      </c>
      <c r="AO31" s="269">
        <v>72</v>
      </c>
      <c r="AP31" s="270">
        <v>14012</v>
      </c>
      <c r="AQ31" s="269">
        <v>549</v>
      </c>
      <c r="AR31" s="269">
        <v>60778</v>
      </c>
      <c r="AS31" s="269">
        <v>5</v>
      </c>
      <c r="AT31" s="269">
        <v>1598</v>
      </c>
      <c r="AU31" s="269">
        <v>1354</v>
      </c>
      <c r="AV31" s="269">
        <v>30</v>
      </c>
      <c r="AW31" s="270">
        <v>64314</v>
      </c>
      <c r="AX31" s="269">
        <v>78326</v>
      </c>
      <c r="AY31" s="270">
        <v>11506</v>
      </c>
      <c r="AZ31" s="270">
        <v>75820</v>
      </c>
      <c r="BA31" s="269">
        <v>89832</v>
      </c>
      <c r="BB31" s="270">
        <v>-60423</v>
      </c>
      <c r="BC31" s="269">
        <v>15397</v>
      </c>
      <c r="BD31" s="270">
        <v>29409</v>
      </c>
      <c r="BE31" s="271"/>
      <c r="BG31" s="281" t="s">
        <v>473</v>
      </c>
      <c r="BH31" s="283" t="s">
        <v>385</v>
      </c>
      <c r="BI31" s="273">
        <f t="shared" si="0"/>
        <v>78326</v>
      </c>
      <c r="BJ31" s="274">
        <f t="shared" si="1"/>
        <v>60423</v>
      </c>
      <c r="BK31" s="275">
        <f t="shared" si="2"/>
        <v>0.77142966575594307</v>
      </c>
      <c r="BL31" s="276">
        <f t="shared" si="3"/>
        <v>0.22857033424405693</v>
      </c>
      <c r="BM31" s="277"/>
      <c r="BN31" s="281" t="s">
        <v>473</v>
      </c>
      <c r="BO31" s="283" t="s">
        <v>385</v>
      </c>
      <c r="BP31" s="278">
        <f t="shared" si="4"/>
        <v>11506</v>
      </c>
      <c r="BQ31" s="279">
        <f t="shared" si="5"/>
        <v>60423</v>
      </c>
      <c r="BR31" s="280">
        <f t="shared" si="6"/>
        <v>-48917</v>
      </c>
      <c r="BS31" s="277"/>
    </row>
    <row r="32" spans="1:71" x14ac:dyDescent="0.2">
      <c r="A32" s="281" t="s">
        <v>474</v>
      </c>
      <c r="B32" s="282" t="s">
        <v>37</v>
      </c>
      <c r="C32" s="269">
        <v>3</v>
      </c>
      <c r="D32" s="269">
        <v>0</v>
      </c>
      <c r="E32" s="269">
        <v>0</v>
      </c>
      <c r="F32" s="269">
        <v>1</v>
      </c>
      <c r="G32" s="269">
        <v>29</v>
      </c>
      <c r="H32" s="269">
        <v>9</v>
      </c>
      <c r="I32" s="269">
        <v>11</v>
      </c>
      <c r="J32" s="269">
        <v>39</v>
      </c>
      <c r="K32" s="269">
        <v>1</v>
      </c>
      <c r="L32" s="269">
        <v>7</v>
      </c>
      <c r="M32" s="269">
        <v>34</v>
      </c>
      <c r="N32" s="269">
        <v>8</v>
      </c>
      <c r="O32" s="269">
        <v>22</v>
      </c>
      <c r="P32" s="269">
        <v>65</v>
      </c>
      <c r="Q32" s="269">
        <v>20</v>
      </c>
      <c r="R32" s="269">
        <v>18</v>
      </c>
      <c r="S32" s="269">
        <v>7</v>
      </c>
      <c r="T32" s="269">
        <v>10</v>
      </c>
      <c r="U32" s="269">
        <v>42</v>
      </c>
      <c r="V32" s="269">
        <v>9</v>
      </c>
      <c r="W32" s="269">
        <v>46</v>
      </c>
      <c r="X32" s="269">
        <v>14</v>
      </c>
      <c r="Y32" s="269">
        <v>285</v>
      </c>
      <c r="Z32" s="269">
        <v>5</v>
      </c>
      <c r="AA32" s="269">
        <v>108</v>
      </c>
      <c r="AB32" s="269">
        <v>47</v>
      </c>
      <c r="AC32" s="269">
        <v>519</v>
      </c>
      <c r="AD32" s="269">
        <v>1035</v>
      </c>
      <c r="AE32" s="269">
        <v>6812</v>
      </c>
      <c r="AF32" s="269">
        <v>517</v>
      </c>
      <c r="AG32" s="269">
        <v>12</v>
      </c>
      <c r="AH32" s="269">
        <v>447</v>
      </c>
      <c r="AI32" s="269">
        <v>152</v>
      </c>
      <c r="AJ32" s="269">
        <v>388</v>
      </c>
      <c r="AK32" s="269">
        <v>37</v>
      </c>
      <c r="AL32" s="269">
        <v>156</v>
      </c>
      <c r="AM32" s="269">
        <v>287</v>
      </c>
      <c r="AN32" s="269">
        <v>0</v>
      </c>
      <c r="AO32" s="269">
        <v>3</v>
      </c>
      <c r="AP32" s="270">
        <v>11205</v>
      </c>
      <c r="AQ32" s="269">
        <v>0</v>
      </c>
      <c r="AR32" s="269">
        <v>22780</v>
      </c>
      <c r="AS32" s="269">
        <v>0</v>
      </c>
      <c r="AT32" s="269">
        <v>0</v>
      </c>
      <c r="AU32" s="269">
        <v>0</v>
      </c>
      <c r="AV32" s="269">
        <v>0</v>
      </c>
      <c r="AW32" s="270">
        <v>22780</v>
      </c>
      <c r="AX32" s="269">
        <v>33985</v>
      </c>
      <c r="AY32" s="270">
        <v>1346</v>
      </c>
      <c r="AZ32" s="270">
        <v>24126</v>
      </c>
      <c r="BA32" s="269">
        <v>35331</v>
      </c>
      <c r="BB32" s="270">
        <v>-13796</v>
      </c>
      <c r="BC32" s="269">
        <v>10330</v>
      </c>
      <c r="BD32" s="270">
        <v>21535</v>
      </c>
      <c r="BE32" s="271"/>
      <c r="BG32" s="281" t="s">
        <v>474</v>
      </c>
      <c r="BH32" s="283" t="s">
        <v>37</v>
      </c>
      <c r="BI32" s="273">
        <f t="shared" si="0"/>
        <v>33985</v>
      </c>
      <c r="BJ32" s="274">
        <f t="shared" si="1"/>
        <v>13796</v>
      </c>
      <c r="BK32" s="275">
        <f t="shared" si="2"/>
        <v>0.40594379873473591</v>
      </c>
      <c r="BL32" s="276">
        <f t="shared" si="3"/>
        <v>0.59405620126526415</v>
      </c>
      <c r="BM32" s="277"/>
      <c r="BN32" s="281" t="s">
        <v>474</v>
      </c>
      <c r="BO32" s="283" t="s">
        <v>37</v>
      </c>
      <c r="BP32" s="278">
        <f t="shared" si="4"/>
        <v>1346</v>
      </c>
      <c r="BQ32" s="279">
        <f t="shared" si="5"/>
        <v>13796</v>
      </c>
      <c r="BR32" s="280">
        <f t="shared" si="6"/>
        <v>-12450</v>
      </c>
      <c r="BS32" s="277"/>
    </row>
    <row r="33" spans="1:71" x14ac:dyDescent="0.2">
      <c r="A33" s="281" t="s">
        <v>475</v>
      </c>
      <c r="B33" s="282" t="s">
        <v>38</v>
      </c>
      <c r="C33" s="269">
        <v>1</v>
      </c>
      <c r="D33" s="269">
        <v>0</v>
      </c>
      <c r="E33" s="269">
        <v>0</v>
      </c>
      <c r="F33" s="269">
        <v>0</v>
      </c>
      <c r="G33" s="269">
        <v>11</v>
      </c>
      <c r="H33" s="269">
        <v>1</v>
      </c>
      <c r="I33" s="269">
        <v>1</v>
      </c>
      <c r="J33" s="269">
        <v>12</v>
      </c>
      <c r="K33" s="269">
        <v>0</v>
      </c>
      <c r="L33" s="269">
        <v>1</v>
      </c>
      <c r="M33" s="269">
        <v>8</v>
      </c>
      <c r="N33" s="269">
        <v>2</v>
      </c>
      <c r="O33" s="269">
        <v>2</v>
      </c>
      <c r="P33" s="269">
        <v>18</v>
      </c>
      <c r="Q33" s="269">
        <v>6</v>
      </c>
      <c r="R33" s="269">
        <v>4</v>
      </c>
      <c r="S33" s="269">
        <v>1</v>
      </c>
      <c r="T33" s="269">
        <v>1</v>
      </c>
      <c r="U33" s="269">
        <v>14</v>
      </c>
      <c r="V33" s="269">
        <v>3</v>
      </c>
      <c r="W33" s="269">
        <v>5</v>
      </c>
      <c r="X33" s="269">
        <v>0</v>
      </c>
      <c r="Y33" s="269">
        <v>78</v>
      </c>
      <c r="Z33" s="269">
        <v>1</v>
      </c>
      <c r="AA33" s="269">
        <v>1</v>
      </c>
      <c r="AB33" s="269">
        <v>2</v>
      </c>
      <c r="AC33" s="269">
        <v>802</v>
      </c>
      <c r="AD33" s="269">
        <v>309</v>
      </c>
      <c r="AE33" s="269">
        <v>1741</v>
      </c>
      <c r="AF33" s="269">
        <v>201</v>
      </c>
      <c r="AG33" s="269">
        <v>36</v>
      </c>
      <c r="AH33" s="269">
        <v>34</v>
      </c>
      <c r="AI33" s="269">
        <v>255</v>
      </c>
      <c r="AJ33" s="269">
        <v>1069</v>
      </c>
      <c r="AK33" s="269">
        <v>21</v>
      </c>
      <c r="AL33" s="269">
        <v>82</v>
      </c>
      <c r="AM33" s="269">
        <v>453</v>
      </c>
      <c r="AN33" s="269">
        <v>0</v>
      </c>
      <c r="AO33" s="269">
        <v>28</v>
      </c>
      <c r="AP33" s="270">
        <v>5204</v>
      </c>
      <c r="AQ33" s="269">
        <v>0</v>
      </c>
      <c r="AR33" s="269">
        <v>84311</v>
      </c>
      <c r="AS33" s="269">
        <v>10</v>
      </c>
      <c r="AT33" s="269">
        <v>0</v>
      </c>
      <c r="AU33" s="269">
        <v>501</v>
      </c>
      <c r="AV33" s="269">
        <v>0</v>
      </c>
      <c r="AW33" s="270">
        <v>84822</v>
      </c>
      <c r="AX33" s="269">
        <v>90026</v>
      </c>
      <c r="AY33" s="270">
        <v>5496</v>
      </c>
      <c r="AZ33" s="270">
        <v>90318</v>
      </c>
      <c r="BA33" s="269">
        <v>95522</v>
      </c>
      <c r="BB33" s="270">
        <v>-7021</v>
      </c>
      <c r="BC33" s="269">
        <v>83297</v>
      </c>
      <c r="BD33" s="270">
        <v>88501</v>
      </c>
      <c r="BE33" s="271"/>
      <c r="BG33" s="281" t="s">
        <v>475</v>
      </c>
      <c r="BH33" s="283" t="s">
        <v>38</v>
      </c>
      <c r="BI33" s="273">
        <f t="shared" si="0"/>
        <v>90026</v>
      </c>
      <c r="BJ33" s="274">
        <f t="shared" si="1"/>
        <v>7021</v>
      </c>
      <c r="BK33" s="275">
        <f t="shared" si="2"/>
        <v>7.7988581076577884E-2</v>
      </c>
      <c r="BL33" s="276">
        <f t="shared" si="3"/>
        <v>0.92201141892342209</v>
      </c>
      <c r="BM33" s="277"/>
      <c r="BN33" s="281" t="s">
        <v>475</v>
      </c>
      <c r="BO33" s="283" t="s">
        <v>38</v>
      </c>
      <c r="BP33" s="278">
        <f t="shared" si="4"/>
        <v>5496</v>
      </c>
      <c r="BQ33" s="279">
        <f t="shared" si="5"/>
        <v>7021</v>
      </c>
      <c r="BR33" s="280">
        <f t="shared" si="6"/>
        <v>-1525</v>
      </c>
      <c r="BS33" s="277"/>
    </row>
    <row r="34" spans="1:71" x14ac:dyDescent="0.2">
      <c r="A34" s="281" t="s">
        <v>476</v>
      </c>
      <c r="B34" s="282" t="s">
        <v>477</v>
      </c>
      <c r="C34" s="269">
        <v>18</v>
      </c>
      <c r="D34" s="269">
        <v>3</v>
      </c>
      <c r="E34" s="269">
        <v>0</v>
      </c>
      <c r="F34" s="269">
        <v>0</v>
      </c>
      <c r="G34" s="269">
        <v>185</v>
      </c>
      <c r="H34" s="269">
        <v>8</v>
      </c>
      <c r="I34" s="269">
        <v>50</v>
      </c>
      <c r="J34" s="269">
        <v>142</v>
      </c>
      <c r="K34" s="269">
        <v>3</v>
      </c>
      <c r="L34" s="269">
        <v>45</v>
      </c>
      <c r="M34" s="269">
        <v>144</v>
      </c>
      <c r="N34" s="269">
        <v>40</v>
      </c>
      <c r="O34" s="269">
        <v>78</v>
      </c>
      <c r="P34" s="269">
        <v>119</v>
      </c>
      <c r="Q34" s="269">
        <v>53</v>
      </c>
      <c r="R34" s="269">
        <v>39</v>
      </c>
      <c r="S34" s="269">
        <v>10</v>
      </c>
      <c r="T34" s="269">
        <v>30</v>
      </c>
      <c r="U34" s="269">
        <v>134</v>
      </c>
      <c r="V34" s="269">
        <v>31</v>
      </c>
      <c r="W34" s="269">
        <v>171</v>
      </c>
      <c r="X34" s="269">
        <v>78</v>
      </c>
      <c r="Y34" s="269">
        <v>598</v>
      </c>
      <c r="Z34" s="269">
        <v>8</v>
      </c>
      <c r="AA34" s="269">
        <v>58</v>
      </c>
      <c r="AB34" s="269">
        <v>78</v>
      </c>
      <c r="AC34" s="269">
        <v>617</v>
      </c>
      <c r="AD34" s="269">
        <v>614</v>
      </c>
      <c r="AE34" s="269">
        <v>34</v>
      </c>
      <c r="AF34" s="269">
        <v>1145</v>
      </c>
      <c r="AG34" s="269">
        <v>35</v>
      </c>
      <c r="AH34" s="269">
        <v>494</v>
      </c>
      <c r="AI34" s="269">
        <v>610</v>
      </c>
      <c r="AJ34" s="269">
        <v>667</v>
      </c>
      <c r="AK34" s="269">
        <v>37</v>
      </c>
      <c r="AL34" s="269">
        <v>170</v>
      </c>
      <c r="AM34" s="269">
        <v>927</v>
      </c>
      <c r="AN34" s="269">
        <v>69</v>
      </c>
      <c r="AO34" s="269">
        <v>89</v>
      </c>
      <c r="AP34" s="270">
        <v>7631</v>
      </c>
      <c r="AQ34" s="269">
        <v>153</v>
      </c>
      <c r="AR34" s="269">
        <v>18146</v>
      </c>
      <c r="AS34" s="269">
        <v>53</v>
      </c>
      <c r="AT34" s="269">
        <v>158</v>
      </c>
      <c r="AU34" s="269">
        <v>85</v>
      </c>
      <c r="AV34" s="269">
        <v>14</v>
      </c>
      <c r="AW34" s="270">
        <v>18609</v>
      </c>
      <c r="AX34" s="269">
        <v>26240</v>
      </c>
      <c r="AY34" s="270">
        <v>7357</v>
      </c>
      <c r="AZ34" s="270">
        <v>25966</v>
      </c>
      <c r="BA34" s="269">
        <v>33597</v>
      </c>
      <c r="BB34" s="270">
        <v>-12314</v>
      </c>
      <c r="BC34" s="269">
        <v>13652</v>
      </c>
      <c r="BD34" s="270">
        <v>21283</v>
      </c>
      <c r="BE34" s="271"/>
      <c r="BG34" s="281" t="s">
        <v>476</v>
      </c>
      <c r="BH34" s="283" t="s">
        <v>477</v>
      </c>
      <c r="BI34" s="273">
        <f t="shared" si="0"/>
        <v>26240</v>
      </c>
      <c r="BJ34" s="274">
        <f t="shared" si="1"/>
        <v>12314</v>
      </c>
      <c r="BK34" s="275">
        <f t="shared" si="2"/>
        <v>0.46928353658536587</v>
      </c>
      <c r="BL34" s="276">
        <f t="shared" si="3"/>
        <v>0.53071646341463419</v>
      </c>
      <c r="BM34" s="277"/>
      <c r="BN34" s="281" t="s">
        <v>476</v>
      </c>
      <c r="BO34" s="283" t="s">
        <v>477</v>
      </c>
      <c r="BP34" s="278">
        <f t="shared" si="4"/>
        <v>7357</v>
      </c>
      <c r="BQ34" s="279">
        <f t="shared" si="5"/>
        <v>12314</v>
      </c>
      <c r="BR34" s="280">
        <f t="shared" si="6"/>
        <v>-4957</v>
      </c>
      <c r="BS34" s="277"/>
    </row>
    <row r="35" spans="1:71" x14ac:dyDescent="0.2">
      <c r="A35" s="281" t="s">
        <v>478</v>
      </c>
      <c r="B35" s="282" t="s">
        <v>194</v>
      </c>
      <c r="C35" s="269">
        <v>1</v>
      </c>
      <c r="D35" s="269">
        <v>0</v>
      </c>
      <c r="E35" s="269">
        <v>0</v>
      </c>
      <c r="F35" s="269">
        <v>0</v>
      </c>
      <c r="G35" s="269">
        <v>25</v>
      </c>
      <c r="H35" s="269">
        <v>3</v>
      </c>
      <c r="I35" s="269">
        <v>6</v>
      </c>
      <c r="J35" s="269">
        <v>73</v>
      </c>
      <c r="K35" s="269">
        <v>0</v>
      </c>
      <c r="L35" s="269">
        <v>9</v>
      </c>
      <c r="M35" s="269">
        <v>15</v>
      </c>
      <c r="N35" s="269">
        <v>5</v>
      </c>
      <c r="O35" s="269">
        <v>8</v>
      </c>
      <c r="P35" s="269">
        <v>35</v>
      </c>
      <c r="Q35" s="269">
        <v>23</v>
      </c>
      <c r="R35" s="269">
        <v>27</v>
      </c>
      <c r="S35" s="269">
        <v>3</v>
      </c>
      <c r="T35" s="269">
        <v>11</v>
      </c>
      <c r="U35" s="269">
        <v>87</v>
      </c>
      <c r="V35" s="269">
        <v>27</v>
      </c>
      <c r="W35" s="269">
        <v>25</v>
      </c>
      <c r="X35" s="269">
        <v>2</v>
      </c>
      <c r="Y35" s="269">
        <v>195</v>
      </c>
      <c r="Z35" s="269">
        <v>2</v>
      </c>
      <c r="AA35" s="269">
        <v>184</v>
      </c>
      <c r="AB35" s="269">
        <v>16</v>
      </c>
      <c r="AC35" s="269">
        <v>1134</v>
      </c>
      <c r="AD35" s="269">
        <v>1257</v>
      </c>
      <c r="AE35" s="269">
        <v>148</v>
      </c>
      <c r="AF35" s="269">
        <v>195</v>
      </c>
      <c r="AG35" s="269">
        <v>402</v>
      </c>
      <c r="AH35" s="269">
        <v>646</v>
      </c>
      <c r="AI35" s="269">
        <v>1106</v>
      </c>
      <c r="AJ35" s="269">
        <v>616</v>
      </c>
      <c r="AK35" s="269">
        <v>98</v>
      </c>
      <c r="AL35" s="269">
        <v>590</v>
      </c>
      <c r="AM35" s="269">
        <v>1073</v>
      </c>
      <c r="AN35" s="269">
        <v>0</v>
      </c>
      <c r="AO35" s="269">
        <v>67</v>
      </c>
      <c r="AP35" s="270">
        <v>8114</v>
      </c>
      <c r="AQ35" s="269">
        <v>66</v>
      </c>
      <c r="AR35" s="269">
        <v>16280</v>
      </c>
      <c r="AS35" s="269">
        <v>4</v>
      </c>
      <c r="AT35" s="269">
        <v>2819</v>
      </c>
      <c r="AU35" s="269">
        <v>935</v>
      </c>
      <c r="AV35" s="269">
        <v>-4</v>
      </c>
      <c r="AW35" s="270">
        <v>20100</v>
      </c>
      <c r="AX35" s="269">
        <v>28214</v>
      </c>
      <c r="AY35" s="270">
        <v>333</v>
      </c>
      <c r="AZ35" s="270">
        <v>20433</v>
      </c>
      <c r="BA35" s="269">
        <v>28547</v>
      </c>
      <c r="BB35" s="270">
        <v>-26515</v>
      </c>
      <c r="BC35" s="269">
        <v>-6082</v>
      </c>
      <c r="BD35" s="270">
        <v>2032</v>
      </c>
      <c r="BE35" s="271"/>
      <c r="BG35" s="281" t="s">
        <v>478</v>
      </c>
      <c r="BH35" s="283" t="s">
        <v>194</v>
      </c>
      <c r="BI35" s="273">
        <f t="shared" si="0"/>
        <v>28214</v>
      </c>
      <c r="BJ35" s="274">
        <f t="shared" si="1"/>
        <v>26515</v>
      </c>
      <c r="BK35" s="275">
        <f t="shared" si="2"/>
        <v>0.9397816686751258</v>
      </c>
      <c r="BL35" s="276">
        <f t="shared" si="3"/>
        <v>6.0218331324874197E-2</v>
      </c>
      <c r="BM35" s="277"/>
      <c r="BN35" s="281" t="s">
        <v>478</v>
      </c>
      <c r="BO35" s="283" t="s">
        <v>194</v>
      </c>
      <c r="BP35" s="278">
        <f t="shared" si="4"/>
        <v>333</v>
      </c>
      <c r="BQ35" s="279">
        <f t="shared" si="5"/>
        <v>26515</v>
      </c>
      <c r="BR35" s="280">
        <f t="shared" si="6"/>
        <v>-26182</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220</v>
      </c>
      <c r="AP36" s="270">
        <v>220</v>
      </c>
      <c r="AQ36" s="269">
        <v>0</v>
      </c>
      <c r="AR36" s="269">
        <v>1450</v>
      </c>
      <c r="AS36" s="269">
        <v>19421</v>
      </c>
      <c r="AT36" s="269">
        <v>0</v>
      </c>
      <c r="AU36" s="269">
        <v>0</v>
      </c>
      <c r="AV36" s="269">
        <v>0</v>
      </c>
      <c r="AW36" s="270">
        <v>20871</v>
      </c>
      <c r="AX36" s="269">
        <v>21091</v>
      </c>
      <c r="AY36" s="270">
        <v>0</v>
      </c>
      <c r="AZ36" s="270">
        <v>20871</v>
      </c>
      <c r="BA36" s="269">
        <v>21091</v>
      </c>
      <c r="BB36" s="270">
        <v>0</v>
      </c>
      <c r="BC36" s="269">
        <v>20871</v>
      </c>
      <c r="BD36" s="270">
        <v>21091</v>
      </c>
      <c r="BE36" s="271"/>
      <c r="BG36" s="281" t="s">
        <v>479</v>
      </c>
      <c r="BH36" s="283" t="s">
        <v>39</v>
      </c>
      <c r="BI36" s="273">
        <f t="shared" si="0"/>
        <v>21091</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1</v>
      </c>
      <c r="H37" s="269">
        <v>0</v>
      </c>
      <c r="I37" s="269">
        <v>0</v>
      </c>
      <c r="J37" s="269">
        <v>2</v>
      </c>
      <c r="K37" s="269">
        <v>0</v>
      </c>
      <c r="L37" s="269">
        <v>0</v>
      </c>
      <c r="M37" s="269">
        <v>1</v>
      </c>
      <c r="N37" s="269">
        <v>0</v>
      </c>
      <c r="O37" s="269">
        <v>0</v>
      </c>
      <c r="P37" s="269">
        <v>2</v>
      </c>
      <c r="Q37" s="269">
        <v>0</v>
      </c>
      <c r="R37" s="269">
        <v>0</v>
      </c>
      <c r="S37" s="269">
        <v>0</v>
      </c>
      <c r="T37" s="269">
        <v>2</v>
      </c>
      <c r="U37" s="269">
        <v>7</v>
      </c>
      <c r="V37" s="269">
        <v>2</v>
      </c>
      <c r="W37" s="269">
        <v>1</v>
      </c>
      <c r="X37" s="269">
        <v>0</v>
      </c>
      <c r="Y37" s="269">
        <v>3</v>
      </c>
      <c r="Z37" s="269">
        <v>0</v>
      </c>
      <c r="AA37" s="269">
        <v>1</v>
      </c>
      <c r="AB37" s="269">
        <v>0</v>
      </c>
      <c r="AC37" s="269">
        <v>1</v>
      </c>
      <c r="AD37" s="269">
        <v>4</v>
      </c>
      <c r="AE37" s="269">
        <v>0</v>
      </c>
      <c r="AF37" s="269">
        <v>60</v>
      </c>
      <c r="AG37" s="269">
        <v>8</v>
      </c>
      <c r="AH37" s="269">
        <v>3</v>
      </c>
      <c r="AI37" s="269">
        <v>0</v>
      </c>
      <c r="AJ37" s="269">
        <v>5</v>
      </c>
      <c r="AK37" s="269">
        <v>0</v>
      </c>
      <c r="AL37" s="269">
        <v>2</v>
      </c>
      <c r="AM37" s="269">
        <v>7</v>
      </c>
      <c r="AN37" s="269">
        <v>0</v>
      </c>
      <c r="AO37" s="269">
        <v>0</v>
      </c>
      <c r="AP37" s="270">
        <v>112</v>
      </c>
      <c r="AQ37" s="269">
        <v>0</v>
      </c>
      <c r="AR37" s="269">
        <v>12210</v>
      </c>
      <c r="AS37" s="269">
        <v>10611</v>
      </c>
      <c r="AT37" s="269">
        <v>7714</v>
      </c>
      <c r="AU37" s="269">
        <v>2746</v>
      </c>
      <c r="AV37" s="269">
        <v>0</v>
      </c>
      <c r="AW37" s="270">
        <v>33281</v>
      </c>
      <c r="AX37" s="269">
        <v>33393</v>
      </c>
      <c r="AY37" s="270">
        <v>6030</v>
      </c>
      <c r="AZ37" s="270">
        <v>39311</v>
      </c>
      <c r="BA37" s="269">
        <v>39423</v>
      </c>
      <c r="BB37" s="270">
        <v>-11654</v>
      </c>
      <c r="BC37" s="269">
        <v>27657</v>
      </c>
      <c r="BD37" s="270">
        <v>27769</v>
      </c>
      <c r="BE37" s="271"/>
      <c r="BG37" s="281" t="s">
        <v>480</v>
      </c>
      <c r="BH37" s="283" t="s">
        <v>40</v>
      </c>
      <c r="BI37" s="273">
        <f t="shared" si="0"/>
        <v>33393</v>
      </c>
      <c r="BJ37" s="274">
        <f t="shared" si="1"/>
        <v>11654</v>
      </c>
      <c r="BK37" s="275">
        <f t="shared" si="2"/>
        <v>0.34899529841583565</v>
      </c>
      <c r="BL37" s="276">
        <f t="shared" si="3"/>
        <v>0.65100470158416435</v>
      </c>
      <c r="BM37" s="277"/>
      <c r="BN37" s="281" t="s">
        <v>480</v>
      </c>
      <c r="BO37" s="283" t="s">
        <v>40</v>
      </c>
      <c r="BP37" s="278">
        <f t="shared" si="4"/>
        <v>6030</v>
      </c>
      <c r="BQ37" s="279">
        <f t="shared" si="5"/>
        <v>11654</v>
      </c>
      <c r="BR37" s="280">
        <f t="shared" si="6"/>
        <v>-5624</v>
      </c>
      <c r="BS37" s="277"/>
    </row>
    <row r="38" spans="1:71" x14ac:dyDescent="0.2">
      <c r="A38" s="281" t="s">
        <v>481</v>
      </c>
      <c r="B38" s="282" t="s">
        <v>482</v>
      </c>
      <c r="C38" s="269">
        <v>0</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1</v>
      </c>
      <c r="AD38" s="269">
        <v>3</v>
      </c>
      <c r="AE38" s="269">
        <v>0</v>
      </c>
      <c r="AF38" s="269">
        <v>3</v>
      </c>
      <c r="AG38" s="269">
        <v>0</v>
      </c>
      <c r="AH38" s="269">
        <v>1</v>
      </c>
      <c r="AI38" s="269">
        <v>0</v>
      </c>
      <c r="AJ38" s="269">
        <v>1145</v>
      </c>
      <c r="AK38" s="269">
        <v>0</v>
      </c>
      <c r="AL38" s="269">
        <v>1</v>
      </c>
      <c r="AM38" s="269">
        <v>3</v>
      </c>
      <c r="AN38" s="269">
        <v>0</v>
      </c>
      <c r="AO38" s="269">
        <v>2</v>
      </c>
      <c r="AP38" s="270">
        <v>1160</v>
      </c>
      <c r="AQ38" s="269">
        <v>201</v>
      </c>
      <c r="AR38" s="269">
        <v>24104</v>
      </c>
      <c r="AS38" s="269">
        <v>40651</v>
      </c>
      <c r="AT38" s="269">
        <v>0</v>
      </c>
      <c r="AU38" s="269">
        <v>0</v>
      </c>
      <c r="AV38" s="269">
        <v>0</v>
      </c>
      <c r="AW38" s="270">
        <v>64956</v>
      </c>
      <c r="AX38" s="269">
        <v>66116</v>
      </c>
      <c r="AY38" s="270">
        <v>149</v>
      </c>
      <c r="AZ38" s="270">
        <v>65105</v>
      </c>
      <c r="BA38" s="269">
        <v>66265</v>
      </c>
      <c r="BB38" s="270">
        <v>-11469</v>
      </c>
      <c r="BC38" s="269">
        <v>53636</v>
      </c>
      <c r="BD38" s="270">
        <v>54796</v>
      </c>
      <c r="BE38" s="271"/>
      <c r="BG38" s="281" t="s">
        <v>481</v>
      </c>
      <c r="BH38" s="283" t="s">
        <v>482</v>
      </c>
      <c r="BI38" s="273">
        <f t="shared" si="0"/>
        <v>66116</v>
      </c>
      <c r="BJ38" s="274">
        <f t="shared" si="1"/>
        <v>11469</v>
      </c>
      <c r="BK38" s="275">
        <f t="shared" si="2"/>
        <v>0.17346784439470023</v>
      </c>
      <c r="BL38" s="276">
        <f t="shared" si="3"/>
        <v>0.8265321556052998</v>
      </c>
      <c r="BM38" s="277"/>
      <c r="BN38" s="281" t="s">
        <v>481</v>
      </c>
      <c r="BO38" s="283" t="s">
        <v>482</v>
      </c>
      <c r="BP38" s="278">
        <f t="shared" si="4"/>
        <v>149</v>
      </c>
      <c r="BQ38" s="279">
        <f t="shared" si="5"/>
        <v>11469</v>
      </c>
      <c r="BR38" s="280">
        <f t="shared" si="6"/>
        <v>-11320</v>
      </c>
      <c r="BS38" s="277"/>
    </row>
    <row r="39" spans="1:71" x14ac:dyDescent="0.2">
      <c r="A39" s="281" t="s">
        <v>483</v>
      </c>
      <c r="B39" s="282" t="s">
        <v>484</v>
      </c>
      <c r="C39" s="269">
        <v>0</v>
      </c>
      <c r="D39" s="269">
        <v>0</v>
      </c>
      <c r="E39" s="269">
        <v>0</v>
      </c>
      <c r="F39" s="269">
        <v>0</v>
      </c>
      <c r="G39" s="269">
        <v>2</v>
      </c>
      <c r="H39" s="269">
        <v>0</v>
      </c>
      <c r="I39" s="269">
        <v>1</v>
      </c>
      <c r="J39" s="269">
        <v>9</v>
      </c>
      <c r="K39" s="269">
        <v>0</v>
      </c>
      <c r="L39" s="269">
        <v>1</v>
      </c>
      <c r="M39" s="269">
        <v>1</v>
      </c>
      <c r="N39" s="269">
        <v>1</v>
      </c>
      <c r="O39" s="269">
        <v>1</v>
      </c>
      <c r="P39" s="269">
        <v>4</v>
      </c>
      <c r="Q39" s="269">
        <v>7</v>
      </c>
      <c r="R39" s="269">
        <v>5</v>
      </c>
      <c r="S39" s="269">
        <v>1</v>
      </c>
      <c r="T39" s="269">
        <v>1</v>
      </c>
      <c r="U39" s="269">
        <v>3</v>
      </c>
      <c r="V39" s="269">
        <v>2</v>
      </c>
      <c r="W39" s="269">
        <v>2</v>
      </c>
      <c r="X39" s="269">
        <v>0</v>
      </c>
      <c r="Y39" s="269">
        <v>15</v>
      </c>
      <c r="Z39" s="269">
        <v>0</v>
      </c>
      <c r="AA39" s="269">
        <v>42</v>
      </c>
      <c r="AB39" s="269">
        <v>3</v>
      </c>
      <c r="AC39" s="269">
        <v>9</v>
      </c>
      <c r="AD39" s="269">
        <v>56</v>
      </c>
      <c r="AE39" s="269">
        <v>12</v>
      </c>
      <c r="AF39" s="269">
        <v>27</v>
      </c>
      <c r="AG39" s="269">
        <v>1</v>
      </c>
      <c r="AH39" s="269">
        <v>0</v>
      </c>
      <c r="AI39" s="269">
        <v>76</v>
      </c>
      <c r="AJ39" s="269">
        <v>58</v>
      </c>
      <c r="AK39" s="269">
        <v>0</v>
      </c>
      <c r="AL39" s="269">
        <v>31</v>
      </c>
      <c r="AM39" s="269">
        <v>187</v>
      </c>
      <c r="AN39" s="269">
        <v>0</v>
      </c>
      <c r="AO39" s="269">
        <v>4</v>
      </c>
      <c r="AP39" s="270">
        <v>562</v>
      </c>
      <c r="AQ39" s="269">
        <v>0</v>
      </c>
      <c r="AR39" s="269">
        <v>4932</v>
      </c>
      <c r="AS39" s="269">
        <v>0</v>
      </c>
      <c r="AT39" s="269">
        <v>0</v>
      </c>
      <c r="AU39" s="269">
        <v>0</v>
      </c>
      <c r="AV39" s="269">
        <v>0</v>
      </c>
      <c r="AW39" s="270">
        <v>4932</v>
      </c>
      <c r="AX39" s="269">
        <v>5494</v>
      </c>
      <c r="AY39" s="270">
        <v>10</v>
      </c>
      <c r="AZ39" s="270">
        <v>4942</v>
      </c>
      <c r="BA39" s="269">
        <v>5504</v>
      </c>
      <c r="BB39" s="270">
        <v>-4144</v>
      </c>
      <c r="BC39" s="269">
        <v>798</v>
      </c>
      <c r="BD39" s="270">
        <v>1360</v>
      </c>
      <c r="BE39" s="271"/>
      <c r="BG39" s="281" t="s">
        <v>483</v>
      </c>
      <c r="BH39" s="283" t="s">
        <v>484</v>
      </c>
      <c r="BI39" s="273">
        <f t="shared" si="0"/>
        <v>5494</v>
      </c>
      <c r="BJ39" s="274">
        <f t="shared" si="1"/>
        <v>4144</v>
      </c>
      <c r="BK39" s="275">
        <f t="shared" si="2"/>
        <v>0.75427739352020384</v>
      </c>
      <c r="BL39" s="276">
        <f t="shared" si="3"/>
        <v>0.24572260647979616</v>
      </c>
      <c r="BM39" s="277"/>
      <c r="BN39" s="281" t="s">
        <v>483</v>
      </c>
      <c r="BO39" s="283" t="s">
        <v>484</v>
      </c>
      <c r="BP39" s="278">
        <f t="shared" si="4"/>
        <v>10</v>
      </c>
      <c r="BQ39" s="279">
        <f t="shared" si="5"/>
        <v>4144</v>
      </c>
      <c r="BR39" s="280">
        <f t="shared" si="6"/>
        <v>-4134</v>
      </c>
      <c r="BS39" s="277"/>
    </row>
    <row r="40" spans="1:71" x14ac:dyDescent="0.2">
      <c r="A40" s="281" t="s">
        <v>485</v>
      </c>
      <c r="B40" s="282" t="s">
        <v>41</v>
      </c>
      <c r="C40" s="269">
        <v>12</v>
      </c>
      <c r="D40" s="269">
        <v>2</v>
      </c>
      <c r="E40" s="269">
        <v>0</v>
      </c>
      <c r="F40" s="269">
        <v>0</v>
      </c>
      <c r="G40" s="269">
        <v>167</v>
      </c>
      <c r="H40" s="269">
        <v>15</v>
      </c>
      <c r="I40" s="269">
        <v>23</v>
      </c>
      <c r="J40" s="269">
        <v>294</v>
      </c>
      <c r="K40" s="269">
        <v>1</v>
      </c>
      <c r="L40" s="269">
        <v>92</v>
      </c>
      <c r="M40" s="269">
        <v>167</v>
      </c>
      <c r="N40" s="269">
        <v>23</v>
      </c>
      <c r="O40" s="269">
        <v>36</v>
      </c>
      <c r="P40" s="269">
        <v>148</v>
      </c>
      <c r="Q40" s="269">
        <v>121</v>
      </c>
      <c r="R40" s="269">
        <v>85</v>
      </c>
      <c r="S40" s="269">
        <v>18</v>
      </c>
      <c r="T40" s="269">
        <v>79</v>
      </c>
      <c r="U40" s="269">
        <v>268</v>
      </c>
      <c r="V40" s="269">
        <v>49</v>
      </c>
      <c r="W40" s="269">
        <v>278</v>
      </c>
      <c r="X40" s="269">
        <v>26</v>
      </c>
      <c r="Y40" s="269">
        <v>2163</v>
      </c>
      <c r="Z40" s="269">
        <v>18</v>
      </c>
      <c r="AA40" s="269">
        <v>613</v>
      </c>
      <c r="AB40" s="269">
        <v>112</v>
      </c>
      <c r="AC40" s="269">
        <v>2533</v>
      </c>
      <c r="AD40" s="269">
        <v>2495</v>
      </c>
      <c r="AE40" s="269">
        <v>1517</v>
      </c>
      <c r="AF40" s="269">
        <v>1044</v>
      </c>
      <c r="AG40" s="269">
        <v>328</v>
      </c>
      <c r="AH40" s="269">
        <v>1945</v>
      </c>
      <c r="AI40" s="269">
        <v>2376</v>
      </c>
      <c r="AJ40" s="269">
        <v>2535</v>
      </c>
      <c r="AK40" s="269">
        <v>108</v>
      </c>
      <c r="AL40" s="269">
        <v>2184</v>
      </c>
      <c r="AM40" s="269">
        <v>1739</v>
      </c>
      <c r="AN40" s="269">
        <v>0</v>
      </c>
      <c r="AO40" s="269">
        <v>36</v>
      </c>
      <c r="AP40" s="270">
        <v>23650</v>
      </c>
      <c r="AQ40" s="269">
        <v>215</v>
      </c>
      <c r="AR40" s="269">
        <v>13489</v>
      </c>
      <c r="AS40" s="269">
        <v>0</v>
      </c>
      <c r="AT40" s="269">
        <v>470</v>
      </c>
      <c r="AU40" s="269">
        <v>261</v>
      </c>
      <c r="AV40" s="269">
        <v>0</v>
      </c>
      <c r="AW40" s="270">
        <v>14435</v>
      </c>
      <c r="AX40" s="269">
        <v>38085</v>
      </c>
      <c r="AY40" s="270">
        <v>5387</v>
      </c>
      <c r="AZ40" s="270">
        <v>19822</v>
      </c>
      <c r="BA40" s="269">
        <v>43472</v>
      </c>
      <c r="BB40" s="270">
        <v>-25806</v>
      </c>
      <c r="BC40" s="269">
        <v>-5984</v>
      </c>
      <c r="BD40" s="270">
        <v>17666</v>
      </c>
      <c r="BE40" s="271"/>
      <c r="BG40" s="281" t="s">
        <v>485</v>
      </c>
      <c r="BH40" s="283" t="s">
        <v>41</v>
      </c>
      <c r="BI40" s="273">
        <f t="shared" si="0"/>
        <v>38085</v>
      </c>
      <c r="BJ40" s="274">
        <f t="shared" si="1"/>
        <v>25806</v>
      </c>
      <c r="BK40" s="275">
        <f t="shared" si="2"/>
        <v>0.67758960220559272</v>
      </c>
      <c r="BL40" s="276">
        <f t="shared" si="3"/>
        <v>0.32241039779440728</v>
      </c>
      <c r="BM40" s="277"/>
      <c r="BN40" s="281" t="s">
        <v>485</v>
      </c>
      <c r="BO40" s="283" t="s">
        <v>41</v>
      </c>
      <c r="BP40" s="278">
        <f t="shared" si="4"/>
        <v>5387</v>
      </c>
      <c r="BQ40" s="279">
        <f t="shared" si="5"/>
        <v>25806</v>
      </c>
      <c r="BR40" s="280">
        <f t="shared" si="6"/>
        <v>-20419</v>
      </c>
      <c r="BS40" s="277"/>
    </row>
    <row r="41" spans="1:71" x14ac:dyDescent="0.2">
      <c r="A41" s="286">
        <v>37</v>
      </c>
      <c r="B41" s="282" t="s">
        <v>42</v>
      </c>
      <c r="C41" s="269">
        <v>0</v>
      </c>
      <c r="D41" s="269">
        <v>0</v>
      </c>
      <c r="E41" s="269">
        <v>0</v>
      </c>
      <c r="F41" s="269">
        <v>0</v>
      </c>
      <c r="G41" s="269">
        <v>2</v>
      </c>
      <c r="H41" s="269">
        <v>0</v>
      </c>
      <c r="I41" s="269">
        <v>0</v>
      </c>
      <c r="J41" s="269">
        <v>0</v>
      </c>
      <c r="K41" s="269">
        <v>0</v>
      </c>
      <c r="L41" s="269">
        <v>0</v>
      </c>
      <c r="M41" s="269">
        <v>0</v>
      </c>
      <c r="N41" s="269">
        <v>0</v>
      </c>
      <c r="O41" s="269">
        <v>0</v>
      </c>
      <c r="P41" s="269">
        <v>0</v>
      </c>
      <c r="Q41" s="269">
        <v>0</v>
      </c>
      <c r="R41" s="269">
        <v>0</v>
      </c>
      <c r="S41" s="269">
        <v>0</v>
      </c>
      <c r="T41" s="269">
        <v>0</v>
      </c>
      <c r="U41" s="269">
        <v>1</v>
      </c>
      <c r="V41" s="269">
        <v>0</v>
      </c>
      <c r="W41" s="269">
        <v>1</v>
      </c>
      <c r="X41" s="269">
        <v>0</v>
      </c>
      <c r="Y41" s="269">
        <v>6</v>
      </c>
      <c r="Z41" s="269">
        <v>0</v>
      </c>
      <c r="AA41" s="269">
        <v>1</v>
      </c>
      <c r="AB41" s="269">
        <v>0</v>
      </c>
      <c r="AC41" s="269">
        <v>26</v>
      </c>
      <c r="AD41" s="269">
        <v>4</v>
      </c>
      <c r="AE41" s="269">
        <v>40</v>
      </c>
      <c r="AF41" s="269">
        <v>30</v>
      </c>
      <c r="AG41" s="269">
        <v>35</v>
      </c>
      <c r="AH41" s="269">
        <v>11</v>
      </c>
      <c r="AI41" s="269">
        <v>83</v>
      </c>
      <c r="AJ41" s="269">
        <v>700</v>
      </c>
      <c r="AK41" s="269">
        <v>3</v>
      </c>
      <c r="AL41" s="269">
        <v>17</v>
      </c>
      <c r="AM41" s="269">
        <v>791</v>
      </c>
      <c r="AN41" s="269">
        <v>0</v>
      </c>
      <c r="AO41" s="269">
        <v>3</v>
      </c>
      <c r="AP41" s="270">
        <v>1754</v>
      </c>
      <c r="AQ41" s="269">
        <v>3797</v>
      </c>
      <c r="AR41" s="269">
        <v>42371</v>
      </c>
      <c r="AS41" s="269">
        <v>0</v>
      </c>
      <c r="AT41" s="269">
        <v>0</v>
      </c>
      <c r="AU41" s="269">
        <v>0</v>
      </c>
      <c r="AV41" s="269">
        <v>0</v>
      </c>
      <c r="AW41" s="270">
        <v>46168</v>
      </c>
      <c r="AX41" s="269">
        <v>47922</v>
      </c>
      <c r="AY41" s="270">
        <v>28974</v>
      </c>
      <c r="AZ41" s="270">
        <v>75142</v>
      </c>
      <c r="BA41" s="269">
        <v>76896</v>
      </c>
      <c r="BB41" s="270">
        <v>-29205</v>
      </c>
      <c r="BC41" s="269">
        <v>45937</v>
      </c>
      <c r="BD41" s="270">
        <v>47691</v>
      </c>
      <c r="BE41" s="271"/>
      <c r="BG41" s="286">
        <v>37</v>
      </c>
      <c r="BH41" s="283" t="s">
        <v>42</v>
      </c>
      <c r="BI41" s="273">
        <f t="shared" si="0"/>
        <v>47922</v>
      </c>
      <c r="BJ41" s="274">
        <f t="shared" si="1"/>
        <v>29205</v>
      </c>
      <c r="BK41" s="275">
        <f t="shared" si="2"/>
        <v>0.6094278202078377</v>
      </c>
      <c r="BL41" s="276">
        <f t="shared" si="3"/>
        <v>0.3905721797921623</v>
      </c>
      <c r="BM41" s="277"/>
      <c r="BN41" s="286">
        <v>37</v>
      </c>
      <c r="BO41" s="283" t="s">
        <v>42</v>
      </c>
      <c r="BP41" s="278">
        <f t="shared" si="4"/>
        <v>28974</v>
      </c>
      <c r="BQ41" s="279">
        <f t="shared" si="5"/>
        <v>29205</v>
      </c>
      <c r="BR41" s="280">
        <f t="shared" si="6"/>
        <v>-231</v>
      </c>
      <c r="BS41" s="277"/>
    </row>
    <row r="42" spans="1:71" x14ac:dyDescent="0.2">
      <c r="A42" s="287">
        <v>38</v>
      </c>
      <c r="B42" s="268" t="s">
        <v>283</v>
      </c>
      <c r="C42" s="269">
        <v>1</v>
      </c>
      <c r="D42" s="269">
        <v>0</v>
      </c>
      <c r="E42" s="269">
        <v>0</v>
      </c>
      <c r="F42" s="269">
        <v>0</v>
      </c>
      <c r="G42" s="269">
        <v>3</v>
      </c>
      <c r="H42" s="269">
        <v>1</v>
      </c>
      <c r="I42" s="269">
        <v>1</v>
      </c>
      <c r="J42" s="269">
        <v>2</v>
      </c>
      <c r="K42" s="269">
        <v>0</v>
      </c>
      <c r="L42" s="269">
        <v>0</v>
      </c>
      <c r="M42" s="269">
        <v>2</v>
      </c>
      <c r="N42" s="269">
        <v>0</v>
      </c>
      <c r="O42" s="269">
        <v>1</v>
      </c>
      <c r="P42" s="269">
        <v>2</v>
      </c>
      <c r="Q42" s="269">
        <v>1</v>
      </c>
      <c r="R42" s="269">
        <v>2</v>
      </c>
      <c r="S42" s="269">
        <v>1</v>
      </c>
      <c r="T42" s="269">
        <v>1</v>
      </c>
      <c r="U42" s="269">
        <v>4</v>
      </c>
      <c r="V42" s="269">
        <v>1</v>
      </c>
      <c r="W42" s="269">
        <v>5</v>
      </c>
      <c r="X42" s="269">
        <v>1</v>
      </c>
      <c r="Y42" s="269">
        <v>10</v>
      </c>
      <c r="Z42" s="269">
        <v>0</v>
      </c>
      <c r="AA42" s="269">
        <v>3</v>
      </c>
      <c r="AB42" s="269">
        <v>3</v>
      </c>
      <c r="AC42" s="269">
        <v>33</v>
      </c>
      <c r="AD42" s="269">
        <v>41</v>
      </c>
      <c r="AE42" s="269">
        <v>10</v>
      </c>
      <c r="AF42" s="269">
        <v>21</v>
      </c>
      <c r="AG42" s="269">
        <v>2</v>
      </c>
      <c r="AH42" s="269">
        <v>31</v>
      </c>
      <c r="AI42" s="269">
        <v>71</v>
      </c>
      <c r="AJ42" s="269">
        <v>48</v>
      </c>
      <c r="AK42" s="269">
        <v>4</v>
      </c>
      <c r="AL42" s="269">
        <v>14</v>
      </c>
      <c r="AM42" s="269">
        <v>48</v>
      </c>
      <c r="AN42" s="269">
        <v>0</v>
      </c>
      <c r="AO42" s="269">
        <v>0</v>
      </c>
      <c r="AP42" s="270">
        <v>368</v>
      </c>
      <c r="AQ42" s="269">
        <v>0</v>
      </c>
      <c r="AR42" s="269">
        <v>0</v>
      </c>
      <c r="AS42" s="269">
        <v>0</v>
      </c>
      <c r="AT42" s="269">
        <v>0</v>
      </c>
      <c r="AU42" s="269">
        <v>0</v>
      </c>
      <c r="AV42" s="269">
        <v>0</v>
      </c>
      <c r="AW42" s="270">
        <v>0</v>
      </c>
      <c r="AX42" s="269">
        <v>368</v>
      </c>
      <c r="AY42" s="270">
        <v>0</v>
      </c>
      <c r="AZ42" s="270">
        <v>0</v>
      </c>
      <c r="BA42" s="269">
        <v>368</v>
      </c>
      <c r="BB42" s="270">
        <v>0</v>
      </c>
      <c r="BC42" s="269">
        <v>0</v>
      </c>
      <c r="BD42" s="270">
        <v>368</v>
      </c>
      <c r="BE42" s="271"/>
      <c r="BG42" s="287">
        <v>38</v>
      </c>
      <c r="BH42" s="272" t="s">
        <v>283</v>
      </c>
      <c r="BI42" s="273">
        <f t="shared" si="0"/>
        <v>368</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2</v>
      </c>
      <c r="D43" s="269">
        <v>0</v>
      </c>
      <c r="E43" s="269">
        <v>0</v>
      </c>
      <c r="F43" s="269">
        <v>0</v>
      </c>
      <c r="G43" s="269">
        <v>42</v>
      </c>
      <c r="H43" s="269">
        <v>2</v>
      </c>
      <c r="I43" s="269">
        <v>4</v>
      </c>
      <c r="J43" s="269">
        <v>12</v>
      </c>
      <c r="K43" s="269">
        <v>0</v>
      </c>
      <c r="L43" s="269">
        <v>5</v>
      </c>
      <c r="M43" s="269">
        <v>30</v>
      </c>
      <c r="N43" s="269">
        <v>8</v>
      </c>
      <c r="O43" s="269">
        <v>15</v>
      </c>
      <c r="P43" s="269">
        <v>24</v>
      </c>
      <c r="Q43" s="269">
        <v>28</v>
      </c>
      <c r="R43" s="269">
        <v>19</v>
      </c>
      <c r="S43" s="269">
        <v>2</v>
      </c>
      <c r="T43" s="269">
        <v>3</v>
      </c>
      <c r="U43" s="269">
        <v>24</v>
      </c>
      <c r="V43" s="269">
        <v>3</v>
      </c>
      <c r="W43" s="269">
        <v>24</v>
      </c>
      <c r="X43" s="269">
        <v>2</v>
      </c>
      <c r="Y43" s="269">
        <v>353</v>
      </c>
      <c r="Z43" s="269">
        <v>1</v>
      </c>
      <c r="AA43" s="269">
        <v>46</v>
      </c>
      <c r="AB43" s="269">
        <v>45</v>
      </c>
      <c r="AC43" s="269">
        <v>272</v>
      </c>
      <c r="AD43" s="269">
        <v>185</v>
      </c>
      <c r="AE43" s="269">
        <v>127</v>
      </c>
      <c r="AF43" s="269">
        <v>253</v>
      </c>
      <c r="AG43" s="269">
        <v>15</v>
      </c>
      <c r="AH43" s="269">
        <v>81</v>
      </c>
      <c r="AI43" s="269">
        <v>405</v>
      </c>
      <c r="AJ43" s="269">
        <v>243</v>
      </c>
      <c r="AK43" s="269">
        <v>13</v>
      </c>
      <c r="AL43" s="269">
        <v>82</v>
      </c>
      <c r="AM43" s="269">
        <v>197</v>
      </c>
      <c r="AN43" s="269">
        <v>0</v>
      </c>
      <c r="AO43" s="269">
        <v>0</v>
      </c>
      <c r="AP43" s="270">
        <v>2567</v>
      </c>
      <c r="AQ43" s="269">
        <v>0</v>
      </c>
      <c r="AR43" s="269">
        <v>8509</v>
      </c>
      <c r="AS43" s="269">
        <v>0</v>
      </c>
      <c r="AT43" s="269">
        <v>0</v>
      </c>
      <c r="AU43" s="269">
        <v>0</v>
      </c>
      <c r="AV43" s="269">
        <v>0</v>
      </c>
      <c r="AW43" s="270">
        <v>8509</v>
      </c>
      <c r="AX43" s="269">
        <v>11076</v>
      </c>
      <c r="AY43" s="270">
        <v>3</v>
      </c>
      <c r="AZ43" s="270">
        <v>8512</v>
      </c>
      <c r="BA43" s="269">
        <v>11079</v>
      </c>
      <c r="BB43" s="270">
        <v>-9919</v>
      </c>
      <c r="BC43" s="269">
        <v>-1407</v>
      </c>
      <c r="BD43" s="270">
        <v>1160</v>
      </c>
      <c r="BE43" s="271"/>
      <c r="BG43" s="287">
        <v>39</v>
      </c>
      <c r="BH43" s="272" t="s">
        <v>284</v>
      </c>
      <c r="BI43" s="273">
        <f t="shared" si="0"/>
        <v>11076</v>
      </c>
      <c r="BJ43" s="274">
        <f t="shared" si="1"/>
        <v>9919</v>
      </c>
      <c r="BK43" s="275">
        <f t="shared" si="2"/>
        <v>0.89553990610328638</v>
      </c>
      <c r="BL43" s="276">
        <f t="shared" si="3"/>
        <v>0.10446009389671362</v>
      </c>
      <c r="BM43" s="277"/>
      <c r="BN43" s="287">
        <v>39</v>
      </c>
      <c r="BO43" s="272" t="s">
        <v>284</v>
      </c>
      <c r="BP43" s="278">
        <f t="shared" si="4"/>
        <v>3</v>
      </c>
      <c r="BQ43" s="279">
        <f t="shared" si="5"/>
        <v>9919</v>
      </c>
      <c r="BR43" s="280">
        <f t="shared" si="6"/>
        <v>-9916</v>
      </c>
      <c r="BS43" s="277"/>
    </row>
    <row r="44" spans="1:71" x14ac:dyDescent="0.2">
      <c r="A44" s="288">
        <v>40</v>
      </c>
      <c r="B44" s="289" t="s">
        <v>43</v>
      </c>
      <c r="C44" s="290">
        <v>336</v>
      </c>
      <c r="D44" s="290">
        <v>26</v>
      </c>
      <c r="E44" s="290">
        <v>3</v>
      </c>
      <c r="F44" s="290">
        <v>3</v>
      </c>
      <c r="G44" s="290">
        <v>4700</v>
      </c>
      <c r="H44" s="290">
        <v>309</v>
      </c>
      <c r="I44" s="290">
        <v>952</v>
      </c>
      <c r="J44" s="290">
        <v>4475</v>
      </c>
      <c r="K44" s="290">
        <v>90</v>
      </c>
      <c r="L44" s="290">
        <v>1688</v>
      </c>
      <c r="M44" s="290">
        <v>1645</v>
      </c>
      <c r="N44" s="290">
        <v>1716</v>
      </c>
      <c r="O44" s="290">
        <v>2173</v>
      </c>
      <c r="P44" s="290">
        <v>3241</v>
      </c>
      <c r="Q44" s="290">
        <v>1878</v>
      </c>
      <c r="R44" s="290">
        <v>1516</v>
      </c>
      <c r="S44" s="290">
        <v>367</v>
      </c>
      <c r="T44" s="290">
        <v>1151</v>
      </c>
      <c r="U44" s="290">
        <v>4738</v>
      </c>
      <c r="V44" s="290">
        <v>948</v>
      </c>
      <c r="W44" s="290">
        <v>9193</v>
      </c>
      <c r="X44" s="290">
        <v>436</v>
      </c>
      <c r="Y44" s="290">
        <v>12174</v>
      </c>
      <c r="Z44" s="290">
        <v>165</v>
      </c>
      <c r="AA44" s="290">
        <v>2285</v>
      </c>
      <c r="AB44" s="290">
        <v>586</v>
      </c>
      <c r="AC44" s="290">
        <v>8106</v>
      </c>
      <c r="AD44" s="290">
        <v>6963</v>
      </c>
      <c r="AE44" s="290">
        <v>11757</v>
      </c>
      <c r="AF44" s="290">
        <v>5969</v>
      </c>
      <c r="AG44" s="290">
        <v>997</v>
      </c>
      <c r="AH44" s="290">
        <v>5994</v>
      </c>
      <c r="AI44" s="290">
        <v>8676</v>
      </c>
      <c r="AJ44" s="290">
        <v>24187</v>
      </c>
      <c r="AK44" s="290">
        <v>549</v>
      </c>
      <c r="AL44" s="290">
        <v>7434</v>
      </c>
      <c r="AM44" s="290">
        <v>21012</v>
      </c>
      <c r="AN44" s="290">
        <v>368</v>
      </c>
      <c r="AO44" s="290">
        <v>794</v>
      </c>
      <c r="AP44" s="291">
        <v>159600</v>
      </c>
      <c r="AQ44" s="290">
        <v>5663</v>
      </c>
      <c r="AR44" s="290">
        <v>397488</v>
      </c>
      <c r="AS44" s="290">
        <v>71226</v>
      </c>
      <c r="AT44" s="290">
        <v>40006</v>
      </c>
      <c r="AU44" s="290">
        <v>11952</v>
      </c>
      <c r="AV44" s="290">
        <v>367</v>
      </c>
      <c r="AW44" s="291">
        <v>526702</v>
      </c>
      <c r="AX44" s="290">
        <v>686302</v>
      </c>
      <c r="AY44" s="291">
        <v>120394</v>
      </c>
      <c r="AZ44" s="291">
        <v>647096</v>
      </c>
      <c r="BA44" s="290">
        <v>806696</v>
      </c>
      <c r="BB44" s="291">
        <v>-380412</v>
      </c>
      <c r="BC44" s="290">
        <v>266684</v>
      </c>
      <c r="BD44" s="291">
        <v>426284</v>
      </c>
      <c r="BE44" s="271"/>
      <c r="BG44" s="288">
        <v>40</v>
      </c>
      <c r="BH44" s="292" t="s">
        <v>43</v>
      </c>
      <c r="BI44" s="293">
        <f t="shared" si="0"/>
        <v>686302</v>
      </c>
      <c r="BJ44" s="294">
        <f t="shared" si="1"/>
        <v>380412</v>
      </c>
      <c r="BK44" s="295">
        <f t="shared" si="2"/>
        <v>0.55429242520056765</v>
      </c>
      <c r="BL44" s="296">
        <f t="shared" si="3"/>
        <v>0.44570757479943235</v>
      </c>
      <c r="BM44" s="277"/>
      <c r="BN44" s="288">
        <v>40</v>
      </c>
      <c r="BO44" s="292" t="s">
        <v>43</v>
      </c>
      <c r="BP44" s="297">
        <f t="shared" si="4"/>
        <v>120394</v>
      </c>
      <c r="BQ44" s="298">
        <f t="shared" si="5"/>
        <v>380412</v>
      </c>
      <c r="BR44" s="299">
        <f t="shared" si="6"/>
        <v>-260018</v>
      </c>
    </row>
    <row r="45" spans="1:71" x14ac:dyDescent="0.2">
      <c r="A45" s="300">
        <v>41</v>
      </c>
      <c r="B45" s="301" t="s">
        <v>52</v>
      </c>
      <c r="C45" s="302">
        <v>2</v>
      </c>
      <c r="D45" s="302">
        <v>0</v>
      </c>
      <c r="E45" s="302">
        <v>0</v>
      </c>
      <c r="F45" s="302">
        <v>1</v>
      </c>
      <c r="G45" s="302">
        <v>59</v>
      </c>
      <c r="H45" s="302">
        <v>6</v>
      </c>
      <c r="I45" s="302">
        <v>31</v>
      </c>
      <c r="J45" s="302">
        <v>84</v>
      </c>
      <c r="K45" s="302">
        <v>1</v>
      </c>
      <c r="L45" s="302">
        <v>45</v>
      </c>
      <c r="M45" s="302">
        <v>53</v>
      </c>
      <c r="N45" s="302">
        <v>23</v>
      </c>
      <c r="O45" s="302">
        <v>18</v>
      </c>
      <c r="P45" s="302">
        <v>86</v>
      </c>
      <c r="Q45" s="302">
        <v>51</v>
      </c>
      <c r="R45" s="302">
        <v>33</v>
      </c>
      <c r="S45" s="302">
        <v>10</v>
      </c>
      <c r="T45" s="302">
        <v>21</v>
      </c>
      <c r="U45" s="302">
        <v>110</v>
      </c>
      <c r="V45" s="302">
        <v>26</v>
      </c>
      <c r="W45" s="302">
        <v>84</v>
      </c>
      <c r="X45" s="302">
        <v>16</v>
      </c>
      <c r="Y45" s="302">
        <v>484</v>
      </c>
      <c r="Z45" s="302">
        <v>2</v>
      </c>
      <c r="AA45" s="302">
        <v>64</v>
      </c>
      <c r="AB45" s="302">
        <v>47</v>
      </c>
      <c r="AC45" s="302">
        <v>693</v>
      </c>
      <c r="AD45" s="302">
        <v>663</v>
      </c>
      <c r="AE45" s="302">
        <v>210</v>
      </c>
      <c r="AF45" s="302">
        <v>384</v>
      </c>
      <c r="AG45" s="302">
        <v>41</v>
      </c>
      <c r="AH45" s="302">
        <v>223</v>
      </c>
      <c r="AI45" s="302">
        <v>314</v>
      </c>
      <c r="AJ45" s="302">
        <v>454</v>
      </c>
      <c r="AK45" s="302">
        <v>50</v>
      </c>
      <c r="AL45" s="302">
        <v>255</v>
      </c>
      <c r="AM45" s="302">
        <v>1016</v>
      </c>
      <c r="AN45" s="302">
        <v>0</v>
      </c>
      <c r="AO45" s="302">
        <v>3</v>
      </c>
      <c r="AP45" s="303">
        <v>5663</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75</v>
      </c>
      <c r="D46" s="269">
        <v>20</v>
      </c>
      <c r="E46" s="269">
        <v>2</v>
      </c>
      <c r="F46" s="269">
        <v>8</v>
      </c>
      <c r="G46" s="269">
        <v>964</v>
      </c>
      <c r="H46" s="269">
        <v>126</v>
      </c>
      <c r="I46" s="269">
        <v>220</v>
      </c>
      <c r="J46" s="269">
        <v>626</v>
      </c>
      <c r="K46" s="269">
        <v>4</v>
      </c>
      <c r="L46" s="269">
        <v>545</v>
      </c>
      <c r="M46" s="269">
        <v>677</v>
      </c>
      <c r="N46" s="269">
        <v>132</v>
      </c>
      <c r="O46" s="269">
        <v>282</v>
      </c>
      <c r="P46" s="269">
        <v>1651</v>
      </c>
      <c r="Q46" s="269">
        <v>641</v>
      </c>
      <c r="R46" s="269">
        <v>598</v>
      </c>
      <c r="S46" s="269">
        <v>130</v>
      </c>
      <c r="T46" s="269">
        <v>355</v>
      </c>
      <c r="U46" s="269">
        <v>1431</v>
      </c>
      <c r="V46" s="269">
        <v>243</v>
      </c>
      <c r="W46" s="269">
        <v>1474</v>
      </c>
      <c r="X46" s="269">
        <v>203</v>
      </c>
      <c r="Y46" s="269">
        <v>7797</v>
      </c>
      <c r="Z46" s="269">
        <v>18</v>
      </c>
      <c r="AA46" s="269">
        <v>638</v>
      </c>
      <c r="AB46" s="269">
        <v>913</v>
      </c>
      <c r="AC46" s="269">
        <v>12494</v>
      </c>
      <c r="AD46" s="269">
        <v>6758</v>
      </c>
      <c r="AE46" s="269">
        <v>3104</v>
      </c>
      <c r="AF46" s="269">
        <v>8747</v>
      </c>
      <c r="AG46" s="269">
        <v>430</v>
      </c>
      <c r="AH46" s="269">
        <v>7476</v>
      </c>
      <c r="AI46" s="269">
        <v>13255</v>
      </c>
      <c r="AJ46" s="269">
        <v>24373</v>
      </c>
      <c r="AK46" s="269">
        <v>661</v>
      </c>
      <c r="AL46" s="269">
        <v>5773</v>
      </c>
      <c r="AM46" s="269">
        <v>12657</v>
      </c>
      <c r="AN46" s="269">
        <v>0</v>
      </c>
      <c r="AO46" s="269">
        <v>11</v>
      </c>
      <c r="AP46" s="270">
        <v>115512</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126</v>
      </c>
      <c r="D47" s="269">
        <v>31</v>
      </c>
      <c r="E47" s="269">
        <v>1</v>
      </c>
      <c r="F47" s="269">
        <v>1</v>
      </c>
      <c r="G47" s="269">
        <v>486</v>
      </c>
      <c r="H47" s="269">
        <v>-10</v>
      </c>
      <c r="I47" s="269">
        <v>83</v>
      </c>
      <c r="J47" s="269">
        <v>397</v>
      </c>
      <c r="K47" s="269">
        <v>3</v>
      </c>
      <c r="L47" s="269">
        <v>-15</v>
      </c>
      <c r="M47" s="269">
        <v>303</v>
      </c>
      <c r="N47" s="269">
        <v>251</v>
      </c>
      <c r="O47" s="269">
        <v>242</v>
      </c>
      <c r="P47" s="269">
        <v>172</v>
      </c>
      <c r="Q47" s="269">
        <v>351</v>
      </c>
      <c r="R47" s="269">
        <v>311</v>
      </c>
      <c r="S47" s="269">
        <v>15</v>
      </c>
      <c r="T47" s="269">
        <v>-76</v>
      </c>
      <c r="U47" s="269">
        <v>-157</v>
      </c>
      <c r="V47" s="269">
        <v>-69</v>
      </c>
      <c r="W47" s="269">
        <v>148</v>
      </c>
      <c r="X47" s="269">
        <v>21</v>
      </c>
      <c r="Y47" s="269">
        <v>605</v>
      </c>
      <c r="Z47" s="269">
        <v>13</v>
      </c>
      <c r="AA47" s="269">
        <v>591</v>
      </c>
      <c r="AB47" s="269">
        <v>67</v>
      </c>
      <c r="AC47" s="269">
        <v>4025</v>
      </c>
      <c r="AD47" s="269">
        <v>5401</v>
      </c>
      <c r="AE47" s="269">
        <v>38343</v>
      </c>
      <c r="AF47" s="269">
        <v>1000</v>
      </c>
      <c r="AG47" s="269">
        <v>285</v>
      </c>
      <c r="AH47" s="269">
        <v>0</v>
      </c>
      <c r="AI47" s="269">
        <v>753</v>
      </c>
      <c r="AJ47" s="269">
        <v>2082</v>
      </c>
      <c r="AK47" s="269">
        <v>-8</v>
      </c>
      <c r="AL47" s="269">
        <v>1469</v>
      </c>
      <c r="AM47" s="269">
        <v>5381</v>
      </c>
      <c r="AN47" s="269">
        <v>0</v>
      </c>
      <c r="AO47" s="269">
        <v>300</v>
      </c>
      <c r="AP47" s="270">
        <v>62922</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100</v>
      </c>
      <c r="D48" s="269">
        <v>5</v>
      </c>
      <c r="E48" s="269">
        <v>1</v>
      </c>
      <c r="F48" s="269">
        <v>3</v>
      </c>
      <c r="G48" s="269">
        <v>330</v>
      </c>
      <c r="H48" s="269">
        <v>59</v>
      </c>
      <c r="I48" s="269">
        <v>70</v>
      </c>
      <c r="J48" s="269">
        <v>839</v>
      </c>
      <c r="K48" s="269">
        <v>12</v>
      </c>
      <c r="L48" s="269">
        <v>206</v>
      </c>
      <c r="M48" s="269">
        <v>364</v>
      </c>
      <c r="N48" s="269">
        <v>126</v>
      </c>
      <c r="O48" s="269">
        <v>85</v>
      </c>
      <c r="P48" s="269">
        <v>482</v>
      </c>
      <c r="Q48" s="269">
        <v>347</v>
      </c>
      <c r="R48" s="269">
        <v>285</v>
      </c>
      <c r="S48" s="269">
        <v>90</v>
      </c>
      <c r="T48" s="269">
        <v>338</v>
      </c>
      <c r="U48" s="269">
        <v>1137</v>
      </c>
      <c r="V48" s="269">
        <v>267</v>
      </c>
      <c r="W48" s="269">
        <v>805</v>
      </c>
      <c r="X48" s="269">
        <v>77</v>
      </c>
      <c r="Y48" s="269">
        <v>830</v>
      </c>
      <c r="Z48" s="269">
        <v>49</v>
      </c>
      <c r="AA48" s="269">
        <v>980</v>
      </c>
      <c r="AB48" s="269">
        <v>146</v>
      </c>
      <c r="AC48" s="269">
        <v>2793</v>
      </c>
      <c r="AD48" s="269">
        <v>1590</v>
      </c>
      <c r="AE48" s="269">
        <v>30855</v>
      </c>
      <c r="AF48" s="269">
        <v>3818</v>
      </c>
      <c r="AG48" s="269">
        <v>211</v>
      </c>
      <c r="AH48" s="269">
        <v>7364</v>
      </c>
      <c r="AI48" s="269">
        <v>4429</v>
      </c>
      <c r="AJ48" s="269">
        <v>3571</v>
      </c>
      <c r="AK48" s="269">
        <v>83</v>
      </c>
      <c r="AL48" s="269">
        <v>1947</v>
      </c>
      <c r="AM48" s="269">
        <v>4525</v>
      </c>
      <c r="AN48" s="269">
        <v>0</v>
      </c>
      <c r="AO48" s="269">
        <v>41</v>
      </c>
      <c r="AP48" s="270">
        <v>69260</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25</v>
      </c>
      <c r="D49" s="269">
        <v>2</v>
      </c>
      <c r="E49" s="269">
        <v>0</v>
      </c>
      <c r="F49" s="269">
        <v>1</v>
      </c>
      <c r="G49" s="269">
        <v>178</v>
      </c>
      <c r="H49" s="269">
        <v>23</v>
      </c>
      <c r="I49" s="269">
        <v>32</v>
      </c>
      <c r="J49" s="269">
        <v>128</v>
      </c>
      <c r="K49" s="269">
        <v>17</v>
      </c>
      <c r="L49" s="269">
        <v>93</v>
      </c>
      <c r="M49" s="269">
        <v>97</v>
      </c>
      <c r="N49" s="269">
        <v>40</v>
      </c>
      <c r="O49" s="269">
        <v>21</v>
      </c>
      <c r="P49" s="269">
        <v>160</v>
      </c>
      <c r="Q49" s="269">
        <v>22</v>
      </c>
      <c r="R49" s="269">
        <v>27</v>
      </c>
      <c r="S49" s="269">
        <v>10</v>
      </c>
      <c r="T49" s="269">
        <v>15</v>
      </c>
      <c r="U49" s="269">
        <v>29</v>
      </c>
      <c r="V49" s="269">
        <v>17</v>
      </c>
      <c r="W49" s="269">
        <v>94</v>
      </c>
      <c r="X49" s="269">
        <v>19</v>
      </c>
      <c r="Y49" s="269">
        <v>835</v>
      </c>
      <c r="Z49" s="269">
        <v>8</v>
      </c>
      <c r="AA49" s="269">
        <v>208</v>
      </c>
      <c r="AB49" s="269">
        <v>35</v>
      </c>
      <c r="AC49" s="269">
        <v>1279</v>
      </c>
      <c r="AD49" s="269">
        <v>444</v>
      </c>
      <c r="AE49" s="269">
        <v>4233</v>
      </c>
      <c r="AF49" s="269">
        <v>1439</v>
      </c>
      <c r="AG49" s="269">
        <v>67</v>
      </c>
      <c r="AH49" s="269">
        <v>34</v>
      </c>
      <c r="AI49" s="269">
        <v>384</v>
      </c>
      <c r="AJ49" s="269">
        <v>824</v>
      </c>
      <c r="AK49" s="269">
        <v>46</v>
      </c>
      <c r="AL49" s="269">
        <v>776</v>
      </c>
      <c r="AM49" s="269">
        <v>3054</v>
      </c>
      <c r="AN49" s="269">
        <v>0</v>
      </c>
      <c r="AO49" s="269">
        <v>15</v>
      </c>
      <c r="AP49" s="270">
        <v>14731</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-44</v>
      </c>
      <c r="D50" s="269">
        <v>-3</v>
      </c>
      <c r="E50" s="269">
        <v>0</v>
      </c>
      <c r="F50" s="269">
        <v>0</v>
      </c>
      <c r="G50" s="269">
        <v>-30</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-96</v>
      </c>
      <c r="Z50" s="269">
        <v>0</v>
      </c>
      <c r="AA50" s="269">
        <v>-222</v>
      </c>
      <c r="AB50" s="269">
        <v>0</v>
      </c>
      <c r="AC50" s="269">
        <v>-15</v>
      </c>
      <c r="AD50" s="269">
        <v>-325</v>
      </c>
      <c r="AE50" s="269">
        <v>-11</v>
      </c>
      <c r="AF50" s="269">
        <v>-92</v>
      </c>
      <c r="AG50" s="269">
        <v>0</v>
      </c>
      <c r="AH50" s="269">
        <v>0</v>
      </c>
      <c r="AI50" s="269">
        <v>-111</v>
      </c>
      <c r="AJ50" s="269">
        <v>-742</v>
      </c>
      <c r="AK50" s="269">
        <v>-24</v>
      </c>
      <c r="AL50" s="269">
        <v>-1</v>
      </c>
      <c r="AM50" s="269">
        <v>0</v>
      </c>
      <c r="AN50" s="269">
        <v>0</v>
      </c>
      <c r="AO50" s="269">
        <v>-4</v>
      </c>
      <c r="AP50" s="270">
        <v>-1721</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284</v>
      </c>
      <c r="D51" s="290">
        <v>55</v>
      </c>
      <c r="E51" s="290">
        <v>4</v>
      </c>
      <c r="F51" s="290">
        <v>14</v>
      </c>
      <c r="G51" s="290">
        <v>1987</v>
      </c>
      <c r="H51" s="290">
        <v>204</v>
      </c>
      <c r="I51" s="290">
        <v>436</v>
      </c>
      <c r="J51" s="290">
        <v>2074</v>
      </c>
      <c r="K51" s="290">
        <v>36</v>
      </c>
      <c r="L51" s="290">
        <v>874</v>
      </c>
      <c r="M51" s="290">
        <v>1494</v>
      </c>
      <c r="N51" s="290">
        <v>572</v>
      </c>
      <c r="O51" s="290">
        <v>648</v>
      </c>
      <c r="P51" s="290">
        <v>2551</v>
      </c>
      <c r="Q51" s="290">
        <v>1412</v>
      </c>
      <c r="R51" s="290">
        <v>1254</v>
      </c>
      <c r="S51" s="290">
        <v>255</v>
      </c>
      <c r="T51" s="290">
        <v>653</v>
      </c>
      <c r="U51" s="290">
        <v>2550</v>
      </c>
      <c r="V51" s="290">
        <v>484</v>
      </c>
      <c r="W51" s="290">
        <v>2605</v>
      </c>
      <c r="X51" s="290">
        <v>336</v>
      </c>
      <c r="Y51" s="290">
        <v>10455</v>
      </c>
      <c r="Z51" s="290">
        <v>90</v>
      </c>
      <c r="AA51" s="290">
        <v>2259</v>
      </c>
      <c r="AB51" s="290">
        <v>1208</v>
      </c>
      <c r="AC51" s="290">
        <v>21269</v>
      </c>
      <c r="AD51" s="290">
        <v>14531</v>
      </c>
      <c r="AE51" s="290">
        <v>76734</v>
      </c>
      <c r="AF51" s="290">
        <v>15296</v>
      </c>
      <c r="AG51" s="290">
        <v>1034</v>
      </c>
      <c r="AH51" s="290">
        <v>15097</v>
      </c>
      <c r="AI51" s="290">
        <v>19024</v>
      </c>
      <c r="AJ51" s="290">
        <v>30562</v>
      </c>
      <c r="AK51" s="290">
        <v>808</v>
      </c>
      <c r="AL51" s="290">
        <v>10219</v>
      </c>
      <c r="AM51" s="290">
        <v>26633</v>
      </c>
      <c r="AN51" s="290">
        <v>0</v>
      </c>
      <c r="AO51" s="290">
        <v>366</v>
      </c>
      <c r="AP51" s="291">
        <v>266367</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620</v>
      </c>
      <c r="D52" s="306">
        <v>81</v>
      </c>
      <c r="E52" s="306">
        <v>7</v>
      </c>
      <c r="F52" s="306">
        <v>17</v>
      </c>
      <c r="G52" s="306">
        <v>6690</v>
      </c>
      <c r="H52" s="306">
        <v>513</v>
      </c>
      <c r="I52" s="306">
        <v>1388</v>
      </c>
      <c r="J52" s="306">
        <v>6551</v>
      </c>
      <c r="K52" s="306">
        <v>126</v>
      </c>
      <c r="L52" s="306">
        <v>2562</v>
      </c>
      <c r="M52" s="306">
        <v>3141</v>
      </c>
      <c r="N52" s="306">
        <v>2288</v>
      </c>
      <c r="O52" s="306">
        <v>2821</v>
      </c>
      <c r="P52" s="306">
        <v>5793</v>
      </c>
      <c r="Q52" s="306">
        <v>3291</v>
      </c>
      <c r="R52" s="306">
        <v>2771</v>
      </c>
      <c r="S52" s="306">
        <v>622</v>
      </c>
      <c r="T52" s="306">
        <v>1805</v>
      </c>
      <c r="U52" s="306">
        <v>7292</v>
      </c>
      <c r="V52" s="306">
        <v>1433</v>
      </c>
      <c r="W52" s="306">
        <v>11802</v>
      </c>
      <c r="X52" s="306">
        <v>772</v>
      </c>
      <c r="Y52" s="306">
        <v>22639</v>
      </c>
      <c r="Z52" s="306">
        <v>255</v>
      </c>
      <c r="AA52" s="306">
        <v>4546</v>
      </c>
      <c r="AB52" s="306">
        <v>1797</v>
      </c>
      <c r="AC52" s="306">
        <v>29409</v>
      </c>
      <c r="AD52" s="306">
        <v>21535</v>
      </c>
      <c r="AE52" s="306">
        <v>88501</v>
      </c>
      <c r="AF52" s="306">
        <v>21283</v>
      </c>
      <c r="AG52" s="306">
        <v>2032</v>
      </c>
      <c r="AH52" s="306">
        <v>21091</v>
      </c>
      <c r="AI52" s="306">
        <v>27769</v>
      </c>
      <c r="AJ52" s="306">
        <v>54796</v>
      </c>
      <c r="AK52" s="306">
        <v>1360</v>
      </c>
      <c r="AL52" s="306">
        <v>17666</v>
      </c>
      <c r="AM52" s="306">
        <v>47691</v>
      </c>
      <c r="AN52" s="306">
        <v>368</v>
      </c>
      <c r="AO52" s="306">
        <v>1160</v>
      </c>
      <c r="AP52" s="307">
        <v>426284</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0.14032258064516129</v>
      </c>
      <c r="D5" s="442">
        <v>0</v>
      </c>
      <c r="E5" s="442">
        <v>0</v>
      </c>
      <c r="F5" s="442">
        <v>0</v>
      </c>
      <c r="G5" s="442">
        <v>0.20941704035874439</v>
      </c>
      <c r="H5" s="442">
        <v>7.7972709551656916E-3</v>
      </c>
      <c r="I5" s="442">
        <v>7.2046109510086451E-4</v>
      </c>
      <c r="J5" s="442">
        <v>1.2211876049458099E-3</v>
      </c>
      <c r="K5" s="442">
        <v>0</v>
      </c>
      <c r="L5" s="442">
        <v>1.17096018735363E-3</v>
      </c>
      <c r="M5" s="442">
        <v>3.1836994587710921E-4</v>
      </c>
      <c r="N5" s="442">
        <v>0</v>
      </c>
      <c r="O5" s="442">
        <v>0</v>
      </c>
      <c r="P5" s="442">
        <v>0</v>
      </c>
      <c r="Q5" s="442">
        <v>0</v>
      </c>
      <c r="R5" s="442">
        <v>0</v>
      </c>
      <c r="S5" s="442">
        <v>0</v>
      </c>
      <c r="T5" s="442">
        <v>0</v>
      </c>
      <c r="U5" s="442">
        <v>0</v>
      </c>
      <c r="V5" s="442">
        <v>0</v>
      </c>
      <c r="W5" s="442">
        <v>0</v>
      </c>
      <c r="X5" s="442">
        <v>2.5906735751295338E-3</v>
      </c>
      <c r="Y5" s="442">
        <v>1.0601174963558461E-3</v>
      </c>
      <c r="Z5" s="442">
        <v>0</v>
      </c>
      <c r="AA5" s="442">
        <v>0</v>
      </c>
      <c r="AB5" s="442">
        <v>0</v>
      </c>
      <c r="AC5" s="442">
        <v>1.0200958890135672E-4</v>
      </c>
      <c r="AD5" s="442">
        <v>0</v>
      </c>
      <c r="AE5" s="442">
        <v>0</v>
      </c>
      <c r="AF5" s="442">
        <v>0</v>
      </c>
      <c r="AG5" s="442">
        <v>0</v>
      </c>
      <c r="AH5" s="442">
        <v>4.7413588734531315E-5</v>
      </c>
      <c r="AI5" s="442">
        <v>2.0166372573733301E-3</v>
      </c>
      <c r="AJ5" s="442">
        <v>1.678954668223958E-3</v>
      </c>
      <c r="AK5" s="442">
        <v>2.2058823529411764E-3</v>
      </c>
      <c r="AL5" s="442">
        <v>0</v>
      </c>
      <c r="AM5" s="442">
        <v>1.6879495082929692E-2</v>
      </c>
      <c r="AN5" s="442">
        <v>0</v>
      </c>
      <c r="AO5" s="442">
        <v>0</v>
      </c>
      <c r="AP5" s="443">
        <v>5.8435221589362958E-3</v>
      </c>
      <c r="AQ5" s="442">
        <v>3.3551121313791276E-3</v>
      </c>
      <c r="AR5" s="442">
        <v>1.0951274000724549E-2</v>
      </c>
      <c r="AS5" s="442">
        <v>0</v>
      </c>
      <c r="AT5" s="442">
        <v>0</v>
      </c>
      <c r="AU5" s="442">
        <v>2.6773761713520749E-3</v>
      </c>
      <c r="AV5" s="442">
        <v>0</v>
      </c>
      <c r="AW5" s="443">
        <v>8.361464357454499E-3</v>
      </c>
      <c r="AX5" s="442">
        <v>1.0046597562006231E-2</v>
      </c>
      <c r="AY5" s="443">
        <v>2.6745518879678389E-3</v>
      </c>
      <c r="AZ5" s="443">
        <v>7.3033985683731628E-3</v>
      </c>
      <c r="BA5" s="442">
        <v>8.9463688923708557E-3</v>
      </c>
      <c r="BB5" s="443">
        <v>1.7341724235828523E-2</v>
      </c>
      <c r="BC5" s="442">
        <v>-7.0157939733917294E-3</v>
      </c>
      <c r="BD5" s="443">
        <v>1.4544294414052604E-3</v>
      </c>
    </row>
    <row r="6" spans="1:56" x14ac:dyDescent="0.2">
      <c r="A6" s="267" t="s">
        <v>445</v>
      </c>
      <c r="B6" s="272" t="s">
        <v>446</v>
      </c>
      <c r="C6" s="442">
        <v>0</v>
      </c>
      <c r="D6" s="442">
        <v>0.13580246913580246</v>
      </c>
      <c r="E6" s="442">
        <v>0</v>
      </c>
      <c r="F6" s="442">
        <v>0</v>
      </c>
      <c r="G6" s="442">
        <v>5.9790732436472351E-4</v>
      </c>
      <c r="H6" s="442">
        <v>0</v>
      </c>
      <c r="I6" s="442">
        <v>1.440922190201729E-3</v>
      </c>
      <c r="J6" s="442">
        <v>3.0529690123645248E-4</v>
      </c>
      <c r="K6" s="442">
        <v>0</v>
      </c>
      <c r="L6" s="442">
        <v>0</v>
      </c>
      <c r="M6" s="442">
        <v>0</v>
      </c>
      <c r="N6" s="442">
        <v>0</v>
      </c>
      <c r="O6" s="442">
        <v>0</v>
      </c>
      <c r="P6" s="442">
        <v>0</v>
      </c>
      <c r="Q6" s="442">
        <v>0</v>
      </c>
      <c r="R6" s="442">
        <v>0</v>
      </c>
      <c r="S6" s="442">
        <v>0</v>
      </c>
      <c r="T6" s="442">
        <v>0</v>
      </c>
      <c r="U6" s="442">
        <v>0</v>
      </c>
      <c r="V6" s="442">
        <v>0</v>
      </c>
      <c r="W6" s="442">
        <v>0</v>
      </c>
      <c r="X6" s="442">
        <v>0</v>
      </c>
      <c r="Y6" s="442">
        <v>4.4171562348160254E-5</v>
      </c>
      <c r="Z6" s="442">
        <v>0</v>
      </c>
      <c r="AA6" s="442">
        <v>0</v>
      </c>
      <c r="AB6" s="442">
        <v>0</v>
      </c>
      <c r="AC6" s="442">
        <v>0</v>
      </c>
      <c r="AD6" s="442">
        <v>0</v>
      </c>
      <c r="AE6" s="442">
        <v>0</v>
      </c>
      <c r="AF6" s="442">
        <v>0</v>
      </c>
      <c r="AG6" s="442">
        <v>0</v>
      </c>
      <c r="AH6" s="442">
        <v>0</v>
      </c>
      <c r="AI6" s="442">
        <v>3.6011379595952319E-5</v>
      </c>
      <c r="AJ6" s="442">
        <v>3.6499014526607779E-5</v>
      </c>
      <c r="AK6" s="442">
        <v>0</v>
      </c>
      <c r="AL6" s="442">
        <v>0</v>
      </c>
      <c r="AM6" s="442">
        <v>9.4357425929420642E-4</v>
      </c>
      <c r="AN6" s="442">
        <v>0</v>
      </c>
      <c r="AO6" s="442">
        <v>0</v>
      </c>
      <c r="AP6" s="443">
        <v>1.5951806776702855E-4</v>
      </c>
      <c r="AQ6" s="442">
        <v>1.7658484901995409E-4</v>
      </c>
      <c r="AR6" s="442">
        <v>5.7611802117296619E-4</v>
      </c>
      <c r="AS6" s="442">
        <v>0</v>
      </c>
      <c r="AT6" s="442">
        <v>0</v>
      </c>
      <c r="AU6" s="442">
        <v>0</v>
      </c>
      <c r="AV6" s="442">
        <v>7.0844686648501368E-2</v>
      </c>
      <c r="AW6" s="443">
        <v>4.8604334139608357E-4</v>
      </c>
      <c r="AX6" s="442">
        <v>4.7209537492241024E-4</v>
      </c>
      <c r="AY6" s="443">
        <v>4.9836370583251655E-5</v>
      </c>
      <c r="AZ6" s="443">
        <v>4.0488582837786046E-4</v>
      </c>
      <c r="BA6" s="442">
        <v>4.0907603359877824E-4</v>
      </c>
      <c r="BB6" s="443">
        <v>6.5455348411722026E-4</v>
      </c>
      <c r="BC6" s="442">
        <v>4.8746831455955366E-5</v>
      </c>
      <c r="BD6" s="443">
        <v>1.90014168957784E-4</v>
      </c>
    </row>
    <row r="7" spans="1:56" x14ac:dyDescent="0.2">
      <c r="A7" s="267" t="s">
        <v>447</v>
      </c>
      <c r="B7" s="272" t="s">
        <v>250</v>
      </c>
      <c r="C7" s="442">
        <v>0</v>
      </c>
      <c r="D7" s="442">
        <v>0</v>
      </c>
      <c r="E7" s="442">
        <v>0</v>
      </c>
      <c r="F7" s="442">
        <v>0</v>
      </c>
      <c r="G7" s="442">
        <v>3.9910313901345293E-2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7.7720207253886009E-3</v>
      </c>
      <c r="Y7" s="442">
        <v>0</v>
      </c>
      <c r="Z7" s="442">
        <v>0</v>
      </c>
      <c r="AA7" s="442">
        <v>0</v>
      </c>
      <c r="AB7" s="442">
        <v>0</v>
      </c>
      <c r="AC7" s="442">
        <v>0</v>
      </c>
      <c r="AD7" s="442">
        <v>0</v>
      </c>
      <c r="AE7" s="442">
        <v>0</v>
      </c>
      <c r="AF7" s="442">
        <v>0</v>
      </c>
      <c r="AG7" s="442">
        <v>0</v>
      </c>
      <c r="AH7" s="442">
        <v>0</v>
      </c>
      <c r="AI7" s="442">
        <v>3.6011379595952319E-5</v>
      </c>
      <c r="AJ7" s="442">
        <v>3.649901452660778E-4</v>
      </c>
      <c r="AK7" s="442">
        <v>0</v>
      </c>
      <c r="AL7" s="442">
        <v>0</v>
      </c>
      <c r="AM7" s="442">
        <v>3.3758990165859387E-3</v>
      </c>
      <c r="AN7" s="442">
        <v>0</v>
      </c>
      <c r="AO7" s="442">
        <v>0</v>
      </c>
      <c r="AP7" s="443">
        <v>1.0673635416764411E-3</v>
      </c>
      <c r="AQ7" s="442">
        <v>8.8292424509977044E-4</v>
      </c>
      <c r="AR7" s="442">
        <v>1.1094674556213018E-3</v>
      </c>
      <c r="AS7" s="442">
        <v>0</v>
      </c>
      <c r="AT7" s="442">
        <v>0</v>
      </c>
      <c r="AU7" s="442">
        <v>0</v>
      </c>
      <c r="AV7" s="442">
        <v>0</v>
      </c>
      <c r="AW7" s="443">
        <v>8.4677863383848936E-4</v>
      </c>
      <c r="AX7" s="442">
        <v>1.3128331259416408E-3</v>
      </c>
      <c r="AY7" s="443">
        <v>1.6612123527750552E-5</v>
      </c>
      <c r="AZ7" s="443">
        <v>6.9232385921099804E-4</v>
      </c>
      <c r="BA7" s="442">
        <v>1.119380782847566E-3</v>
      </c>
      <c r="BB7" s="443">
        <v>2.3553410512812427E-3</v>
      </c>
      <c r="BC7" s="442">
        <v>-1.6798908070975386E-3</v>
      </c>
      <c r="BD7" s="443">
        <v>1.642097756425294E-5</v>
      </c>
    </row>
    <row r="8" spans="1:56" x14ac:dyDescent="0.2">
      <c r="A8" s="267" t="s">
        <v>448</v>
      </c>
      <c r="B8" s="272" t="s">
        <v>27</v>
      </c>
      <c r="C8" s="442">
        <v>0</v>
      </c>
      <c r="D8" s="442">
        <v>0</v>
      </c>
      <c r="E8" s="442">
        <v>0</v>
      </c>
      <c r="F8" s="442">
        <v>0</v>
      </c>
      <c r="G8" s="442">
        <v>2.9895366218236175E-4</v>
      </c>
      <c r="H8" s="442">
        <v>0</v>
      </c>
      <c r="I8" s="442">
        <v>6.4841498559077811E-3</v>
      </c>
      <c r="J8" s="442">
        <v>5.3426957716379182E-3</v>
      </c>
      <c r="K8" s="442">
        <v>0.59523809523809523</v>
      </c>
      <c r="L8" s="442">
        <v>0</v>
      </c>
      <c r="M8" s="442">
        <v>6.8767908309455589E-2</v>
      </c>
      <c r="N8" s="442">
        <v>5.1573426573426576E-2</v>
      </c>
      <c r="O8" s="442">
        <v>0.14852889046437434</v>
      </c>
      <c r="P8" s="442">
        <v>3.4524426031417227E-4</v>
      </c>
      <c r="Q8" s="442">
        <v>0</v>
      </c>
      <c r="R8" s="442">
        <v>0</v>
      </c>
      <c r="S8" s="442">
        <v>0</v>
      </c>
      <c r="T8" s="442">
        <v>0</v>
      </c>
      <c r="U8" s="442">
        <v>0</v>
      </c>
      <c r="V8" s="442">
        <v>0</v>
      </c>
      <c r="W8" s="442">
        <v>8.4731401457380101E-5</v>
      </c>
      <c r="X8" s="442">
        <v>0</v>
      </c>
      <c r="Y8" s="442">
        <v>6.6257343522240384E-3</v>
      </c>
      <c r="Z8" s="442">
        <v>0.29803921568627451</v>
      </c>
      <c r="AA8" s="442">
        <v>0</v>
      </c>
      <c r="AB8" s="442">
        <v>0</v>
      </c>
      <c r="AC8" s="442">
        <v>0</v>
      </c>
      <c r="AD8" s="442">
        <v>0</v>
      </c>
      <c r="AE8" s="442">
        <v>0</v>
      </c>
      <c r="AF8" s="442">
        <v>0</v>
      </c>
      <c r="AG8" s="442">
        <v>0</v>
      </c>
      <c r="AH8" s="442">
        <v>0</v>
      </c>
      <c r="AI8" s="442">
        <v>7.2022759191904637E-5</v>
      </c>
      <c r="AJ8" s="442">
        <v>0</v>
      </c>
      <c r="AK8" s="442">
        <v>0</v>
      </c>
      <c r="AL8" s="442">
        <v>0</v>
      </c>
      <c r="AM8" s="442">
        <v>0</v>
      </c>
      <c r="AN8" s="442">
        <v>0</v>
      </c>
      <c r="AO8" s="442">
        <v>0</v>
      </c>
      <c r="AP8" s="443">
        <v>2.592168601214214E-3</v>
      </c>
      <c r="AQ8" s="442">
        <v>-3.5316969803990818E-4</v>
      </c>
      <c r="AR8" s="442">
        <v>-2.0126393752767377E-5</v>
      </c>
      <c r="AS8" s="442">
        <v>0</v>
      </c>
      <c r="AT8" s="442">
        <v>0</v>
      </c>
      <c r="AU8" s="442">
        <v>-8.366800535475234E-5</v>
      </c>
      <c r="AV8" s="442">
        <v>-2.7247956403269754E-3</v>
      </c>
      <c r="AW8" s="443">
        <v>-2.2783281627941418E-5</v>
      </c>
      <c r="AX8" s="442">
        <v>1.5925933481178839E-3</v>
      </c>
      <c r="AY8" s="443">
        <v>6.6448494111002207E-5</v>
      </c>
      <c r="AZ8" s="443">
        <v>-6.1814630286696254E-6</v>
      </c>
      <c r="BA8" s="442">
        <v>1.3648264030068327E-3</v>
      </c>
      <c r="BB8" s="443">
        <v>2.8495420754340033E-3</v>
      </c>
      <c r="BC8" s="442">
        <v>-4.0797348172368795E-3</v>
      </c>
      <c r="BD8" s="443">
        <v>3.9879516941757137E-5</v>
      </c>
    </row>
    <row r="9" spans="1:56" x14ac:dyDescent="0.2">
      <c r="A9" s="267" t="s">
        <v>449</v>
      </c>
      <c r="B9" s="272" t="s">
        <v>191</v>
      </c>
      <c r="C9" s="442">
        <v>0.13225806451612904</v>
      </c>
      <c r="D9" s="442">
        <v>4.9382716049382713E-2</v>
      </c>
      <c r="E9" s="442">
        <v>0.14285714285714285</v>
      </c>
      <c r="F9" s="442">
        <v>0</v>
      </c>
      <c r="G9" s="442">
        <v>0.21345291479820627</v>
      </c>
      <c r="H9" s="442">
        <v>1.9493177387914229E-3</v>
      </c>
      <c r="I9" s="442">
        <v>2.1613832853025938E-3</v>
      </c>
      <c r="J9" s="442">
        <v>7.3271256296748586E-3</v>
      </c>
      <c r="K9" s="442">
        <v>0</v>
      </c>
      <c r="L9" s="442">
        <v>0</v>
      </c>
      <c r="M9" s="442">
        <v>6.3673989175421842E-4</v>
      </c>
      <c r="N9" s="442">
        <v>0</v>
      </c>
      <c r="O9" s="442">
        <v>0</v>
      </c>
      <c r="P9" s="442">
        <v>0</v>
      </c>
      <c r="Q9" s="442">
        <v>0</v>
      </c>
      <c r="R9" s="442">
        <v>0</v>
      </c>
      <c r="S9" s="442">
        <v>0</v>
      </c>
      <c r="T9" s="442">
        <v>0</v>
      </c>
      <c r="U9" s="442">
        <v>0</v>
      </c>
      <c r="V9" s="442">
        <v>0</v>
      </c>
      <c r="W9" s="442">
        <v>0</v>
      </c>
      <c r="X9" s="442">
        <v>3.8860103626943004E-3</v>
      </c>
      <c r="Y9" s="442">
        <v>4.4171562348160254E-5</v>
      </c>
      <c r="Z9" s="442">
        <v>0</v>
      </c>
      <c r="AA9" s="442">
        <v>0</v>
      </c>
      <c r="AB9" s="442">
        <v>0</v>
      </c>
      <c r="AC9" s="442">
        <v>1.7001598150226122E-4</v>
      </c>
      <c r="AD9" s="442">
        <v>0</v>
      </c>
      <c r="AE9" s="442">
        <v>0</v>
      </c>
      <c r="AF9" s="442">
        <v>0</v>
      </c>
      <c r="AG9" s="442">
        <v>0</v>
      </c>
      <c r="AH9" s="442">
        <v>3.3189512114171923E-4</v>
      </c>
      <c r="AI9" s="442">
        <v>5.3656955597968957E-3</v>
      </c>
      <c r="AJ9" s="442">
        <v>6.0770859186801956E-3</v>
      </c>
      <c r="AK9" s="442">
        <v>1.4705882352941176E-3</v>
      </c>
      <c r="AL9" s="442">
        <v>0</v>
      </c>
      <c r="AM9" s="442">
        <v>0.12534859826801703</v>
      </c>
      <c r="AN9" s="442">
        <v>0</v>
      </c>
      <c r="AO9" s="442">
        <v>2.5862068965517241E-3</v>
      </c>
      <c r="AP9" s="443">
        <v>1.8884124198890882E-2</v>
      </c>
      <c r="AQ9" s="442">
        <v>5.9509094119724527E-2</v>
      </c>
      <c r="AR9" s="442">
        <v>8.7247916918246585E-2</v>
      </c>
      <c r="AS9" s="442">
        <v>0</v>
      </c>
      <c r="AT9" s="442">
        <v>0</v>
      </c>
      <c r="AU9" s="442">
        <v>0</v>
      </c>
      <c r="AV9" s="442">
        <v>4.3596730245231606E-2</v>
      </c>
      <c r="AW9" s="443">
        <v>6.6513892105972638E-2</v>
      </c>
      <c r="AX9" s="442">
        <v>6.2775571104266056E-2</v>
      </c>
      <c r="AY9" s="443">
        <v>4.7095370201172819E-2</v>
      </c>
      <c r="AZ9" s="443">
        <v>6.2901022413984944E-2</v>
      </c>
      <c r="BA9" s="442">
        <v>6.0435405654670406E-2</v>
      </c>
      <c r="BB9" s="443">
        <v>0.11057222169647646</v>
      </c>
      <c r="BC9" s="442">
        <v>-5.0996685215460996E-3</v>
      </c>
      <c r="BD9" s="443">
        <v>1.5693762843550309E-2</v>
      </c>
    </row>
    <row r="10" spans="1:56" x14ac:dyDescent="0.2">
      <c r="A10" s="281" t="s">
        <v>450</v>
      </c>
      <c r="B10" s="283" t="s">
        <v>28</v>
      </c>
      <c r="C10" s="442">
        <v>4.8387096774193551E-3</v>
      </c>
      <c r="D10" s="442">
        <v>0</v>
      </c>
      <c r="E10" s="442">
        <v>0</v>
      </c>
      <c r="F10" s="442">
        <v>0</v>
      </c>
      <c r="G10" s="442">
        <v>1.195814648729447E-3</v>
      </c>
      <c r="H10" s="442">
        <v>0.24756335282651071</v>
      </c>
      <c r="I10" s="442">
        <v>6.4841498559077811E-3</v>
      </c>
      <c r="J10" s="442">
        <v>1.0685391543275836E-3</v>
      </c>
      <c r="K10" s="442">
        <v>0</v>
      </c>
      <c r="L10" s="442">
        <v>1.56128024980484E-3</v>
      </c>
      <c r="M10" s="442">
        <v>3.1836994587710922E-3</v>
      </c>
      <c r="N10" s="442">
        <v>4.3706293706293706E-4</v>
      </c>
      <c r="O10" s="442">
        <v>7.0896845090393477E-4</v>
      </c>
      <c r="P10" s="442">
        <v>1.3809770412566891E-3</v>
      </c>
      <c r="Q10" s="442">
        <v>1.2154360376785171E-3</v>
      </c>
      <c r="R10" s="442">
        <v>1.443522194153735E-3</v>
      </c>
      <c r="S10" s="442">
        <v>1.6077170418006431E-3</v>
      </c>
      <c r="T10" s="442">
        <v>3.3240997229916896E-3</v>
      </c>
      <c r="U10" s="442">
        <v>2.4684585847504115E-3</v>
      </c>
      <c r="V10" s="442">
        <v>2.0935101186322401E-3</v>
      </c>
      <c r="W10" s="442">
        <v>1.7793594306049821E-3</v>
      </c>
      <c r="X10" s="442">
        <v>7.7720207253886009E-3</v>
      </c>
      <c r="Y10" s="442">
        <v>3.3128671761120192E-3</v>
      </c>
      <c r="Z10" s="442">
        <v>0</v>
      </c>
      <c r="AA10" s="442">
        <v>8.7989441267047959E-4</v>
      </c>
      <c r="AB10" s="442">
        <v>2.2259321090706734E-3</v>
      </c>
      <c r="AC10" s="442">
        <v>4.454418715359244E-3</v>
      </c>
      <c r="AD10" s="442">
        <v>1.6252612026932899E-3</v>
      </c>
      <c r="AE10" s="442">
        <v>1.1299307352459294E-5</v>
      </c>
      <c r="AF10" s="442">
        <v>1.4095757177089697E-3</v>
      </c>
      <c r="AG10" s="442">
        <v>9.8425196850393699E-4</v>
      </c>
      <c r="AH10" s="442">
        <v>3.3663648001517237E-3</v>
      </c>
      <c r="AI10" s="442">
        <v>7.2022759191904637E-4</v>
      </c>
      <c r="AJ10" s="442">
        <v>2.682677567705672E-3</v>
      </c>
      <c r="AK10" s="442">
        <v>2.7205882352941177E-2</v>
      </c>
      <c r="AL10" s="442">
        <v>1.8679950186799503E-3</v>
      </c>
      <c r="AM10" s="442">
        <v>3.5436455515715755E-3</v>
      </c>
      <c r="AN10" s="442">
        <v>2.717391304347826E-2</v>
      </c>
      <c r="AO10" s="442">
        <v>5.1724137931034482E-3</v>
      </c>
      <c r="AP10" s="443">
        <v>2.3857334546921768E-3</v>
      </c>
      <c r="AQ10" s="442">
        <v>7.4165636588380719E-3</v>
      </c>
      <c r="AR10" s="442">
        <v>1.3441915227629513E-2</v>
      </c>
      <c r="AS10" s="442">
        <v>0</v>
      </c>
      <c r="AT10" s="442">
        <v>7.4988751687246919E-5</v>
      </c>
      <c r="AU10" s="442">
        <v>2.8447121820615795E-3</v>
      </c>
      <c r="AV10" s="442">
        <v>0.17438692098092642</v>
      </c>
      <c r="AW10" s="443">
        <v>1.0415756917573885E-2</v>
      </c>
      <c r="AX10" s="442">
        <v>9.4754204417297344E-3</v>
      </c>
      <c r="AY10" s="443">
        <v>4.261009684868017E-3</v>
      </c>
      <c r="AZ10" s="443">
        <v>9.2706491772472713E-3</v>
      </c>
      <c r="BA10" s="442">
        <v>8.6972043991788723E-3</v>
      </c>
      <c r="BB10" s="443">
        <v>1.7094623723752141E-2</v>
      </c>
      <c r="BC10" s="442">
        <v>-1.8898771579847311E-3</v>
      </c>
      <c r="BD10" s="443">
        <v>1.2034230700659653E-3</v>
      </c>
    </row>
    <row r="11" spans="1:56" x14ac:dyDescent="0.2">
      <c r="A11" s="281" t="s">
        <v>451</v>
      </c>
      <c r="B11" s="283" t="s">
        <v>285</v>
      </c>
      <c r="C11" s="442">
        <v>2.7419354838709678E-2</v>
      </c>
      <c r="D11" s="442">
        <v>0</v>
      </c>
      <c r="E11" s="442">
        <v>0</v>
      </c>
      <c r="F11" s="442">
        <v>0</v>
      </c>
      <c r="G11" s="442">
        <v>1.5994020926756353E-2</v>
      </c>
      <c r="H11" s="442">
        <v>7.7972709551656916E-3</v>
      </c>
      <c r="I11" s="442">
        <v>0.35662824207492794</v>
      </c>
      <c r="J11" s="442">
        <v>1.4348954358113265E-2</v>
      </c>
      <c r="K11" s="442">
        <v>0</v>
      </c>
      <c r="L11" s="442">
        <v>6.6354410616705703E-3</v>
      </c>
      <c r="M11" s="442">
        <v>2.0694046482012098E-2</v>
      </c>
      <c r="N11" s="442">
        <v>0</v>
      </c>
      <c r="O11" s="442">
        <v>2.4813895781637717E-3</v>
      </c>
      <c r="P11" s="442">
        <v>3.7976868634558951E-3</v>
      </c>
      <c r="Q11" s="442">
        <v>1.5192950470981465E-3</v>
      </c>
      <c r="R11" s="442">
        <v>1.443522194153735E-3</v>
      </c>
      <c r="S11" s="442">
        <v>4.8231511254019296E-3</v>
      </c>
      <c r="T11" s="442">
        <v>6.0941828254847648E-3</v>
      </c>
      <c r="U11" s="442">
        <v>7.5425123422929235E-3</v>
      </c>
      <c r="V11" s="442">
        <v>6.9783670621074668E-3</v>
      </c>
      <c r="W11" s="442">
        <v>1.3557024233180816E-3</v>
      </c>
      <c r="X11" s="442">
        <v>6.8652849740932637E-2</v>
      </c>
      <c r="Y11" s="442">
        <v>5.0046380140465571E-2</v>
      </c>
      <c r="Z11" s="442">
        <v>3.9215686274509803E-3</v>
      </c>
      <c r="AA11" s="442">
        <v>2.6396832380114386E-3</v>
      </c>
      <c r="AB11" s="442">
        <v>3.8953811908736783E-3</v>
      </c>
      <c r="AC11" s="442">
        <v>8.4667958788126087E-3</v>
      </c>
      <c r="AD11" s="442">
        <v>4.5507313675412116E-3</v>
      </c>
      <c r="AE11" s="442">
        <v>3.2767991322131952E-4</v>
      </c>
      <c r="AF11" s="442">
        <v>1.4095757177089697E-3</v>
      </c>
      <c r="AG11" s="442">
        <v>9.3503937007874023E-3</v>
      </c>
      <c r="AH11" s="442">
        <v>1.2327533070978143E-3</v>
      </c>
      <c r="AI11" s="442">
        <v>8.1025604090892728E-3</v>
      </c>
      <c r="AJ11" s="442">
        <v>3.7593984962406013E-3</v>
      </c>
      <c r="AK11" s="442">
        <v>1.9117647058823531E-2</v>
      </c>
      <c r="AL11" s="442">
        <v>2.8302954828484093E-3</v>
      </c>
      <c r="AM11" s="442">
        <v>6.1437168438489443E-3</v>
      </c>
      <c r="AN11" s="442">
        <v>0.34782608695652173</v>
      </c>
      <c r="AO11" s="442">
        <v>0.10431034482758621</v>
      </c>
      <c r="AP11" s="443">
        <v>8.5342166255360282E-3</v>
      </c>
      <c r="AQ11" s="442">
        <v>5.2975454705986224E-3</v>
      </c>
      <c r="AR11" s="442">
        <v>1.1119832548403977E-3</v>
      </c>
      <c r="AS11" s="442">
        <v>0</v>
      </c>
      <c r="AT11" s="442">
        <v>9.4985752137179418E-4</v>
      </c>
      <c r="AU11" s="442">
        <v>4.6017402945113788E-3</v>
      </c>
      <c r="AV11" s="442">
        <v>-4.632152588555858E-2</v>
      </c>
      <c r="AW11" s="443">
        <v>1.0404365276759913E-3</v>
      </c>
      <c r="AX11" s="442">
        <v>6.0993556772383E-3</v>
      </c>
      <c r="AY11" s="443">
        <v>9.4522982872900646E-3</v>
      </c>
      <c r="AZ11" s="443">
        <v>2.6054866665842472E-3</v>
      </c>
      <c r="BA11" s="442">
        <v>6.5997600087269554E-3</v>
      </c>
      <c r="BB11" s="443">
        <v>1.0346676760985458E-2</v>
      </c>
      <c r="BC11" s="442">
        <v>-8.436951598146121E-3</v>
      </c>
      <c r="BD11" s="443">
        <v>3.2560452655975829E-3</v>
      </c>
    </row>
    <row r="12" spans="1:56" x14ac:dyDescent="0.2">
      <c r="A12" s="281" t="s">
        <v>452</v>
      </c>
      <c r="B12" s="283" t="s">
        <v>29</v>
      </c>
      <c r="C12" s="442">
        <v>6.9354838709677416E-2</v>
      </c>
      <c r="D12" s="442">
        <v>0</v>
      </c>
      <c r="E12" s="442">
        <v>0</v>
      </c>
      <c r="F12" s="442">
        <v>0</v>
      </c>
      <c r="G12" s="442">
        <v>1.031390134529148E-2</v>
      </c>
      <c r="H12" s="442">
        <v>0.11500974658869395</v>
      </c>
      <c r="I12" s="442">
        <v>3.7463976945244955E-2</v>
      </c>
      <c r="J12" s="442">
        <v>0.36070828881086858</v>
      </c>
      <c r="K12" s="442">
        <v>0</v>
      </c>
      <c r="L12" s="442">
        <v>0.21077283372365341</v>
      </c>
      <c r="M12" s="442">
        <v>3.5020694046482011E-2</v>
      </c>
      <c r="N12" s="442">
        <v>3.4965034965034965E-3</v>
      </c>
      <c r="O12" s="442">
        <v>8.8621056362991855E-3</v>
      </c>
      <c r="P12" s="442">
        <v>9.148972898325565E-3</v>
      </c>
      <c r="Q12" s="442">
        <v>4.5578851412944391E-3</v>
      </c>
      <c r="R12" s="442">
        <v>4.3305665824612052E-3</v>
      </c>
      <c r="S12" s="442">
        <v>1.7684887459807074E-2</v>
      </c>
      <c r="T12" s="442">
        <v>1.8282548476454295E-2</v>
      </c>
      <c r="U12" s="442">
        <v>1.3713658804168952E-2</v>
      </c>
      <c r="V12" s="442">
        <v>1.04675505931612E-2</v>
      </c>
      <c r="W12" s="442">
        <v>1.0083036773428233E-2</v>
      </c>
      <c r="X12" s="442">
        <v>3.756476683937824E-2</v>
      </c>
      <c r="Y12" s="442">
        <v>5.7423031052608329E-3</v>
      </c>
      <c r="Z12" s="442">
        <v>0</v>
      </c>
      <c r="AA12" s="442">
        <v>9.0189177298724155E-3</v>
      </c>
      <c r="AB12" s="442">
        <v>1.4468558708959377E-2</v>
      </c>
      <c r="AC12" s="442">
        <v>0</v>
      </c>
      <c r="AD12" s="442">
        <v>0</v>
      </c>
      <c r="AE12" s="442">
        <v>3.3897922057377883E-5</v>
      </c>
      <c r="AF12" s="442">
        <v>3.7588685805572524E-4</v>
      </c>
      <c r="AG12" s="442">
        <v>1.4763779527559055E-3</v>
      </c>
      <c r="AH12" s="442">
        <v>9.0085818595609496E-4</v>
      </c>
      <c r="AI12" s="442">
        <v>1.1991789405452122E-2</v>
      </c>
      <c r="AJ12" s="442">
        <v>0.18196583692240309</v>
      </c>
      <c r="AK12" s="442">
        <v>2.2058823529411764E-3</v>
      </c>
      <c r="AL12" s="442">
        <v>4.8681082304992641E-3</v>
      </c>
      <c r="AM12" s="442">
        <v>5.8711287244972848E-3</v>
      </c>
      <c r="AN12" s="442">
        <v>8.152173913043478E-3</v>
      </c>
      <c r="AO12" s="442">
        <v>7.7586206896551723E-3</v>
      </c>
      <c r="AP12" s="443">
        <v>3.4181437726961368E-2</v>
      </c>
      <c r="AQ12" s="442">
        <v>1.1124845488257108E-2</v>
      </c>
      <c r="AR12" s="442">
        <v>8.0253995089159917E-3</v>
      </c>
      <c r="AS12" s="442">
        <v>0</v>
      </c>
      <c r="AT12" s="442">
        <v>0</v>
      </c>
      <c r="AU12" s="442">
        <v>0</v>
      </c>
      <c r="AV12" s="442">
        <v>0.82016348773841963</v>
      </c>
      <c r="AW12" s="443">
        <v>6.747648575475316E-3</v>
      </c>
      <c r="AX12" s="442">
        <v>2.6409656390335452E-2</v>
      </c>
      <c r="AY12" s="443">
        <v>5.4413010615146931E-2</v>
      </c>
      <c r="AZ12" s="443">
        <v>1.5615920976176641E-2</v>
      </c>
      <c r="BA12" s="442">
        <v>3.0588970318434702E-2</v>
      </c>
      <c r="BB12" s="443">
        <v>4.764571044025951E-2</v>
      </c>
      <c r="BC12" s="442">
        <v>-3.0073045252058617E-2</v>
      </c>
      <c r="BD12" s="443">
        <v>1.5367689146203001E-2</v>
      </c>
    </row>
    <row r="13" spans="1:56" x14ac:dyDescent="0.2">
      <c r="A13" s="281" t="s">
        <v>453</v>
      </c>
      <c r="B13" s="283" t="s">
        <v>30</v>
      </c>
      <c r="C13" s="442">
        <v>6.4516129032258064E-3</v>
      </c>
      <c r="D13" s="442">
        <v>2.4691358024691357E-2</v>
      </c>
      <c r="E13" s="442">
        <v>0.14285714285714285</v>
      </c>
      <c r="F13" s="442">
        <v>5.8823529411764705E-2</v>
      </c>
      <c r="G13" s="442">
        <v>4.633781763826607E-3</v>
      </c>
      <c r="H13" s="442">
        <v>5.8479532163742687E-3</v>
      </c>
      <c r="I13" s="442">
        <v>5.0432276657060519E-3</v>
      </c>
      <c r="J13" s="442">
        <v>8.1208975728896349E-2</v>
      </c>
      <c r="K13" s="442">
        <v>6.3492063492063489E-2</v>
      </c>
      <c r="L13" s="442">
        <v>1.17096018735363E-3</v>
      </c>
      <c r="M13" s="442">
        <v>2.2922636103151862E-2</v>
      </c>
      <c r="N13" s="442">
        <v>2.3164335664335664E-2</v>
      </c>
      <c r="O13" s="442">
        <v>2.8358738036157391E-3</v>
      </c>
      <c r="P13" s="442">
        <v>2.9345762126704645E-3</v>
      </c>
      <c r="Q13" s="442">
        <v>1.2154360376785171E-3</v>
      </c>
      <c r="R13" s="442">
        <v>1.0826416456153013E-3</v>
      </c>
      <c r="S13" s="442">
        <v>1.6077170418006431E-3</v>
      </c>
      <c r="T13" s="442">
        <v>1.6620498614958448E-3</v>
      </c>
      <c r="U13" s="442">
        <v>1.0970927043335162E-3</v>
      </c>
      <c r="V13" s="442">
        <v>0</v>
      </c>
      <c r="W13" s="442">
        <v>1.9488222335197424E-3</v>
      </c>
      <c r="X13" s="442">
        <v>1.2953367875647669E-3</v>
      </c>
      <c r="Y13" s="442">
        <v>1.2898096205662794E-2</v>
      </c>
      <c r="Z13" s="442">
        <v>5.8823529411764705E-2</v>
      </c>
      <c r="AA13" s="442">
        <v>1.1878574571051475E-2</v>
      </c>
      <c r="AB13" s="442">
        <v>1.2242626599888704E-2</v>
      </c>
      <c r="AC13" s="442">
        <v>1.5981502261212554E-3</v>
      </c>
      <c r="AD13" s="442">
        <v>3.2505224053865799E-4</v>
      </c>
      <c r="AE13" s="442">
        <v>2.3728545440164517E-4</v>
      </c>
      <c r="AF13" s="442">
        <v>3.4957477799182443E-2</v>
      </c>
      <c r="AG13" s="442">
        <v>4.921259842519685E-4</v>
      </c>
      <c r="AH13" s="442">
        <v>1.081029823147314E-2</v>
      </c>
      <c r="AI13" s="442">
        <v>4.5374338290899924E-3</v>
      </c>
      <c r="AJ13" s="442">
        <v>2.2629389006496824E-3</v>
      </c>
      <c r="AK13" s="442">
        <v>3.6764705882352941E-3</v>
      </c>
      <c r="AL13" s="442">
        <v>2.6604777538775048E-3</v>
      </c>
      <c r="AM13" s="442">
        <v>5.9340336751168982E-3</v>
      </c>
      <c r="AN13" s="442">
        <v>0</v>
      </c>
      <c r="AO13" s="442">
        <v>1.4655172413793103E-2</v>
      </c>
      <c r="AP13" s="443">
        <v>6.6106163965806829E-3</v>
      </c>
      <c r="AQ13" s="442">
        <v>8.8292424509977044E-4</v>
      </c>
      <c r="AR13" s="442">
        <v>1.5884756269371653E-2</v>
      </c>
      <c r="AS13" s="442">
        <v>0</v>
      </c>
      <c r="AT13" s="442">
        <v>0</v>
      </c>
      <c r="AU13" s="442">
        <v>0</v>
      </c>
      <c r="AV13" s="442">
        <v>0</v>
      </c>
      <c r="AW13" s="443">
        <v>1.1997296383913484E-2</v>
      </c>
      <c r="AX13" s="442">
        <v>1.3313380989710069E-2</v>
      </c>
      <c r="AY13" s="443">
        <v>5.8142432347126928E-4</v>
      </c>
      <c r="AZ13" s="443">
        <v>9.8733418225425591E-3</v>
      </c>
      <c r="BA13" s="442">
        <v>1.1413221337405912E-2</v>
      </c>
      <c r="BB13" s="443">
        <v>2.3871486703889468E-2</v>
      </c>
      <c r="BC13" s="442">
        <v>-1.0094343867648603E-2</v>
      </c>
      <c r="BD13" s="443">
        <v>2.9557759615655294E-4</v>
      </c>
    </row>
    <row r="14" spans="1:56" x14ac:dyDescent="0.2">
      <c r="A14" s="281" t="s">
        <v>454</v>
      </c>
      <c r="B14" s="283" t="s">
        <v>455</v>
      </c>
      <c r="C14" s="442">
        <v>8.0645161290322578E-3</v>
      </c>
      <c r="D14" s="442">
        <v>2.4691358024691357E-2</v>
      </c>
      <c r="E14" s="442">
        <v>0</v>
      </c>
      <c r="F14" s="442">
        <v>0</v>
      </c>
      <c r="G14" s="442">
        <v>1.7638266068759342E-2</v>
      </c>
      <c r="H14" s="442">
        <v>9.7465886939571145E-3</v>
      </c>
      <c r="I14" s="442">
        <v>2.3054755043227664E-2</v>
      </c>
      <c r="J14" s="442">
        <v>1.8928407876660051E-2</v>
      </c>
      <c r="K14" s="442">
        <v>0</v>
      </c>
      <c r="L14" s="442">
        <v>0.25956284153005466</v>
      </c>
      <c r="M14" s="442">
        <v>7.9592486469277305E-3</v>
      </c>
      <c r="N14" s="442">
        <v>8.7412587412587413E-4</v>
      </c>
      <c r="O14" s="442">
        <v>5.3172633817795108E-3</v>
      </c>
      <c r="P14" s="442">
        <v>5.006041774555498E-3</v>
      </c>
      <c r="Q14" s="442">
        <v>1.3673655423883319E-2</v>
      </c>
      <c r="R14" s="442">
        <v>2.0931071815229157E-2</v>
      </c>
      <c r="S14" s="442">
        <v>4.0192926045016078E-2</v>
      </c>
      <c r="T14" s="442">
        <v>2.0498614958448753E-2</v>
      </c>
      <c r="U14" s="442">
        <v>4.0455293472298412E-2</v>
      </c>
      <c r="V14" s="442">
        <v>4.1172365666434056E-2</v>
      </c>
      <c r="W14" s="442">
        <v>3.8044399254363669E-2</v>
      </c>
      <c r="X14" s="442">
        <v>6.4766839378238336E-2</v>
      </c>
      <c r="Y14" s="442">
        <v>1.4399929325500244E-2</v>
      </c>
      <c r="Z14" s="442">
        <v>0</v>
      </c>
      <c r="AA14" s="442">
        <v>3.8935327760668721E-2</v>
      </c>
      <c r="AB14" s="442">
        <v>1.4468558708959377E-2</v>
      </c>
      <c r="AC14" s="442">
        <v>5.3725050154714545E-3</v>
      </c>
      <c r="AD14" s="442">
        <v>3.018342233573253E-3</v>
      </c>
      <c r="AE14" s="442">
        <v>5.0846883086066823E-4</v>
      </c>
      <c r="AF14" s="442">
        <v>1.3156040031950384E-3</v>
      </c>
      <c r="AG14" s="442">
        <v>4.921259842519685E-3</v>
      </c>
      <c r="AH14" s="442">
        <v>1.9439571381157841E-3</v>
      </c>
      <c r="AI14" s="442">
        <v>5.7258093557564192E-3</v>
      </c>
      <c r="AJ14" s="442">
        <v>2.4089349587561137E-3</v>
      </c>
      <c r="AK14" s="442">
        <v>8.0882352941176478E-3</v>
      </c>
      <c r="AL14" s="442">
        <v>1.9755462470281898E-2</v>
      </c>
      <c r="AM14" s="442">
        <v>3.7323604034304168E-3</v>
      </c>
      <c r="AN14" s="442">
        <v>3.2608695652173912E-2</v>
      </c>
      <c r="AO14" s="442">
        <v>1.4655172413793103E-2</v>
      </c>
      <c r="AP14" s="443">
        <v>8.8532527610700844E-3</v>
      </c>
      <c r="AQ14" s="442">
        <v>1.7658484901995409E-3</v>
      </c>
      <c r="AR14" s="442">
        <v>2.8227267238256251E-3</v>
      </c>
      <c r="AS14" s="442">
        <v>2.8079633841574706E-5</v>
      </c>
      <c r="AT14" s="442">
        <v>0</v>
      </c>
      <c r="AU14" s="442">
        <v>0</v>
      </c>
      <c r="AV14" s="442">
        <v>2.4523160762942781E-2</v>
      </c>
      <c r="AW14" s="443">
        <v>2.17010757506142E-3</v>
      </c>
      <c r="AX14" s="442">
        <v>7.1644844397947263E-3</v>
      </c>
      <c r="AY14" s="443">
        <v>1.7708523680582088E-2</v>
      </c>
      <c r="AZ14" s="443">
        <v>5.0610728547232555E-3</v>
      </c>
      <c r="BA14" s="442">
        <v>8.7381120025387515E-3</v>
      </c>
      <c r="BB14" s="443">
        <v>1.1795106358369348E-2</v>
      </c>
      <c r="BC14" s="442">
        <v>-4.5447045942013766E-3</v>
      </c>
      <c r="BD14" s="443">
        <v>6.0100777885165758E-3</v>
      </c>
    </row>
    <row r="15" spans="1:56" x14ac:dyDescent="0.2">
      <c r="A15" s="281" t="s">
        <v>456</v>
      </c>
      <c r="B15" s="283" t="s">
        <v>31</v>
      </c>
      <c r="C15" s="442">
        <v>3.2258064516129032E-3</v>
      </c>
      <c r="D15" s="442">
        <v>0</v>
      </c>
      <c r="E15" s="442">
        <v>0</v>
      </c>
      <c r="F15" s="442">
        <v>0</v>
      </c>
      <c r="G15" s="442">
        <v>1.195814648729447E-3</v>
      </c>
      <c r="H15" s="442">
        <v>0</v>
      </c>
      <c r="I15" s="442">
        <v>1.440922190201729E-3</v>
      </c>
      <c r="J15" s="442">
        <v>6.86918027782018E-3</v>
      </c>
      <c r="K15" s="442">
        <v>0</v>
      </c>
      <c r="L15" s="442">
        <v>3.5128805620608899E-3</v>
      </c>
      <c r="M15" s="442">
        <v>8.6914995224450814E-2</v>
      </c>
      <c r="N15" s="442">
        <v>4.807692307692308E-3</v>
      </c>
      <c r="O15" s="442">
        <v>9.2165898617511521E-3</v>
      </c>
      <c r="P15" s="442">
        <v>3.6250647332988087E-3</v>
      </c>
      <c r="Q15" s="442">
        <v>6.6848982072318444E-3</v>
      </c>
      <c r="R15" s="442">
        <v>4.6914471309996387E-3</v>
      </c>
      <c r="S15" s="442">
        <v>1.7684887459807074E-2</v>
      </c>
      <c r="T15" s="442">
        <v>3.6011080332409975E-2</v>
      </c>
      <c r="U15" s="442">
        <v>9.1881513987931984E-3</v>
      </c>
      <c r="V15" s="442">
        <v>3.4891835310537334E-3</v>
      </c>
      <c r="W15" s="442">
        <v>5.8464667005592276E-3</v>
      </c>
      <c r="X15" s="442">
        <v>7.7720207253886009E-3</v>
      </c>
      <c r="Y15" s="442">
        <v>5.6981315429126725E-2</v>
      </c>
      <c r="Z15" s="442">
        <v>0</v>
      </c>
      <c r="AA15" s="442">
        <v>4.6194456665200178E-3</v>
      </c>
      <c r="AB15" s="442">
        <v>5.5648302726766835E-4</v>
      </c>
      <c r="AC15" s="442">
        <v>2.3802237410316569E-4</v>
      </c>
      <c r="AD15" s="442">
        <v>0</v>
      </c>
      <c r="AE15" s="442">
        <v>7.909515146721506E-5</v>
      </c>
      <c r="AF15" s="442">
        <v>0</v>
      </c>
      <c r="AG15" s="442">
        <v>0</v>
      </c>
      <c r="AH15" s="442">
        <v>1.8965435493812526E-4</v>
      </c>
      <c r="AI15" s="442">
        <v>2.0886600165652344E-3</v>
      </c>
      <c r="AJ15" s="442">
        <v>7.4822979779545957E-4</v>
      </c>
      <c r="AK15" s="442">
        <v>7.3529411764705881E-4</v>
      </c>
      <c r="AL15" s="442">
        <v>1.528359560738141E-3</v>
      </c>
      <c r="AM15" s="442">
        <v>1.4048772305047075E-3</v>
      </c>
      <c r="AN15" s="442">
        <v>1.0869565217391304E-2</v>
      </c>
      <c r="AO15" s="442">
        <v>5.1724137931034482E-3</v>
      </c>
      <c r="AP15" s="443">
        <v>5.1350742697356695E-3</v>
      </c>
      <c r="AQ15" s="442">
        <v>7.0633939607981635E-4</v>
      </c>
      <c r="AR15" s="442">
        <v>4.2265426880811494E-4</v>
      </c>
      <c r="AS15" s="442">
        <v>0</v>
      </c>
      <c r="AT15" s="442">
        <v>0</v>
      </c>
      <c r="AU15" s="442">
        <v>0</v>
      </c>
      <c r="AV15" s="442">
        <v>-0.18801089918256131</v>
      </c>
      <c r="AW15" s="443">
        <v>1.955565006398305E-4</v>
      </c>
      <c r="AX15" s="442">
        <v>3.3396376522289023E-3</v>
      </c>
      <c r="AY15" s="443">
        <v>2.1778493944880975E-2</v>
      </c>
      <c r="AZ15" s="443">
        <v>4.211121688281182E-3</v>
      </c>
      <c r="BA15" s="442">
        <v>6.0915140275890796E-3</v>
      </c>
      <c r="BB15" s="443">
        <v>4.6607362543768334E-3</v>
      </c>
      <c r="BC15" s="442">
        <v>3.5697679650822695E-3</v>
      </c>
      <c r="BD15" s="443">
        <v>7.3683272184740687E-3</v>
      </c>
    </row>
    <row r="16" spans="1:56" x14ac:dyDescent="0.2">
      <c r="A16" s="281" t="s">
        <v>457</v>
      </c>
      <c r="B16" s="283" t="s">
        <v>32</v>
      </c>
      <c r="C16" s="442">
        <v>0</v>
      </c>
      <c r="D16" s="442">
        <v>0</v>
      </c>
      <c r="E16" s="442">
        <v>0</v>
      </c>
      <c r="F16" s="442">
        <v>0</v>
      </c>
      <c r="G16" s="442">
        <v>0</v>
      </c>
      <c r="H16" s="442">
        <v>0</v>
      </c>
      <c r="I16" s="442">
        <v>7.2046109510086451E-4</v>
      </c>
      <c r="J16" s="442">
        <v>0</v>
      </c>
      <c r="K16" s="442">
        <v>0</v>
      </c>
      <c r="L16" s="442">
        <v>1.56128024980484E-3</v>
      </c>
      <c r="M16" s="442">
        <v>8.5959885386819486E-3</v>
      </c>
      <c r="N16" s="442">
        <v>0.53802447552447552</v>
      </c>
      <c r="O16" s="442">
        <v>1.0634526763559022E-3</v>
      </c>
      <c r="P16" s="442">
        <v>0.23597445192473676</v>
      </c>
      <c r="Q16" s="442">
        <v>0.11911273169249469</v>
      </c>
      <c r="R16" s="442">
        <v>9.5633345362684946E-2</v>
      </c>
      <c r="S16" s="442">
        <v>2.2508038585209004E-2</v>
      </c>
      <c r="T16" s="442">
        <v>6.0941828254847648E-3</v>
      </c>
      <c r="U16" s="442">
        <v>4.5940756993965992E-2</v>
      </c>
      <c r="V16" s="442">
        <v>9.7697138869504534E-3</v>
      </c>
      <c r="W16" s="442">
        <v>5.4990679545839687E-2</v>
      </c>
      <c r="X16" s="442">
        <v>5.1813471502590676E-3</v>
      </c>
      <c r="Y16" s="442">
        <v>2.4824418039666063E-2</v>
      </c>
      <c r="Z16" s="442">
        <v>0</v>
      </c>
      <c r="AA16" s="442">
        <v>0</v>
      </c>
      <c r="AB16" s="442">
        <v>0</v>
      </c>
      <c r="AC16" s="442">
        <v>0</v>
      </c>
      <c r="AD16" s="442">
        <v>0</v>
      </c>
      <c r="AE16" s="442">
        <v>0</v>
      </c>
      <c r="AF16" s="442">
        <v>4.6985857256965655E-5</v>
      </c>
      <c r="AG16" s="442">
        <v>0</v>
      </c>
      <c r="AH16" s="442">
        <v>4.7413588734531315E-5</v>
      </c>
      <c r="AI16" s="442">
        <v>0</v>
      </c>
      <c r="AJ16" s="442">
        <v>0</v>
      </c>
      <c r="AK16" s="442">
        <v>0</v>
      </c>
      <c r="AL16" s="442">
        <v>2.8302954828484094E-4</v>
      </c>
      <c r="AM16" s="442">
        <v>2.0968316873204589E-5</v>
      </c>
      <c r="AN16" s="442">
        <v>0</v>
      </c>
      <c r="AO16" s="442">
        <v>3.4482758620689655E-3</v>
      </c>
      <c r="AP16" s="443">
        <v>1.1473571609537304E-2</v>
      </c>
      <c r="AQ16" s="442">
        <v>0</v>
      </c>
      <c r="AR16" s="442">
        <v>-1.0817936642112467E-4</v>
      </c>
      <c r="AS16" s="442">
        <v>0</v>
      </c>
      <c r="AT16" s="442">
        <v>-2.0746887966804979E-3</v>
      </c>
      <c r="AU16" s="442">
        <v>-1.5896921017402945E-3</v>
      </c>
      <c r="AV16" s="442">
        <v>-4.3596730245231606E-2</v>
      </c>
      <c r="AW16" s="443">
        <v>-3.0567569517488065E-4</v>
      </c>
      <c r="AX16" s="442">
        <v>6.8920096400709894E-3</v>
      </c>
      <c r="AY16" s="443">
        <v>1.4726647507350865E-2</v>
      </c>
      <c r="AZ16" s="443">
        <v>2.4911296005538592E-3</v>
      </c>
      <c r="BA16" s="442">
        <v>8.0612771105844083E-3</v>
      </c>
      <c r="BB16" s="443">
        <v>1.108009211065897E-2</v>
      </c>
      <c r="BC16" s="442">
        <v>-9.7606155599886009E-3</v>
      </c>
      <c r="BD16" s="443">
        <v>5.367313809572961E-3</v>
      </c>
    </row>
    <row r="17" spans="1:56" x14ac:dyDescent="0.2">
      <c r="A17" s="281" t="s">
        <v>458</v>
      </c>
      <c r="B17" s="283" t="s">
        <v>33</v>
      </c>
      <c r="C17" s="442">
        <v>0</v>
      </c>
      <c r="D17" s="442">
        <v>0</v>
      </c>
      <c r="E17" s="442">
        <v>0</v>
      </c>
      <c r="F17" s="442">
        <v>0</v>
      </c>
      <c r="G17" s="442">
        <v>1.4947683109118087E-3</v>
      </c>
      <c r="H17" s="442">
        <v>0</v>
      </c>
      <c r="I17" s="442">
        <v>1.440922190201729E-3</v>
      </c>
      <c r="J17" s="442">
        <v>5.1900473210196914E-3</v>
      </c>
      <c r="K17" s="442">
        <v>0</v>
      </c>
      <c r="L17" s="442">
        <v>2.34192037470726E-3</v>
      </c>
      <c r="M17" s="442">
        <v>1.0187838268067495E-2</v>
      </c>
      <c r="N17" s="442">
        <v>8.7412587412587419E-3</v>
      </c>
      <c r="O17" s="442">
        <v>0.41864587025877348</v>
      </c>
      <c r="P17" s="442">
        <v>6.8358363542206105E-2</v>
      </c>
      <c r="Q17" s="442">
        <v>3.9197812215132181E-2</v>
      </c>
      <c r="R17" s="442">
        <v>2.0209310718152292E-2</v>
      </c>
      <c r="S17" s="442">
        <v>3.8585209003215437E-2</v>
      </c>
      <c r="T17" s="442">
        <v>4.7645429362880888E-2</v>
      </c>
      <c r="U17" s="442">
        <v>6.6785518376302797E-2</v>
      </c>
      <c r="V17" s="442">
        <v>4.1870202372644799E-2</v>
      </c>
      <c r="W17" s="442">
        <v>2.4826300627012372E-2</v>
      </c>
      <c r="X17" s="442">
        <v>1.8134715025906734E-2</v>
      </c>
      <c r="Y17" s="442">
        <v>9.5852290295507757E-3</v>
      </c>
      <c r="Z17" s="442">
        <v>0</v>
      </c>
      <c r="AA17" s="442">
        <v>2.199736031676199E-4</v>
      </c>
      <c r="AB17" s="442">
        <v>0</v>
      </c>
      <c r="AC17" s="442">
        <v>0</v>
      </c>
      <c r="AD17" s="442">
        <v>0</v>
      </c>
      <c r="AE17" s="442">
        <v>0</v>
      </c>
      <c r="AF17" s="442">
        <v>0</v>
      </c>
      <c r="AG17" s="442">
        <v>0</v>
      </c>
      <c r="AH17" s="442">
        <v>2.3706794367265658E-4</v>
      </c>
      <c r="AI17" s="442">
        <v>1.4404551838380927E-4</v>
      </c>
      <c r="AJ17" s="442">
        <v>1.678954668223958E-3</v>
      </c>
      <c r="AK17" s="442">
        <v>0</v>
      </c>
      <c r="AL17" s="442">
        <v>7.9248273519755459E-4</v>
      </c>
      <c r="AM17" s="442">
        <v>2.5161980247845507E-4</v>
      </c>
      <c r="AN17" s="442">
        <v>2.717391304347826E-3</v>
      </c>
      <c r="AO17" s="442">
        <v>2.5862068965517241E-3</v>
      </c>
      <c r="AP17" s="443">
        <v>7.4574696681085845E-3</v>
      </c>
      <c r="AQ17" s="442">
        <v>0</v>
      </c>
      <c r="AR17" s="442">
        <v>5.2831783601014375E-4</v>
      </c>
      <c r="AS17" s="442">
        <v>0</v>
      </c>
      <c r="AT17" s="442">
        <v>0</v>
      </c>
      <c r="AU17" s="442">
        <v>-2.008032128514056E-3</v>
      </c>
      <c r="AV17" s="442">
        <v>-0.21525885558583105</v>
      </c>
      <c r="AW17" s="443">
        <v>2.0315092784914431E-4</v>
      </c>
      <c r="AX17" s="442">
        <v>4.7879796357871611E-3</v>
      </c>
      <c r="AY17" s="443">
        <v>1.8597272289316742E-2</v>
      </c>
      <c r="AZ17" s="443">
        <v>3.6254280663147354E-3</v>
      </c>
      <c r="BA17" s="442">
        <v>6.8489245019189389E-3</v>
      </c>
      <c r="BB17" s="443">
        <v>7.1080828154737492E-3</v>
      </c>
      <c r="BC17" s="442">
        <v>-1.3424127431716937E-3</v>
      </c>
      <c r="BD17" s="443">
        <v>6.6176539583939348E-3</v>
      </c>
    </row>
    <row r="18" spans="1:56" x14ac:dyDescent="0.2">
      <c r="A18" s="281" t="s">
        <v>459</v>
      </c>
      <c r="B18" s="283" t="s">
        <v>34</v>
      </c>
      <c r="C18" s="442">
        <v>1.6129032258064516E-3</v>
      </c>
      <c r="D18" s="442">
        <v>0</v>
      </c>
      <c r="E18" s="442">
        <v>0</v>
      </c>
      <c r="F18" s="442">
        <v>0</v>
      </c>
      <c r="G18" s="442">
        <v>4.9327354260089683E-3</v>
      </c>
      <c r="H18" s="442">
        <v>1.9493177387914229E-3</v>
      </c>
      <c r="I18" s="442">
        <v>2.1613832853025938E-3</v>
      </c>
      <c r="J18" s="442">
        <v>9.1589070370935739E-3</v>
      </c>
      <c r="K18" s="442">
        <v>0</v>
      </c>
      <c r="L18" s="442">
        <v>2.7322404371584699E-3</v>
      </c>
      <c r="M18" s="442">
        <v>1.0824578159821713E-2</v>
      </c>
      <c r="N18" s="442">
        <v>8.7412587412587413E-4</v>
      </c>
      <c r="O18" s="442">
        <v>1.7724211272598369E-3</v>
      </c>
      <c r="P18" s="442">
        <v>7.3364405316761611E-2</v>
      </c>
      <c r="Q18" s="442">
        <v>3.7070799149194776E-2</v>
      </c>
      <c r="R18" s="442">
        <v>3.3561891014074342E-2</v>
      </c>
      <c r="S18" s="442">
        <v>4.0192926045016078E-2</v>
      </c>
      <c r="T18" s="442">
        <v>2.1052631578947368E-2</v>
      </c>
      <c r="U18" s="442">
        <v>2.8113000548546353E-2</v>
      </c>
      <c r="V18" s="442">
        <v>2.7215631542219121E-2</v>
      </c>
      <c r="W18" s="442">
        <v>1.0337230977800373E-2</v>
      </c>
      <c r="X18" s="442">
        <v>1.683937823834197E-2</v>
      </c>
      <c r="Y18" s="442">
        <v>0.10190379433720571</v>
      </c>
      <c r="Z18" s="442">
        <v>0</v>
      </c>
      <c r="AA18" s="442">
        <v>8.7989441267047959E-4</v>
      </c>
      <c r="AB18" s="442">
        <v>0</v>
      </c>
      <c r="AC18" s="442">
        <v>3.0602876670407018E-3</v>
      </c>
      <c r="AD18" s="442">
        <v>1.393081030879963E-4</v>
      </c>
      <c r="AE18" s="442">
        <v>3.1638060586886024E-4</v>
      </c>
      <c r="AF18" s="442">
        <v>8.4574543062538178E-4</v>
      </c>
      <c r="AG18" s="442">
        <v>0</v>
      </c>
      <c r="AH18" s="442">
        <v>4.4568773410459438E-3</v>
      </c>
      <c r="AI18" s="442">
        <v>2.1606827757571394E-4</v>
      </c>
      <c r="AJ18" s="442">
        <v>3.1024162347616615E-4</v>
      </c>
      <c r="AK18" s="442">
        <v>2.2058823529411764E-3</v>
      </c>
      <c r="AL18" s="442">
        <v>2.094418657307823E-3</v>
      </c>
      <c r="AM18" s="442">
        <v>2.0758633704472543E-3</v>
      </c>
      <c r="AN18" s="442">
        <v>0</v>
      </c>
      <c r="AO18" s="442">
        <v>5.1724137931034482E-3</v>
      </c>
      <c r="AP18" s="443">
        <v>9.2426645147366537E-3</v>
      </c>
      <c r="AQ18" s="442">
        <v>1.9424333392194949E-3</v>
      </c>
      <c r="AR18" s="442">
        <v>8.7801392746447693E-4</v>
      </c>
      <c r="AS18" s="442">
        <v>0</v>
      </c>
      <c r="AT18" s="442">
        <v>1.2248162775583661E-3</v>
      </c>
      <c r="AU18" s="442">
        <v>5.1874163319946456E-3</v>
      </c>
      <c r="AV18" s="442">
        <v>-9.264305177111716E-2</v>
      </c>
      <c r="AW18" s="443">
        <v>8.2969117261753325E-4</v>
      </c>
      <c r="AX18" s="442">
        <v>6.3776588149240419E-3</v>
      </c>
      <c r="AY18" s="443">
        <v>4.1588451251723509E-2</v>
      </c>
      <c r="AZ18" s="443">
        <v>8.4129711820193596E-3</v>
      </c>
      <c r="BA18" s="442">
        <v>1.1632634846336167E-2</v>
      </c>
      <c r="BB18" s="443">
        <v>9.4397653070881042E-3</v>
      </c>
      <c r="BC18" s="442">
        <v>6.9482983606065606E-3</v>
      </c>
      <c r="BD18" s="443">
        <v>1.3589531861388183E-2</v>
      </c>
    </row>
    <row r="19" spans="1:56" x14ac:dyDescent="0.2">
      <c r="A19" s="281" t="s">
        <v>460</v>
      </c>
      <c r="B19" s="285" t="s">
        <v>269</v>
      </c>
      <c r="C19" s="442">
        <v>0</v>
      </c>
      <c r="D19" s="442">
        <v>0</v>
      </c>
      <c r="E19" s="442">
        <v>0</v>
      </c>
      <c r="F19" s="442">
        <v>0</v>
      </c>
      <c r="G19" s="442">
        <v>0</v>
      </c>
      <c r="H19" s="442">
        <v>0</v>
      </c>
      <c r="I19" s="442">
        <v>0</v>
      </c>
      <c r="J19" s="442">
        <v>0</v>
      </c>
      <c r="K19" s="442">
        <v>0</v>
      </c>
      <c r="L19" s="442">
        <v>3.9032006245120999E-4</v>
      </c>
      <c r="M19" s="442">
        <v>2.2285896211397642E-3</v>
      </c>
      <c r="N19" s="442">
        <v>0</v>
      </c>
      <c r="O19" s="442">
        <v>0</v>
      </c>
      <c r="P19" s="442">
        <v>1.2083549110996029E-3</v>
      </c>
      <c r="Q19" s="442">
        <v>0.16347614706776056</v>
      </c>
      <c r="R19" s="442">
        <v>4.1140382533381453E-2</v>
      </c>
      <c r="S19" s="442">
        <v>1.607717041800643E-2</v>
      </c>
      <c r="T19" s="442">
        <v>2.7700831024930748E-3</v>
      </c>
      <c r="U19" s="442">
        <v>1.3713658804168952E-2</v>
      </c>
      <c r="V19" s="442">
        <v>2.0935101186322401E-3</v>
      </c>
      <c r="W19" s="442">
        <v>8.0494831384511096E-3</v>
      </c>
      <c r="X19" s="442">
        <v>0</v>
      </c>
      <c r="Y19" s="442">
        <v>6.8465921639648394E-3</v>
      </c>
      <c r="Z19" s="442">
        <v>0</v>
      </c>
      <c r="AA19" s="442">
        <v>1.0558732952045754E-2</v>
      </c>
      <c r="AB19" s="442">
        <v>0</v>
      </c>
      <c r="AC19" s="442">
        <v>0</v>
      </c>
      <c r="AD19" s="442">
        <v>0</v>
      </c>
      <c r="AE19" s="442">
        <v>0</v>
      </c>
      <c r="AF19" s="442">
        <v>9.397171451393131E-5</v>
      </c>
      <c r="AG19" s="442">
        <v>0</v>
      </c>
      <c r="AH19" s="442">
        <v>3.3189512114171923E-4</v>
      </c>
      <c r="AI19" s="442">
        <v>0</v>
      </c>
      <c r="AJ19" s="442">
        <v>0</v>
      </c>
      <c r="AK19" s="442">
        <v>0</v>
      </c>
      <c r="AL19" s="442">
        <v>1.6528925619834711E-2</v>
      </c>
      <c r="AM19" s="442">
        <v>0</v>
      </c>
      <c r="AN19" s="442">
        <v>0</v>
      </c>
      <c r="AO19" s="442">
        <v>0</v>
      </c>
      <c r="AP19" s="443">
        <v>3.2466618498465812E-3</v>
      </c>
      <c r="AQ19" s="442">
        <v>0</v>
      </c>
      <c r="AR19" s="442">
        <v>4.276858672463068E-5</v>
      </c>
      <c r="AS19" s="442">
        <v>0</v>
      </c>
      <c r="AT19" s="442">
        <v>1.1298305254211868E-2</v>
      </c>
      <c r="AU19" s="442">
        <v>5.6977911646586346E-2</v>
      </c>
      <c r="AV19" s="442">
        <v>0.16893732970027248</v>
      </c>
      <c r="AW19" s="443">
        <v>2.3011114444220831E-3</v>
      </c>
      <c r="AX19" s="442">
        <v>3.7825913373412869E-3</v>
      </c>
      <c r="AY19" s="443">
        <v>2.6263767297373623E-2</v>
      </c>
      <c r="AZ19" s="443">
        <v>6.7594298218502354E-3</v>
      </c>
      <c r="BA19" s="442">
        <v>7.137756974126561E-3</v>
      </c>
      <c r="BB19" s="443">
        <v>6.485074077579046E-3</v>
      </c>
      <c r="BC19" s="442">
        <v>7.1507851989620671E-3</v>
      </c>
      <c r="BD19" s="443">
        <v>7.720205309136632E-3</v>
      </c>
    </row>
    <row r="20" spans="1:56" x14ac:dyDescent="0.2">
      <c r="A20" s="281" t="s">
        <v>461</v>
      </c>
      <c r="B20" s="285" t="s">
        <v>270</v>
      </c>
      <c r="C20" s="442">
        <v>0</v>
      </c>
      <c r="D20" s="442">
        <v>0</v>
      </c>
      <c r="E20" s="442">
        <v>0</v>
      </c>
      <c r="F20" s="442">
        <v>0</v>
      </c>
      <c r="G20" s="442">
        <v>0</v>
      </c>
      <c r="H20" s="442">
        <v>0</v>
      </c>
      <c r="I20" s="442">
        <v>0</v>
      </c>
      <c r="J20" s="442">
        <v>0</v>
      </c>
      <c r="K20" s="442">
        <v>0</v>
      </c>
      <c r="L20" s="442">
        <v>3.1225604996096799E-3</v>
      </c>
      <c r="M20" s="442">
        <v>1.5918497293855461E-3</v>
      </c>
      <c r="N20" s="442">
        <v>0</v>
      </c>
      <c r="O20" s="442">
        <v>0</v>
      </c>
      <c r="P20" s="442">
        <v>5.1786639047125837E-4</v>
      </c>
      <c r="Q20" s="442">
        <v>5.1656031601336984E-3</v>
      </c>
      <c r="R20" s="442">
        <v>0.1526524720317575</v>
      </c>
      <c r="S20" s="442">
        <v>1.6077170418006431E-3</v>
      </c>
      <c r="T20" s="442">
        <v>2.7700831024930748E-3</v>
      </c>
      <c r="U20" s="442">
        <v>2.331321996708722E-3</v>
      </c>
      <c r="V20" s="442">
        <v>1.3956734124214933E-3</v>
      </c>
      <c r="W20" s="442">
        <v>9.3204541603118113E-4</v>
      </c>
      <c r="X20" s="442">
        <v>0</v>
      </c>
      <c r="Y20" s="442">
        <v>8.8343124696320507E-5</v>
      </c>
      <c r="Z20" s="442">
        <v>0</v>
      </c>
      <c r="AA20" s="442">
        <v>2.199736031676199E-4</v>
      </c>
      <c r="AB20" s="442">
        <v>0</v>
      </c>
      <c r="AC20" s="442">
        <v>0</v>
      </c>
      <c r="AD20" s="442">
        <v>0</v>
      </c>
      <c r="AE20" s="442">
        <v>0</v>
      </c>
      <c r="AF20" s="442">
        <v>0</v>
      </c>
      <c r="AG20" s="442">
        <v>0</v>
      </c>
      <c r="AH20" s="442">
        <v>0</v>
      </c>
      <c r="AI20" s="442">
        <v>0</v>
      </c>
      <c r="AJ20" s="442">
        <v>0</v>
      </c>
      <c r="AK20" s="442">
        <v>0</v>
      </c>
      <c r="AL20" s="442">
        <v>2.439714706215329E-2</v>
      </c>
      <c r="AM20" s="442">
        <v>0</v>
      </c>
      <c r="AN20" s="442">
        <v>0</v>
      </c>
      <c r="AO20" s="442">
        <v>0</v>
      </c>
      <c r="AP20" s="443">
        <v>2.1722607463568887E-3</v>
      </c>
      <c r="AQ20" s="442">
        <v>0</v>
      </c>
      <c r="AR20" s="442">
        <v>2.5157992190959224E-5</v>
      </c>
      <c r="AS20" s="442">
        <v>0</v>
      </c>
      <c r="AT20" s="442">
        <v>6.6490026496025595E-3</v>
      </c>
      <c r="AU20" s="442">
        <v>9.7054886211512717E-2</v>
      </c>
      <c r="AV20" s="442">
        <v>1.3623978201634877E-2</v>
      </c>
      <c r="AW20" s="443">
        <v>2.7358924021552984E-3</v>
      </c>
      <c r="AX20" s="442">
        <v>3.4489189890164972E-3</v>
      </c>
      <c r="AY20" s="443">
        <v>2.3016097147698391E-2</v>
      </c>
      <c r="AZ20" s="443">
        <v>6.5090805691891155E-3</v>
      </c>
      <c r="BA20" s="442">
        <v>6.3691898806985531E-3</v>
      </c>
      <c r="BB20" s="443">
        <v>6.2222011923914076E-3</v>
      </c>
      <c r="BC20" s="442">
        <v>6.9183003104798186E-3</v>
      </c>
      <c r="BD20" s="443">
        <v>6.5003612615064134E-3</v>
      </c>
    </row>
    <row r="21" spans="1:56" x14ac:dyDescent="0.2">
      <c r="A21" s="281" t="s">
        <v>462</v>
      </c>
      <c r="B21" s="285" t="s">
        <v>271</v>
      </c>
      <c r="C21" s="442">
        <v>0</v>
      </c>
      <c r="D21" s="442">
        <v>0</v>
      </c>
      <c r="E21" s="442">
        <v>0</v>
      </c>
      <c r="F21" s="442">
        <v>0</v>
      </c>
      <c r="G21" s="442">
        <v>0</v>
      </c>
      <c r="H21" s="442">
        <v>0</v>
      </c>
      <c r="I21" s="442">
        <v>0</v>
      </c>
      <c r="J21" s="442">
        <v>0</v>
      </c>
      <c r="K21" s="442">
        <v>0</v>
      </c>
      <c r="L21" s="442">
        <v>0</v>
      </c>
      <c r="M21" s="442">
        <v>0</v>
      </c>
      <c r="N21" s="442">
        <v>0</v>
      </c>
      <c r="O21" s="442">
        <v>0</v>
      </c>
      <c r="P21" s="442">
        <v>0</v>
      </c>
      <c r="Q21" s="442">
        <v>2.7347310847766638E-3</v>
      </c>
      <c r="R21" s="442">
        <v>5.77408877661494E-3</v>
      </c>
      <c r="S21" s="442">
        <v>8.8424437299035374E-2</v>
      </c>
      <c r="T21" s="442">
        <v>0</v>
      </c>
      <c r="U21" s="442">
        <v>9.5995611629182663E-4</v>
      </c>
      <c r="V21" s="442">
        <v>1.3956734124214933E-3</v>
      </c>
      <c r="W21" s="442">
        <v>4.2365700728690055E-4</v>
      </c>
      <c r="X21" s="442">
        <v>0</v>
      </c>
      <c r="Y21" s="442">
        <v>2.2085781174080126E-4</v>
      </c>
      <c r="Z21" s="442">
        <v>0</v>
      </c>
      <c r="AA21" s="442">
        <v>0</v>
      </c>
      <c r="AB21" s="442">
        <v>0</v>
      </c>
      <c r="AC21" s="442">
        <v>1.1561086742153763E-3</v>
      </c>
      <c r="AD21" s="442">
        <v>0</v>
      </c>
      <c r="AE21" s="442">
        <v>0</v>
      </c>
      <c r="AF21" s="442">
        <v>0</v>
      </c>
      <c r="AG21" s="442">
        <v>0</v>
      </c>
      <c r="AH21" s="442">
        <v>3.2241240339481296E-3</v>
      </c>
      <c r="AI21" s="442">
        <v>0</v>
      </c>
      <c r="AJ21" s="442">
        <v>1.3960873056427476E-2</v>
      </c>
      <c r="AK21" s="442">
        <v>0</v>
      </c>
      <c r="AL21" s="442">
        <v>8.377674629231292E-3</v>
      </c>
      <c r="AM21" s="442">
        <v>1.2790673292654799E-3</v>
      </c>
      <c r="AN21" s="442">
        <v>1.0869565217391304E-2</v>
      </c>
      <c r="AO21" s="442">
        <v>6.0344827586206896E-3</v>
      </c>
      <c r="AP21" s="443">
        <v>2.782182770171998E-3</v>
      </c>
      <c r="AQ21" s="442">
        <v>1.4126787921596327E-3</v>
      </c>
      <c r="AR21" s="442">
        <v>3.3711709535885358E-4</v>
      </c>
      <c r="AS21" s="442">
        <v>0</v>
      </c>
      <c r="AT21" s="442">
        <v>3.2845073239014151E-2</v>
      </c>
      <c r="AU21" s="442">
        <v>6.2165327978580993E-2</v>
      </c>
      <c r="AV21" s="442">
        <v>7.0844686648501368E-2</v>
      </c>
      <c r="AW21" s="443">
        <v>4.2244001351808046E-3</v>
      </c>
      <c r="AX21" s="442">
        <v>4.9701151970998189E-3</v>
      </c>
      <c r="AY21" s="443">
        <v>2.0599033174410683E-3</v>
      </c>
      <c r="AZ21" s="443">
        <v>3.8216895174749961E-3</v>
      </c>
      <c r="BA21" s="442">
        <v>4.5357854755694836E-3</v>
      </c>
      <c r="BB21" s="443">
        <v>7.9834495231485871E-3</v>
      </c>
      <c r="BC21" s="442">
        <v>-2.1148625339352943E-3</v>
      </c>
      <c r="BD21" s="443">
        <v>1.4591211492807612E-3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0</v>
      </c>
      <c r="P22" s="442">
        <v>2.7619540825133781E-3</v>
      </c>
      <c r="Q22" s="442">
        <v>7.9003342449103613E-3</v>
      </c>
      <c r="R22" s="442">
        <v>1.0104655359076146E-2</v>
      </c>
      <c r="S22" s="442">
        <v>0.14147909967845659</v>
      </c>
      <c r="T22" s="442">
        <v>0.28975069252077562</v>
      </c>
      <c r="U22" s="442">
        <v>0.15016456390565003</v>
      </c>
      <c r="V22" s="442">
        <v>0.31960921144452198</v>
      </c>
      <c r="W22" s="442">
        <v>1.1184544992374174E-2</v>
      </c>
      <c r="X22" s="442">
        <v>1.0362694300518135E-2</v>
      </c>
      <c r="Y22" s="442">
        <v>3.0920093643712178E-4</v>
      </c>
      <c r="Z22" s="442">
        <v>0</v>
      </c>
      <c r="AA22" s="442">
        <v>0</v>
      </c>
      <c r="AB22" s="442">
        <v>0</v>
      </c>
      <c r="AC22" s="442">
        <v>3.4003196300452245E-5</v>
      </c>
      <c r="AD22" s="442">
        <v>4.643603436266543E-5</v>
      </c>
      <c r="AE22" s="442">
        <v>0</v>
      </c>
      <c r="AF22" s="442">
        <v>0</v>
      </c>
      <c r="AG22" s="442">
        <v>1.968503937007874E-3</v>
      </c>
      <c r="AH22" s="442">
        <v>2.2284386705229719E-3</v>
      </c>
      <c r="AI22" s="442">
        <v>2.2687169145449962E-3</v>
      </c>
      <c r="AJ22" s="442">
        <v>0</v>
      </c>
      <c r="AK22" s="442">
        <v>0</v>
      </c>
      <c r="AL22" s="442">
        <v>2.4680176610438129E-2</v>
      </c>
      <c r="AM22" s="442">
        <v>0</v>
      </c>
      <c r="AN22" s="442">
        <v>3.2608695652173912E-2</v>
      </c>
      <c r="AO22" s="442">
        <v>8.6206896551724137E-3</v>
      </c>
      <c r="AP22" s="443">
        <v>6.9319983860524912E-3</v>
      </c>
      <c r="AQ22" s="442">
        <v>0</v>
      </c>
      <c r="AR22" s="442">
        <v>4.9058084772370483E-4</v>
      </c>
      <c r="AS22" s="442">
        <v>0</v>
      </c>
      <c r="AT22" s="442">
        <v>0</v>
      </c>
      <c r="AU22" s="442">
        <v>0</v>
      </c>
      <c r="AV22" s="442">
        <v>-0.28610354223433243</v>
      </c>
      <c r="AW22" s="443">
        <v>1.7087461220956061E-4</v>
      </c>
      <c r="AX22" s="442">
        <v>4.436822273576356E-3</v>
      </c>
      <c r="AY22" s="443">
        <v>1.3821286775088459E-2</v>
      </c>
      <c r="AZ22" s="443">
        <v>2.7105715380716308E-3</v>
      </c>
      <c r="BA22" s="442">
        <v>5.8373910370201412E-3</v>
      </c>
      <c r="BB22" s="443">
        <v>7.6338285858490269E-3</v>
      </c>
      <c r="BC22" s="442">
        <v>-4.312219705719128E-3</v>
      </c>
      <c r="BD22" s="443">
        <v>4.2342663576395078E-3</v>
      </c>
    </row>
    <row r="23" spans="1:56" x14ac:dyDescent="0.2">
      <c r="A23" s="281" t="s">
        <v>464</v>
      </c>
      <c r="B23" s="283" t="s">
        <v>35</v>
      </c>
      <c r="C23" s="442">
        <v>0</v>
      </c>
      <c r="D23" s="442">
        <v>0</v>
      </c>
      <c r="E23" s="442">
        <v>0</v>
      </c>
      <c r="F23" s="442">
        <v>0</v>
      </c>
      <c r="G23" s="442">
        <v>0</v>
      </c>
      <c r="H23" s="442">
        <v>0</v>
      </c>
      <c r="I23" s="442">
        <v>0</v>
      </c>
      <c r="J23" s="442">
        <v>0</v>
      </c>
      <c r="K23" s="442">
        <v>0</v>
      </c>
      <c r="L23" s="442">
        <v>0</v>
      </c>
      <c r="M23" s="442">
        <v>0</v>
      </c>
      <c r="N23" s="442">
        <v>0</v>
      </c>
      <c r="O23" s="442">
        <v>0</v>
      </c>
      <c r="P23" s="442">
        <v>8.6311065078543069E-4</v>
      </c>
      <c r="Q23" s="442">
        <v>2.4308720753570344E-2</v>
      </c>
      <c r="R23" s="442">
        <v>2.3457235654998194E-2</v>
      </c>
      <c r="S23" s="442">
        <v>1.9292604501607719E-2</v>
      </c>
      <c r="T23" s="442">
        <v>2.1052631578947368E-2</v>
      </c>
      <c r="U23" s="442">
        <v>0.11889742183214481</v>
      </c>
      <c r="V23" s="442">
        <v>1.884159106769016E-2</v>
      </c>
      <c r="W23" s="442">
        <v>3.2875783765463483E-2</v>
      </c>
      <c r="X23" s="442">
        <v>1.2953367875647669E-3</v>
      </c>
      <c r="Y23" s="442">
        <v>8.4367684084986089E-3</v>
      </c>
      <c r="Z23" s="442">
        <v>0</v>
      </c>
      <c r="AA23" s="442">
        <v>2.199736031676199E-4</v>
      </c>
      <c r="AB23" s="442">
        <v>0</v>
      </c>
      <c r="AC23" s="442">
        <v>2.3802237410316569E-4</v>
      </c>
      <c r="AD23" s="442">
        <v>0</v>
      </c>
      <c r="AE23" s="442">
        <v>0</v>
      </c>
      <c r="AF23" s="442">
        <v>2.3492928628482827E-4</v>
      </c>
      <c r="AG23" s="442">
        <v>0</v>
      </c>
      <c r="AH23" s="442">
        <v>1.8491299606467214E-3</v>
      </c>
      <c r="AI23" s="442">
        <v>4.6814793474738017E-4</v>
      </c>
      <c r="AJ23" s="442">
        <v>9.124753631651945E-5</v>
      </c>
      <c r="AK23" s="442">
        <v>0</v>
      </c>
      <c r="AL23" s="442">
        <v>1.403826559492811E-2</v>
      </c>
      <c r="AM23" s="442">
        <v>2.7258811935165962E-4</v>
      </c>
      <c r="AN23" s="442">
        <v>0</v>
      </c>
      <c r="AO23" s="442">
        <v>8.6206896551724137E-4</v>
      </c>
      <c r="AP23" s="443">
        <v>4.705782999127342E-3</v>
      </c>
      <c r="AQ23" s="442">
        <v>5.2975454705986224E-3</v>
      </c>
      <c r="AR23" s="442">
        <v>1.0251881817815884E-2</v>
      </c>
      <c r="AS23" s="442">
        <v>0</v>
      </c>
      <c r="AT23" s="442">
        <v>2.1546767984802279E-2</v>
      </c>
      <c r="AU23" s="442">
        <v>6.3504016064257027E-2</v>
      </c>
      <c r="AV23" s="442">
        <v>0.17711171662125341</v>
      </c>
      <c r="AW23" s="443">
        <v>1.0994831992284062E-2</v>
      </c>
      <c r="AX23" s="442">
        <v>1.1360887772438372E-2</v>
      </c>
      <c r="AY23" s="443">
        <v>4.9769922089140654E-2</v>
      </c>
      <c r="AZ23" s="443">
        <v>1.8209044716703548E-2</v>
      </c>
      <c r="BA23" s="442">
        <v>1.7093180082707736E-2</v>
      </c>
      <c r="BB23" s="443">
        <v>1.7078851350640883E-2</v>
      </c>
      <c r="BC23" s="442">
        <v>1.982121162124462E-2</v>
      </c>
      <c r="BD23" s="443">
        <v>1.7105966914076062E-2</v>
      </c>
    </row>
    <row r="24" spans="1:56" x14ac:dyDescent="0.2">
      <c r="A24" s="281" t="s">
        <v>465</v>
      </c>
      <c r="B24" s="283" t="s">
        <v>466</v>
      </c>
      <c r="C24" s="442">
        <v>0</v>
      </c>
      <c r="D24" s="442">
        <v>0</v>
      </c>
      <c r="E24" s="442">
        <v>0</v>
      </c>
      <c r="F24" s="442">
        <v>0</v>
      </c>
      <c r="G24" s="442">
        <v>0</v>
      </c>
      <c r="H24" s="442">
        <v>0</v>
      </c>
      <c r="I24" s="442">
        <v>0</v>
      </c>
      <c r="J24" s="442">
        <v>0</v>
      </c>
      <c r="K24" s="442">
        <v>0</v>
      </c>
      <c r="L24" s="442">
        <v>0</v>
      </c>
      <c r="M24" s="442">
        <v>0</v>
      </c>
      <c r="N24" s="442">
        <v>0</v>
      </c>
      <c r="O24" s="442">
        <v>0</v>
      </c>
      <c r="P24" s="442">
        <v>0</v>
      </c>
      <c r="Q24" s="442">
        <v>9.1157702825888785E-4</v>
      </c>
      <c r="R24" s="442">
        <v>3.6088054853843375E-4</v>
      </c>
      <c r="S24" s="442">
        <v>0</v>
      </c>
      <c r="T24" s="442">
        <v>0</v>
      </c>
      <c r="U24" s="442">
        <v>0</v>
      </c>
      <c r="V24" s="442">
        <v>2.6517794836008374E-2</v>
      </c>
      <c r="W24" s="442">
        <v>6.5243179122182679E-3</v>
      </c>
      <c r="X24" s="442">
        <v>0</v>
      </c>
      <c r="Y24" s="442">
        <v>1.7668624939264101E-3</v>
      </c>
      <c r="Z24" s="442">
        <v>0</v>
      </c>
      <c r="AA24" s="442">
        <v>0</v>
      </c>
      <c r="AB24" s="442">
        <v>0</v>
      </c>
      <c r="AC24" s="442">
        <v>3.060287667040702E-4</v>
      </c>
      <c r="AD24" s="442">
        <v>1.393081030879963E-4</v>
      </c>
      <c r="AE24" s="442">
        <v>4.5197229409837177E-5</v>
      </c>
      <c r="AF24" s="442">
        <v>1.8794342902786262E-4</v>
      </c>
      <c r="AG24" s="442">
        <v>0</v>
      </c>
      <c r="AH24" s="442">
        <v>1.7068891944431275E-3</v>
      </c>
      <c r="AI24" s="442">
        <v>1.4404551838380927E-4</v>
      </c>
      <c r="AJ24" s="442">
        <v>1.8249507263303889E-5</v>
      </c>
      <c r="AK24" s="442">
        <v>0</v>
      </c>
      <c r="AL24" s="442">
        <v>1.8113891090229821E-3</v>
      </c>
      <c r="AM24" s="442">
        <v>1.6774653498563671E-4</v>
      </c>
      <c r="AN24" s="442">
        <v>0</v>
      </c>
      <c r="AO24" s="442">
        <v>0</v>
      </c>
      <c r="AP24" s="443">
        <v>6.0992202381510922E-4</v>
      </c>
      <c r="AQ24" s="442">
        <v>5.2975454705986226E-4</v>
      </c>
      <c r="AR24" s="442">
        <v>1.0395282373304351E-2</v>
      </c>
      <c r="AS24" s="442">
        <v>0</v>
      </c>
      <c r="AT24" s="442">
        <v>6.344048392741089E-2</v>
      </c>
      <c r="AU24" s="442">
        <v>2.8279785809906293E-2</v>
      </c>
      <c r="AV24" s="442">
        <v>-2.7247956403269755E-2</v>
      </c>
      <c r="AW24" s="443">
        <v>1.3292146223101488E-2</v>
      </c>
      <c r="AX24" s="442">
        <v>1.0579890485529694E-2</v>
      </c>
      <c r="AY24" s="443">
        <v>7.3508646610296194E-3</v>
      </c>
      <c r="AZ24" s="443">
        <v>1.2186754361022166E-2</v>
      </c>
      <c r="BA24" s="442">
        <v>1.0097979908168629E-2</v>
      </c>
      <c r="BB24" s="443">
        <v>1.7646656782646184E-2</v>
      </c>
      <c r="BC24" s="442">
        <v>4.3984640998335107E-3</v>
      </c>
      <c r="BD24" s="443">
        <v>3.3616086927963518E-3</v>
      </c>
    </row>
    <row r="25" spans="1:56" x14ac:dyDescent="0.2">
      <c r="A25" s="281" t="s">
        <v>467</v>
      </c>
      <c r="B25" s="283" t="s">
        <v>192</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7.217610970768675E-4</v>
      </c>
      <c r="S25" s="442">
        <v>0</v>
      </c>
      <c r="T25" s="442">
        <v>0</v>
      </c>
      <c r="U25" s="442">
        <v>0</v>
      </c>
      <c r="V25" s="442">
        <v>0</v>
      </c>
      <c r="W25" s="442">
        <v>0.46687002203016437</v>
      </c>
      <c r="X25" s="442">
        <v>0</v>
      </c>
      <c r="Y25" s="442">
        <v>0</v>
      </c>
      <c r="Z25" s="442">
        <v>0</v>
      </c>
      <c r="AA25" s="442">
        <v>0</v>
      </c>
      <c r="AB25" s="442">
        <v>0</v>
      </c>
      <c r="AC25" s="442">
        <v>0</v>
      </c>
      <c r="AD25" s="442">
        <v>0</v>
      </c>
      <c r="AE25" s="442">
        <v>0</v>
      </c>
      <c r="AF25" s="442">
        <v>1.9781045905182541E-2</v>
      </c>
      <c r="AG25" s="442">
        <v>0</v>
      </c>
      <c r="AH25" s="442">
        <v>5.4999762932056327E-3</v>
      </c>
      <c r="AI25" s="442">
        <v>7.2022759191904637E-5</v>
      </c>
      <c r="AJ25" s="442">
        <v>0</v>
      </c>
      <c r="AK25" s="442">
        <v>0</v>
      </c>
      <c r="AL25" s="442">
        <v>6.0172081965357185E-2</v>
      </c>
      <c r="AM25" s="442">
        <v>2.0968316873204589E-5</v>
      </c>
      <c r="AN25" s="442">
        <v>0</v>
      </c>
      <c r="AO25" s="442">
        <v>0</v>
      </c>
      <c r="AP25" s="443">
        <v>1.6690750767094236E-2</v>
      </c>
      <c r="AQ25" s="442">
        <v>0</v>
      </c>
      <c r="AR25" s="442">
        <v>1.9077305478404378E-2</v>
      </c>
      <c r="AS25" s="442">
        <v>0</v>
      </c>
      <c r="AT25" s="442">
        <v>5.9666050092486128E-2</v>
      </c>
      <c r="AU25" s="442">
        <v>5.0953815261044179E-2</v>
      </c>
      <c r="AV25" s="442">
        <v>0.22615803814713897</v>
      </c>
      <c r="AW25" s="443">
        <v>2.0242945726425949E-2</v>
      </c>
      <c r="AX25" s="442">
        <v>2.590259098764101E-2</v>
      </c>
      <c r="AY25" s="443">
        <v>8.3783245012209906E-2</v>
      </c>
      <c r="AZ25" s="443">
        <v>3.2064794095466517E-2</v>
      </c>
      <c r="BA25" s="442">
        <v>3.4540892727867749E-2</v>
      </c>
      <c r="BB25" s="443">
        <v>4.2222642818838522E-2</v>
      </c>
      <c r="BC25" s="442">
        <v>1.7575107618004831E-2</v>
      </c>
      <c r="BD25" s="443">
        <v>2.7685768173330457E-2</v>
      </c>
    </row>
    <row r="26" spans="1:56" x14ac:dyDescent="0.2">
      <c r="A26" s="281" t="s">
        <v>468</v>
      </c>
      <c r="B26" s="283" t="s">
        <v>50</v>
      </c>
      <c r="C26" s="442">
        <v>1.6129032258064516E-3</v>
      </c>
      <c r="D26" s="442">
        <v>0</v>
      </c>
      <c r="E26" s="442">
        <v>0</v>
      </c>
      <c r="F26" s="442">
        <v>0</v>
      </c>
      <c r="G26" s="442">
        <v>1.0164424514200299E-2</v>
      </c>
      <c r="H26" s="442">
        <v>1.5594541910331383E-2</v>
      </c>
      <c r="I26" s="442">
        <v>1.6570605187319884E-2</v>
      </c>
      <c r="J26" s="442">
        <v>3.6635628148374293E-3</v>
      </c>
      <c r="K26" s="442">
        <v>0</v>
      </c>
      <c r="L26" s="442">
        <v>1.95160031225605E-3</v>
      </c>
      <c r="M26" s="442">
        <v>1.0506208213944603E-2</v>
      </c>
      <c r="N26" s="442">
        <v>7.8671328671328679E-3</v>
      </c>
      <c r="O26" s="442">
        <v>3.3321517192484933E-2</v>
      </c>
      <c r="P26" s="442">
        <v>3.1071983428275505E-3</v>
      </c>
      <c r="Q26" s="442">
        <v>1.2154360376785171E-3</v>
      </c>
      <c r="R26" s="442">
        <v>2.88704438830747E-3</v>
      </c>
      <c r="S26" s="442">
        <v>8.0385852090032149E-3</v>
      </c>
      <c r="T26" s="442">
        <v>6.0941828254847648E-3</v>
      </c>
      <c r="U26" s="442">
        <v>4.388370817334065E-3</v>
      </c>
      <c r="V26" s="442">
        <v>7.6762037683182132E-3</v>
      </c>
      <c r="W26" s="442">
        <v>1.5251652262328419E-3</v>
      </c>
      <c r="X26" s="442">
        <v>5.8290155440414507E-2</v>
      </c>
      <c r="Y26" s="442">
        <v>3.3128671761120192E-3</v>
      </c>
      <c r="Z26" s="442">
        <v>7.8431372549019607E-3</v>
      </c>
      <c r="AA26" s="442">
        <v>3.5195776506819184E-3</v>
      </c>
      <c r="AB26" s="442">
        <v>3.8953811908736783E-3</v>
      </c>
      <c r="AC26" s="442">
        <v>6.3926009044850216E-3</v>
      </c>
      <c r="AD26" s="442">
        <v>1.6716972370559555E-2</v>
      </c>
      <c r="AE26" s="442">
        <v>3.3897922057377883E-5</v>
      </c>
      <c r="AF26" s="442">
        <v>2.4432645773622141E-3</v>
      </c>
      <c r="AG26" s="442">
        <v>1.4763779527559055E-2</v>
      </c>
      <c r="AH26" s="442">
        <v>8.9137546820918876E-3</v>
      </c>
      <c r="AI26" s="442">
        <v>2.2723180525045916E-2</v>
      </c>
      <c r="AJ26" s="442">
        <v>3.2484122928680926E-3</v>
      </c>
      <c r="AK26" s="442">
        <v>5.0735294117647059E-2</v>
      </c>
      <c r="AL26" s="442">
        <v>6.2832559719234685E-3</v>
      </c>
      <c r="AM26" s="442">
        <v>7.6744039755928788E-3</v>
      </c>
      <c r="AN26" s="442">
        <v>1.358695652173913E-2</v>
      </c>
      <c r="AO26" s="442">
        <v>3.6206896551724141E-2</v>
      </c>
      <c r="AP26" s="443">
        <v>6.4487524748759045E-3</v>
      </c>
      <c r="AQ26" s="442">
        <v>1.9954087939254812E-2</v>
      </c>
      <c r="AR26" s="442">
        <v>9.4946262528680103E-3</v>
      </c>
      <c r="AS26" s="442">
        <v>0</v>
      </c>
      <c r="AT26" s="442">
        <v>7.4488826675998604E-3</v>
      </c>
      <c r="AU26" s="442">
        <v>1.0876840696117804E-2</v>
      </c>
      <c r="AV26" s="442">
        <v>2.7247956403269754E-3</v>
      </c>
      <c r="AW26" s="443">
        <v>8.1943869588495966E-3</v>
      </c>
      <c r="AX26" s="442">
        <v>1.0294301925391446E-2</v>
      </c>
      <c r="AY26" s="443">
        <v>4.4105187966177713E-3</v>
      </c>
      <c r="AZ26" s="443">
        <v>7.4903878249904191E-3</v>
      </c>
      <c r="BA26" s="442">
        <v>9.4161865188373307E-3</v>
      </c>
      <c r="BB26" s="443">
        <v>1.7938445685204463E-2</v>
      </c>
      <c r="BC26" s="442">
        <v>-7.4132681375710576E-3</v>
      </c>
      <c r="BD26" s="443">
        <v>1.8109992399433241E-3</v>
      </c>
    </row>
    <row r="27" spans="1:56" x14ac:dyDescent="0.2">
      <c r="A27" s="281" t="s">
        <v>469</v>
      </c>
      <c r="B27" s="283" t="s">
        <v>36</v>
      </c>
      <c r="C27" s="442">
        <v>3.2258064516129032E-3</v>
      </c>
      <c r="D27" s="442">
        <v>0</v>
      </c>
      <c r="E27" s="442">
        <v>0</v>
      </c>
      <c r="F27" s="442">
        <v>0</v>
      </c>
      <c r="G27" s="442">
        <v>5.9790732436472351E-4</v>
      </c>
      <c r="H27" s="442">
        <v>1.9493177387914229E-3</v>
      </c>
      <c r="I27" s="442">
        <v>5.0432276657060519E-3</v>
      </c>
      <c r="J27" s="442">
        <v>3.2056174629827507E-3</v>
      </c>
      <c r="K27" s="442">
        <v>0</v>
      </c>
      <c r="L27" s="442">
        <v>3.5128805620608899E-3</v>
      </c>
      <c r="M27" s="442">
        <v>5.7306590257879654E-3</v>
      </c>
      <c r="N27" s="442">
        <v>3.9335664335664339E-3</v>
      </c>
      <c r="O27" s="442">
        <v>2.8358738036157391E-3</v>
      </c>
      <c r="P27" s="442">
        <v>3.7976868634558951E-3</v>
      </c>
      <c r="Q27" s="442">
        <v>1.8231540565177757E-3</v>
      </c>
      <c r="R27" s="442">
        <v>1.8044027426921689E-3</v>
      </c>
      <c r="S27" s="442">
        <v>1.6077170418006431E-3</v>
      </c>
      <c r="T27" s="442">
        <v>3.3240997229916896E-3</v>
      </c>
      <c r="U27" s="442">
        <v>1.7827756445419638E-3</v>
      </c>
      <c r="V27" s="442">
        <v>2.0935101186322401E-3</v>
      </c>
      <c r="W27" s="442">
        <v>5.9311981020166078E-4</v>
      </c>
      <c r="X27" s="442">
        <v>1.2953367875647669E-3</v>
      </c>
      <c r="Y27" s="442">
        <v>6.6257343522240387E-4</v>
      </c>
      <c r="Z27" s="442">
        <v>1.1764705882352941E-2</v>
      </c>
      <c r="AA27" s="442">
        <v>3.0136383633963926E-2</v>
      </c>
      <c r="AB27" s="442">
        <v>2.7824151363383415E-3</v>
      </c>
      <c r="AC27" s="442">
        <v>3.0602876670407018E-3</v>
      </c>
      <c r="AD27" s="442">
        <v>2.6004179243092639E-3</v>
      </c>
      <c r="AE27" s="442">
        <v>9.3106292584264581E-3</v>
      </c>
      <c r="AF27" s="442">
        <v>6.4840483014612605E-3</v>
      </c>
      <c r="AG27" s="442">
        <v>3.937007874015748E-3</v>
      </c>
      <c r="AH27" s="442">
        <v>8.2025508510739174E-3</v>
      </c>
      <c r="AI27" s="442">
        <v>5.1856386618171343E-3</v>
      </c>
      <c r="AJ27" s="442">
        <v>2.1716913643331629E-3</v>
      </c>
      <c r="AK27" s="442">
        <v>2.2058823529411764E-3</v>
      </c>
      <c r="AL27" s="442">
        <v>1.1887241027963319E-3</v>
      </c>
      <c r="AM27" s="442">
        <v>2.6420079260237781E-3</v>
      </c>
      <c r="AN27" s="442">
        <v>0</v>
      </c>
      <c r="AO27" s="442">
        <v>0</v>
      </c>
      <c r="AP27" s="443">
        <v>4.7034371451895917E-3</v>
      </c>
      <c r="AQ27" s="442">
        <v>0</v>
      </c>
      <c r="AR27" s="442">
        <v>0</v>
      </c>
      <c r="AS27" s="442">
        <v>0</v>
      </c>
      <c r="AT27" s="442">
        <v>0.47800329950507425</v>
      </c>
      <c r="AU27" s="442">
        <v>0.12642235609103078</v>
      </c>
      <c r="AV27" s="442">
        <v>0</v>
      </c>
      <c r="AW27" s="443">
        <v>3.9175852759245268E-2</v>
      </c>
      <c r="AX27" s="442">
        <v>3.2986935780458165E-2</v>
      </c>
      <c r="AY27" s="443">
        <v>0</v>
      </c>
      <c r="AZ27" s="443">
        <v>3.1887077033392261E-2</v>
      </c>
      <c r="BA27" s="442">
        <v>2.8063855529220427E-2</v>
      </c>
      <c r="BB27" s="443">
        <v>0</v>
      </c>
      <c r="BC27" s="442">
        <v>7.7372470789398684E-2</v>
      </c>
      <c r="BD27" s="443">
        <v>5.3107787296731754E-2</v>
      </c>
    </row>
    <row r="28" spans="1:56" x14ac:dyDescent="0.2">
      <c r="A28" s="281" t="s">
        <v>470</v>
      </c>
      <c r="B28" s="283" t="s">
        <v>193</v>
      </c>
      <c r="C28" s="442">
        <v>9.6774193548387101E-3</v>
      </c>
      <c r="D28" s="442">
        <v>0</v>
      </c>
      <c r="E28" s="442">
        <v>0</v>
      </c>
      <c r="F28" s="442">
        <v>5.8823529411764705E-2</v>
      </c>
      <c r="G28" s="442">
        <v>1.4947683109118086E-2</v>
      </c>
      <c r="H28" s="442">
        <v>3.1189083820662766E-2</v>
      </c>
      <c r="I28" s="442">
        <v>5.7636887608069162E-2</v>
      </c>
      <c r="J28" s="442">
        <v>3.0071744771790566E-2</v>
      </c>
      <c r="K28" s="442">
        <v>7.9365079365079361E-3</v>
      </c>
      <c r="L28" s="442">
        <v>3.4738485558157686E-2</v>
      </c>
      <c r="M28" s="442">
        <v>5.7624960203756764E-2</v>
      </c>
      <c r="N28" s="442">
        <v>4.414335664335664E-2</v>
      </c>
      <c r="O28" s="442">
        <v>3.6511875221552643E-2</v>
      </c>
      <c r="P28" s="442">
        <v>2.4167098221992058E-2</v>
      </c>
      <c r="Q28" s="442">
        <v>1.3977514433302947E-2</v>
      </c>
      <c r="R28" s="442">
        <v>1.0826416456153013E-2</v>
      </c>
      <c r="S28" s="442">
        <v>9.6463022508038593E-3</v>
      </c>
      <c r="T28" s="442">
        <v>2.8808864265927978E-2</v>
      </c>
      <c r="U28" s="442">
        <v>9.3252879868348879E-3</v>
      </c>
      <c r="V28" s="442">
        <v>6.9783670621074668E-3</v>
      </c>
      <c r="W28" s="442">
        <v>1.2540247415692256E-2</v>
      </c>
      <c r="X28" s="442">
        <v>1.5544041450777202E-2</v>
      </c>
      <c r="Y28" s="442">
        <v>3.1803524890675382E-3</v>
      </c>
      <c r="Z28" s="442">
        <v>0.10196078431372549</v>
      </c>
      <c r="AA28" s="442">
        <v>4.3334799824021115E-2</v>
      </c>
      <c r="AB28" s="442">
        <v>7.6794657762938229E-2</v>
      </c>
      <c r="AC28" s="442">
        <v>2.3598218232513856E-2</v>
      </c>
      <c r="AD28" s="442">
        <v>5.107963779893197E-3</v>
      </c>
      <c r="AE28" s="442">
        <v>2.7005344572377712E-3</v>
      </c>
      <c r="AF28" s="442">
        <v>2.4432645773622141E-2</v>
      </c>
      <c r="AG28" s="442">
        <v>5.4133858267716535E-3</v>
      </c>
      <c r="AH28" s="442">
        <v>1.2090465127305485E-2</v>
      </c>
      <c r="AI28" s="442">
        <v>1.6997371169289496E-2</v>
      </c>
      <c r="AJ28" s="442">
        <v>1.0639462734506168E-2</v>
      </c>
      <c r="AK28" s="442">
        <v>4.4117647058823529E-3</v>
      </c>
      <c r="AL28" s="442">
        <v>5.4341673270689459E-3</v>
      </c>
      <c r="AM28" s="442">
        <v>3.5352582248222936E-2</v>
      </c>
      <c r="AN28" s="442">
        <v>0</v>
      </c>
      <c r="AO28" s="442">
        <v>3.4482758620689655E-3</v>
      </c>
      <c r="AP28" s="443">
        <v>1.5238667179626728E-2</v>
      </c>
      <c r="AQ28" s="442">
        <v>3.5316969803990818E-4</v>
      </c>
      <c r="AR28" s="442">
        <v>2.1628325886567646E-2</v>
      </c>
      <c r="AS28" s="442">
        <v>0</v>
      </c>
      <c r="AT28" s="442">
        <v>0</v>
      </c>
      <c r="AU28" s="442">
        <v>0</v>
      </c>
      <c r="AV28" s="442">
        <v>0</v>
      </c>
      <c r="AW28" s="443">
        <v>1.6326119893222354E-2</v>
      </c>
      <c r="AX28" s="442">
        <v>2.1994690384116614E-2</v>
      </c>
      <c r="AY28" s="443">
        <v>8.3060617638752759E-6</v>
      </c>
      <c r="AZ28" s="443">
        <v>1.3290145511639696E-2</v>
      </c>
      <c r="BA28" s="442">
        <v>1.8713369100627746E-2</v>
      </c>
      <c r="BB28" s="443">
        <v>3.9012964890697457E-2</v>
      </c>
      <c r="BC28" s="442">
        <v>-2.3402228855124416E-2</v>
      </c>
      <c r="BD28" s="443">
        <v>5.9819275412635706E-4</v>
      </c>
    </row>
    <row r="29" spans="1:56" x14ac:dyDescent="0.2">
      <c r="A29" s="281" t="s">
        <v>471</v>
      </c>
      <c r="B29" s="283" t="s">
        <v>286</v>
      </c>
      <c r="C29" s="442">
        <v>0</v>
      </c>
      <c r="D29" s="442">
        <v>0</v>
      </c>
      <c r="E29" s="442">
        <v>0</v>
      </c>
      <c r="F29" s="442">
        <v>0</v>
      </c>
      <c r="G29" s="442">
        <v>1.9431988041853513E-3</v>
      </c>
      <c r="H29" s="442">
        <v>1.9493177387914229E-3</v>
      </c>
      <c r="I29" s="442">
        <v>2.881844380403458E-3</v>
      </c>
      <c r="J29" s="442">
        <v>2.4423752098916198E-3</v>
      </c>
      <c r="K29" s="442">
        <v>0</v>
      </c>
      <c r="L29" s="442">
        <v>1.17096018735363E-3</v>
      </c>
      <c r="M29" s="442">
        <v>1.2734797835084368E-3</v>
      </c>
      <c r="N29" s="442">
        <v>8.7412587412587413E-4</v>
      </c>
      <c r="O29" s="442">
        <v>7.0896845090393477E-4</v>
      </c>
      <c r="P29" s="442">
        <v>6.9048852062834453E-4</v>
      </c>
      <c r="Q29" s="442">
        <v>6.0771801883925853E-4</v>
      </c>
      <c r="R29" s="442">
        <v>7.217610970768675E-4</v>
      </c>
      <c r="S29" s="442">
        <v>0</v>
      </c>
      <c r="T29" s="442">
        <v>1.6620498614958448E-3</v>
      </c>
      <c r="U29" s="442">
        <v>5.4854635216675812E-4</v>
      </c>
      <c r="V29" s="442">
        <v>0</v>
      </c>
      <c r="W29" s="442">
        <v>3.3892560582952041E-4</v>
      </c>
      <c r="X29" s="442">
        <v>0</v>
      </c>
      <c r="Y29" s="442">
        <v>7.5091655991872436E-4</v>
      </c>
      <c r="Z29" s="442">
        <v>0</v>
      </c>
      <c r="AA29" s="442">
        <v>9.2388913330400349E-2</v>
      </c>
      <c r="AB29" s="442">
        <v>9.4602114635503609E-3</v>
      </c>
      <c r="AC29" s="442">
        <v>2.3462205447312046E-3</v>
      </c>
      <c r="AD29" s="442">
        <v>1.300208962154632E-3</v>
      </c>
      <c r="AE29" s="442">
        <v>2.7118337645902306E-4</v>
      </c>
      <c r="AF29" s="442">
        <v>3.1950382934736645E-3</v>
      </c>
      <c r="AG29" s="442">
        <v>2.4606299212598425E-3</v>
      </c>
      <c r="AH29" s="442">
        <v>4.0301550424351618E-3</v>
      </c>
      <c r="AI29" s="442">
        <v>9.4709928337354601E-3</v>
      </c>
      <c r="AJ29" s="442">
        <v>4.4711292795094528E-3</v>
      </c>
      <c r="AK29" s="442">
        <v>2.2058823529411764E-3</v>
      </c>
      <c r="AL29" s="442">
        <v>7.9248273519755459E-4</v>
      </c>
      <c r="AM29" s="442">
        <v>7.9889287286909472E-3</v>
      </c>
      <c r="AN29" s="442">
        <v>0</v>
      </c>
      <c r="AO29" s="442">
        <v>8.6206896551724137E-4</v>
      </c>
      <c r="AP29" s="443">
        <v>3.9973351099267156E-3</v>
      </c>
      <c r="AQ29" s="442">
        <v>1.7658484901995409E-4</v>
      </c>
      <c r="AR29" s="442">
        <v>6.181318681318681E-3</v>
      </c>
      <c r="AS29" s="442">
        <v>-3.0887597225732176E-4</v>
      </c>
      <c r="AT29" s="442">
        <v>0</v>
      </c>
      <c r="AU29" s="442">
        <v>0</v>
      </c>
      <c r="AV29" s="442">
        <v>0</v>
      </c>
      <c r="AW29" s="443">
        <v>4.6250061704721079E-3</v>
      </c>
      <c r="AX29" s="442">
        <v>6.0323297906752418E-3</v>
      </c>
      <c r="AY29" s="443">
        <v>3.3722610761333623E-3</v>
      </c>
      <c r="AZ29" s="443">
        <v>4.3919294818697691E-3</v>
      </c>
      <c r="BA29" s="442">
        <v>5.6353322689092298E-3</v>
      </c>
      <c r="BB29" s="443">
        <v>0</v>
      </c>
      <c r="BC29" s="442">
        <v>1.0656807307525011E-2</v>
      </c>
      <c r="BD29" s="443">
        <v>1.0664252001013409E-2</v>
      </c>
    </row>
    <row r="30" spans="1:56" x14ac:dyDescent="0.2">
      <c r="A30" s="281" t="s">
        <v>472</v>
      </c>
      <c r="B30" s="283" t="s">
        <v>282</v>
      </c>
      <c r="C30" s="442">
        <v>0</v>
      </c>
      <c r="D30" s="442">
        <v>0</v>
      </c>
      <c r="E30" s="442">
        <v>0</v>
      </c>
      <c r="F30" s="442">
        <v>0</v>
      </c>
      <c r="G30" s="442">
        <v>8.9686098654708521E-4</v>
      </c>
      <c r="H30" s="442">
        <v>0</v>
      </c>
      <c r="I30" s="442">
        <v>1.440922190201729E-3</v>
      </c>
      <c r="J30" s="442">
        <v>2.4423752098916198E-3</v>
      </c>
      <c r="K30" s="442">
        <v>0</v>
      </c>
      <c r="L30" s="442">
        <v>0</v>
      </c>
      <c r="M30" s="442">
        <v>2.2285896211397642E-3</v>
      </c>
      <c r="N30" s="442">
        <v>0</v>
      </c>
      <c r="O30" s="442">
        <v>0</v>
      </c>
      <c r="P30" s="442">
        <v>1.7262213015708613E-4</v>
      </c>
      <c r="Q30" s="442">
        <v>3.0385900941962927E-4</v>
      </c>
      <c r="R30" s="442">
        <v>0</v>
      </c>
      <c r="S30" s="442">
        <v>0</v>
      </c>
      <c r="T30" s="442">
        <v>1.10803324099723E-3</v>
      </c>
      <c r="U30" s="442">
        <v>2.7427317608337906E-4</v>
      </c>
      <c r="V30" s="442">
        <v>0</v>
      </c>
      <c r="W30" s="442">
        <v>3.3892560582952041E-4</v>
      </c>
      <c r="X30" s="442">
        <v>0</v>
      </c>
      <c r="Y30" s="442">
        <v>1.9877203056672113E-3</v>
      </c>
      <c r="Z30" s="442">
        <v>1.1764705882352941E-2</v>
      </c>
      <c r="AA30" s="442">
        <v>2.1997360316761989E-3</v>
      </c>
      <c r="AB30" s="442">
        <v>0</v>
      </c>
      <c r="AC30" s="442">
        <v>1.3941310483185419E-3</v>
      </c>
      <c r="AD30" s="442">
        <v>3.3433944741119107E-3</v>
      </c>
      <c r="AE30" s="442">
        <v>0</v>
      </c>
      <c r="AF30" s="442">
        <v>1.0289902739275478E-2</v>
      </c>
      <c r="AG30" s="442">
        <v>4.4291338582677165E-3</v>
      </c>
      <c r="AH30" s="442">
        <v>2.7499881466028164E-2</v>
      </c>
      <c r="AI30" s="442">
        <v>4.3933883107061828E-3</v>
      </c>
      <c r="AJ30" s="442">
        <v>3.7411489889772978E-3</v>
      </c>
      <c r="AK30" s="442">
        <v>0</v>
      </c>
      <c r="AL30" s="442">
        <v>3.9624136759877729E-4</v>
      </c>
      <c r="AM30" s="442">
        <v>1.4719758444989621E-2</v>
      </c>
      <c r="AN30" s="442">
        <v>0</v>
      </c>
      <c r="AO30" s="442">
        <v>1.1206896551724138E-2</v>
      </c>
      <c r="AP30" s="443">
        <v>4.8535717972056185E-3</v>
      </c>
      <c r="AQ30" s="442">
        <v>0</v>
      </c>
      <c r="AR30" s="442">
        <v>9.1575091575091575E-4</v>
      </c>
      <c r="AS30" s="442">
        <v>6.8935501081065905E-3</v>
      </c>
      <c r="AT30" s="442">
        <v>0</v>
      </c>
      <c r="AU30" s="442">
        <v>0</v>
      </c>
      <c r="AV30" s="442">
        <v>0</v>
      </c>
      <c r="AW30" s="443">
        <v>1.6233088159908259E-3</v>
      </c>
      <c r="AX30" s="442">
        <v>4.2605150502257024E-3</v>
      </c>
      <c r="AY30" s="443">
        <v>2.4918185291625828E-5</v>
      </c>
      <c r="AZ30" s="443">
        <v>1.3259238196496347E-3</v>
      </c>
      <c r="BA30" s="442">
        <v>3.628380455586739E-3</v>
      </c>
      <c r="BB30" s="443">
        <v>2.9704636026203169E-3</v>
      </c>
      <c r="BC30" s="442">
        <v>-1.0199337043092199E-3</v>
      </c>
      <c r="BD30" s="443">
        <v>4.2154995261375044E-3</v>
      </c>
    </row>
    <row r="31" spans="1:56" x14ac:dyDescent="0.2">
      <c r="A31" s="281" t="s">
        <v>473</v>
      </c>
      <c r="B31" s="283" t="s">
        <v>385</v>
      </c>
      <c r="C31" s="442">
        <v>7.2580645161290328E-2</v>
      </c>
      <c r="D31" s="442">
        <v>2.4691358024691357E-2</v>
      </c>
      <c r="E31" s="442">
        <v>0.14285714285714285</v>
      </c>
      <c r="F31" s="442">
        <v>0</v>
      </c>
      <c r="G31" s="442">
        <v>8.3109118086696562E-2</v>
      </c>
      <c r="H31" s="442">
        <v>7.7972709551656916E-2</v>
      </c>
      <c r="I31" s="442">
        <v>8.7175792507204614E-2</v>
      </c>
      <c r="J31" s="442">
        <v>4.0299190963211724E-2</v>
      </c>
      <c r="K31" s="442">
        <v>7.9365079365079361E-3</v>
      </c>
      <c r="L31" s="442">
        <v>6.0499609679937547E-2</v>
      </c>
      <c r="M31" s="442">
        <v>3.8522763451130211E-2</v>
      </c>
      <c r="N31" s="442">
        <v>2.3164335664335664E-2</v>
      </c>
      <c r="O31" s="442">
        <v>3.9702233250620347E-2</v>
      </c>
      <c r="P31" s="442">
        <v>4.6262730882099083E-2</v>
      </c>
      <c r="Q31" s="442">
        <v>4.5274992403524762E-2</v>
      </c>
      <c r="R31" s="442">
        <v>4.1501263081919884E-2</v>
      </c>
      <c r="S31" s="442">
        <v>4.9839228295819937E-2</v>
      </c>
      <c r="T31" s="442">
        <v>4.3213296398891966E-2</v>
      </c>
      <c r="U31" s="442">
        <v>5.197476686780033E-2</v>
      </c>
      <c r="V31" s="442">
        <v>4.3265875785066292E-2</v>
      </c>
      <c r="W31" s="442">
        <v>4.0162684290798167E-2</v>
      </c>
      <c r="X31" s="442">
        <v>7.6424870466321237E-2</v>
      </c>
      <c r="Y31" s="442">
        <v>5.9013207297142101E-2</v>
      </c>
      <c r="Z31" s="442">
        <v>1.5686274509803921E-2</v>
      </c>
      <c r="AA31" s="442">
        <v>1.8257809062912449E-2</v>
      </c>
      <c r="AB31" s="442">
        <v>1.5025041736227046E-2</v>
      </c>
      <c r="AC31" s="442">
        <v>1.1425073956951954E-2</v>
      </c>
      <c r="AD31" s="442">
        <v>5.6651961922451824E-3</v>
      </c>
      <c r="AE31" s="442">
        <v>9.9433904701641779E-4</v>
      </c>
      <c r="AF31" s="442">
        <v>8.6923835925386463E-3</v>
      </c>
      <c r="AG31" s="442">
        <v>1.0334645669291339E-2</v>
      </c>
      <c r="AH31" s="442">
        <v>9.9568536342515765E-3</v>
      </c>
      <c r="AI31" s="442">
        <v>2.4775829162015196E-2</v>
      </c>
      <c r="AJ31" s="442">
        <v>6.2687057449448871E-2</v>
      </c>
      <c r="AK31" s="442">
        <v>4.1176470588235294E-2</v>
      </c>
      <c r="AL31" s="442">
        <v>3.1586097588588248E-2</v>
      </c>
      <c r="AM31" s="442">
        <v>7.5171415990438445E-2</v>
      </c>
      <c r="AN31" s="442">
        <v>0.32608695652173914</v>
      </c>
      <c r="AO31" s="442">
        <v>6.2068965517241378E-2</v>
      </c>
      <c r="AP31" s="443">
        <v>3.2870105375758886E-2</v>
      </c>
      <c r="AQ31" s="442">
        <v>9.6945082111954795E-2</v>
      </c>
      <c r="AR31" s="442">
        <v>0.15290524493821198</v>
      </c>
      <c r="AS31" s="442">
        <v>7.0199084603936768E-5</v>
      </c>
      <c r="AT31" s="442">
        <v>3.994400839874019E-2</v>
      </c>
      <c r="AU31" s="442">
        <v>0.11328647925033467</v>
      </c>
      <c r="AV31" s="442">
        <v>8.1743869209809264E-2</v>
      </c>
      <c r="AW31" s="443">
        <v>0.12210699788495202</v>
      </c>
      <c r="AX31" s="442">
        <v>0.11412759980300217</v>
      </c>
      <c r="AY31" s="443">
        <v>9.5569546655148926E-2</v>
      </c>
      <c r="AZ31" s="443">
        <v>0.11716963170843275</v>
      </c>
      <c r="BA31" s="442">
        <v>0.11135793409165287</v>
      </c>
      <c r="BB31" s="443">
        <v>0.15883568341692691</v>
      </c>
      <c r="BC31" s="442">
        <v>5.7734997225180364E-2</v>
      </c>
      <c r="BD31" s="443">
        <v>6.8989218455302093E-2</v>
      </c>
    </row>
    <row r="32" spans="1:56" x14ac:dyDescent="0.2">
      <c r="A32" s="281" t="s">
        <v>474</v>
      </c>
      <c r="B32" s="283" t="s">
        <v>37</v>
      </c>
      <c r="C32" s="442">
        <v>4.8387096774193551E-3</v>
      </c>
      <c r="D32" s="442">
        <v>0</v>
      </c>
      <c r="E32" s="442">
        <v>0</v>
      </c>
      <c r="F32" s="442">
        <v>5.8823529411764705E-2</v>
      </c>
      <c r="G32" s="442">
        <v>4.3348281016442449E-3</v>
      </c>
      <c r="H32" s="442">
        <v>1.7543859649122806E-2</v>
      </c>
      <c r="I32" s="442">
        <v>7.9250720461095103E-3</v>
      </c>
      <c r="J32" s="442">
        <v>5.9532895741108227E-3</v>
      </c>
      <c r="K32" s="442">
        <v>7.9365079365079361E-3</v>
      </c>
      <c r="L32" s="442">
        <v>2.7322404371584699E-3</v>
      </c>
      <c r="M32" s="442">
        <v>1.0824578159821713E-2</v>
      </c>
      <c r="N32" s="442">
        <v>3.4965034965034965E-3</v>
      </c>
      <c r="O32" s="442">
        <v>7.7986529599432825E-3</v>
      </c>
      <c r="P32" s="442">
        <v>1.12204384602106E-2</v>
      </c>
      <c r="Q32" s="442">
        <v>6.077180188392586E-3</v>
      </c>
      <c r="R32" s="442">
        <v>6.4958498736918079E-3</v>
      </c>
      <c r="S32" s="442">
        <v>1.1254019292604502E-2</v>
      </c>
      <c r="T32" s="442">
        <v>5.5401662049861496E-3</v>
      </c>
      <c r="U32" s="442">
        <v>5.75973669775096E-3</v>
      </c>
      <c r="V32" s="442">
        <v>6.2805303558967204E-3</v>
      </c>
      <c r="W32" s="442">
        <v>3.8976444670394848E-3</v>
      </c>
      <c r="X32" s="442">
        <v>1.8134715025906734E-2</v>
      </c>
      <c r="Y32" s="442">
        <v>1.2588895269225672E-2</v>
      </c>
      <c r="Z32" s="442">
        <v>1.9607843137254902E-2</v>
      </c>
      <c r="AA32" s="442">
        <v>2.3757149142102949E-2</v>
      </c>
      <c r="AB32" s="442">
        <v>2.615470228158041E-2</v>
      </c>
      <c r="AC32" s="442">
        <v>1.7647658879934715E-2</v>
      </c>
      <c r="AD32" s="442">
        <v>4.8061295565358715E-2</v>
      </c>
      <c r="AE32" s="442">
        <v>7.6970881684952711E-2</v>
      </c>
      <c r="AF32" s="442">
        <v>2.4291688201851243E-2</v>
      </c>
      <c r="AG32" s="442">
        <v>5.905511811023622E-3</v>
      </c>
      <c r="AH32" s="442">
        <v>2.1193874164335498E-2</v>
      </c>
      <c r="AI32" s="442">
        <v>5.4737296985847526E-3</v>
      </c>
      <c r="AJ32" s="442">
        <v>7.0808088181619098E-3</v>
      </c>
      <c r="AK32" s="442">
        <v>2.7205882352941177E-2</v>
      </c>
      <c r="AL32" s="442">
        <v>8.8305219064870374E-3</v>
      </c>
      <c r="AM32" s="442">
        <v>6.0179069426097168E-3</v>
      </c>
      <c r="AN32" s="442">
        <v>0</v>
      </c>
      <c r="AO32" s="442">
        <v>2.5862068965517241E-3</v>
      </c>
      <c r="AP32" s="443">
        <v>2.6285293372493454E-2</v>
      </c>
      <c r="AQ32" s="442">
        <v>0</v>
      </c>
      <c r="AR32" s="442">
        <v>5.730990621100511E-2</v>
      </c>
      <c r="AS32" s="442">
        <v>0</v>
      </c>
      <c r="AT32" s="442">
        <v>0</v>
      </c>
      <c r="AU32" s="442">
        <v>0</v>
      </c>
      <c r="AV32" s="442">
        <v>0</v>
      </c>
      <c r="AW32" s="443">
        <v>4.3250262957042124E-2</v>
      </c>
      <c r="AX32" s="442">
        <v>4.9519016409685535E-2</v>
      </c>
      <c r="AY32" s="443">
        <v>1.1179959134176121E-2</v>
      </c>
      <c r="AZ32" s="443">
        <v>3.7283494257420849E-2</v>
      </c>
      <c r="BA32" s="442">
        <v>4.3797167706298282E-2</v>
      </c>
      <c r="BB32" s="443">
        <v>3.6265943240486632E-2</v>
      </c>
      <c r="BC32" s="442">
        <v>3.8734982226155297E-2</v>
      </c>
      <c r="BD32" s="443">
        <v>5.0517964549455292E-2</v>
      </c>
    </row>
    <row r="33" spans="1:56" x14ac:dyDescent="0.2">
      <c r="A33" s="281" t="s">
        <v>475</v>
      </c>
      <c r="B33" s="283" t="s">
        <v>38</v>
      </c>
      <c r="C33" s="442">
        <v>1.6129032258064516E-3</v>
      </c>
      <c r="D33" s="442">
        <v>0</v>
      </c>
      <c r="E33" s="442">
        <v>0</v>
      </c>
      <c r="F33" s="442">
        <v>0</v>
      </c>
      <c r="G33" s="442">
        <v>1.6442451420029896E-3</v>
      </c>
      <c r="H33" s="442">
        <v>1.9493177387914229E-3</v>
      </c>
      <c r="I33" s="442">
        <v>7.2046109510086451E-4</v>
      </c>
      <c r="J33" s="442">
        <v>1.8317814074187146E-3</v>
      </c>
      <c r="K33" s="442">
        <v>0</v>
      </c>
      <c r="L33" s="442">
        <v>3.9032006245120999E-4</v>
      </c>
      <c r="M33" s="442">
        <v>2.5469595670168737E-3</v>
      </c>
      <c r="N33" s="442">
        <v>8.7412587412587413E-4</v>
      </c>
      <c r="O33" s="442">
        <v>7.0896845090393477E-4</v>
      </c>
      <c r="P33" s="442">
        <v>3.1071983428275505E-3</v>
      </c>
      <c r="Q33" s="442">
        <v>1.8231540565177757E-3</v>
      </c>
      <c r="R33" s="442">
        <v>1.443522194153735E-3</v>
      </c>
      <c r="S33" s="442">
        <v>1.6077170418006431E-3</v>
      </c>
      <c r="T33" s="442">
        <v>5.54016620498615E-4</v>
      </c>
      <c r="U33" s="442">
        <v>1.9199122325836533E-3</v>
      </c>
      <c r="V33" s="442">
        <v>2.0935101186322401E-3</v>
      </c>
      <c r="W33" s="442">
        <v>4.2365700728690055E-4</v>
      </c>
      <c r="X33" s="442">
        <v>0</v>
      </c>
      <c r="Y33" s="442">
        <v>3.4453818631564998E-3</v>
      </c>
      <c r="Z33" s="442">
        <v>3.9215686274509803E-3</v>
      </c>
      <c r="AA33" s="442">
        <v>2.199736031676199E-4</v>
      </c>
      <c r="AB33" s="442">
        <v>1.1129660545353367E-3</v>
      </c>
      <c r="AC33" s="442">
        <v>2.7270563432962698E-2</v>
      </c>
      <c r="AD33" s="442">
        <v>1.4348734618063618E-2</v>
      </c>
      <c r="AE33" s="442">
        <v>1.9672094100631633E-2</v>
      </c>
      <c r="AF33" s="442">
        <v>9.4441573086500967E-3</v>
      </c>
      <c r="AG33" s="442">
        <v>1.7716535433070866E-2</v>
      </c>
      <c r="AH33" s="442">
        <v>1.6120620169740648E-3</v>
      </c>
      <c r="AI33" s="442">
        <v>9.1829017969678427E-3</v>
      </c>
      <c r="AJ33" s="442">
        <v>1.950872326447186E-2</v>
      </c>
      <c r="AK33" s="442">
        <v>1.5441176470588236E-2</v>
      </c>
      <c r="AL33" s="442">
        <v>4.6416845918713914E-3</v>
      </c>
      <c r="AM33" s="442">
        <v>9.498647543561679E-3</v>
      </c>
      <c r="AN33" s="442">
        <v>0</v>
      </c>
      <c r="AO33" s="442">
        <v>2.4137931034482758E-2</v>
      </c>
      <c r="AP33" s="443">
        <v>1.2207823892053184E-2</v>
      </c>
      <c r="AQ33" s="442">
        <v>0</v>
      </c>
      <c r="AR33" s="442">
        <v>0.21210954796119633</v>
      </c>
      <c r="AS33" s="442">
        <v>1.4039816920787354E-4</v>
      </c>
      <c r="AT33" s="442">
        <v>0</v>
      </c>
      <c r="AU33" s="442">
        <v>4.1917670682730925E-2</v>
      </c>
      <c r="AV33" s="442">
        <v>0</v>
      </c>
      <c r="AW33" s="443">
        <v>0.16104362618710391</v>
      </c>
      <c r="AX33" s="442">
        <v>0.13117548834186699</v>
      </c>
      <c r="AY33" s="443">
        <v>4.5650115454258518E-2</v>
      </c>
      <c r="AZ33" s="443">
        <v>0.13957434445584582</v>
      </c>
      <c r="BA33" s="442">
        <v>0.11841139661037119</v>
      </c>
      <c r="BB33" s="443">
        <v>1.8456305269024111E-2</v>
      </c>
      <c r="BC33" s="442">
        <v>0.31234344767590105</v>
      </c>
      <c r="BD33" s="443">
        <v>0.20761041934484992</v>
      </c>
    </row>
    <row r="34" spans="1:56" x14ac:dyDescent="0.2">
      <c r="A34" s="281" t="s">
        <v>476</v>
      </c>
      <c r="B34" s="283" t="s">
        <v>477</v>
      </c>
      <c r="C34" s="442">
        <v>2.903225806451613E-2</v>
      </c>
      <c r="D34" s="442">
        <v>3.7037037037037035E-2</v>
      </c>
      <c r="E34" s="442">
        <v>0</v>
      </c>
      <c r="F34" s="442">
        <v>0</v>
      </c>
      <c r="G34" s="442">
        <v>2.7653213751868459E-2</v>
      </c>
      <c r="H34" s="442">
        <v>1.5594541910331383E-2</v>
      </c>
      <c r="I34" s="442">
        <v>3.6023054755043228E-2</v>
      </c>
      <c r="J34" s="442">
        <v>2.1676079987788123E-2</v>
      </c>
      <c r="K34" s="442">
        <v>2.3809523809523808E-2</v>
      </c>
      <c r="L34" s="442">
        <v>1.7564402810304448E-2</v>
      </c>
      <c r="M34" s="442">
        <v>4.5845272206303724E-2</v>
      </c>
      <c r="N34" s="442">
        <v>1.7482517482517484E-2</v>
      </c>
      <c r="O34" s="442">
        <v>2.7649769585253458E-2</v>
      </c>
      <c r="P34" s="442">
        <v>2.054203348869325E-2</v>
      </c>
      <c r="Q34" s="442">
        <v>1.6104527499240351E-2</v>
      </c>
      <c r="R34" s="442">
        <v>1.4074341392998917E-2</v>
      </c>
      <c r="S34" s="442">
        <v>1.607717041800643E-2</v>
      </c>
      <c r="T34" s="442">
        <v>1.662049861495845E-2</v>
      </c>
      <c r="U34" s="442">
        <v>1.8376302797586397E-2</v>
      </c>
      <c r="V34" s="442">
        <v>2.1632937892533146E-2</v>
      </c>
      <c r="W34" s="442">
        <v>1.4489069649211999E-2</v>
      </c>
      <c r="X34" s="442">
        <v>0.10103626943005181</v>
      </c>
      <c r="Y34" s="442">
        <v>2.6414594284199833E-2</v>
      </c>
      <c r="Z34" s="442">
        <v>3.1372549019607843E-2</v>
      </c>
      <c r="AA34" s="442">
        <v>1.2758468983721953E-2</v>
      </c>
      <c r="AB34" s="442">
        <v>4.340567612687813E-2</v>
      </c>
      <c r="AC34" s="442">
        <v>2.0979972117379033E-2</v>
      </c>
      <c r="AD34" s="442">
        <v>2.8511725098676572E-2</v>
      </c>
      <c r="AE34" s="442">
        <v>3.8417644998361598E-4</v>
      </c>
      <c r="AF34" s="442">
        <v>5.379880655922567E-2</v>
      </c>
      <c r="AG34" s="442">
        <v>1.7224409448818898E-2</v>
      </c>
      <c r="AH34" s="442">
        <v>2.3422312834858471E-2</v>
      </c>
      <c r="AI34" s="442">
        <v>2.1966941553530916E-2</v>
      </c>
      <c r="AJ34" s="442">
        <v>1.2172421344623695E-2</v>
      </c>
      <c r="AK34" s="442">
        <v>2.7205882352941177E-2</v>
      </c>
      <c r="AL34" s="442">
        <v>9.6230046416845919E-3</v>
      </c>
      <c r="AM34" s="442">
        <v>1.9437629741460651E-2</v>
      </c>
      <c r="AN34" s="442">
        <v>0.1875</v>
      </c>
      <c r="AO34" s="442">
        <v>7.6724137931034483E-2</v>
      </c>
      <c r="AP34" s="443">
        <v>1.7901211398973455E-2</v>
      </c>
      <c r="AQ34" s="442">
        <v>2.7017481900052976E-2</v>
      </c>
      <c r="AR34" s="442">
        <v>4.5651692629714608E-2</v>
      </c>
      <c r="AS34" s="442">
        <v>7.4411029680172965E-4</v>
      </c>
      <c r="AT34" s="442">
        <v>3.9494075888616706E-3</v>
      </c>
      <c r="AU34" s="442">
        <v>7.1117804551539491E-3</v>
      </c>
      <c r="AV34" s="442">
        <v>3.8147138964577658E-2</v>
      </c>
      <c r="AW34" s="443">
        <v>3.5331173984530152E-2</v>
      </c>
      <c r="AX34" s="442">
        <v>3.8233897030753222E-2</v>
      </c>
      <c r="AY34" s="443">
        <v>6.1107696396830405E-2</v>
      </c>
      <c r="AZ34" s="443">
        <v>4.0126967250608873E-2</v>
      </c>
      <c r="BA34" s="442">
        <v>4.1647659093388342E-2</v>
      </c>
      <c r="BB34" s="443">
        <v>3.2370167082005824E-2</v>
      </c>
      <c r="BC34" s="442">
        <v>5.1191672541284816E-2</v>
      </c>
      <c r="BD34" s="443">
        <v>4.9926809357142186E-2</v>
      </c>
    </row>
    <row r="35" spans="1:56" x14ac:dyDescent="0.2">
      <c r="A35" s="281" t="s">
        <v>478</v>
      </c>
      <c r="B35" s="283" t="s">
        <v>194</v>
      </c>
      <c r="C35" s="442">
        <v>1.6129032258064516E-3</v>
      </c>
      <c r="D35" s="442">
        <v>0</v>
      </c>
      <c r="E35" s="442">
        <v>0</v>
      </c>
      <c r="F35" s="442">
        <v>0</v>
      </c>
      <c r="G35" s="442">
        <v>3.7369207772795215E-3</v>
      </c>
      <c r="H35" s="442">
        <v>5.8479532163742687E-3</v>
      </c>
      <c r="I35" s="442">
        <v>4.3227665706051877E-3</v>
      </c>
      <c r="J35" s="442">
        <v>1.1143336895130515E-2</v>
      </c>
      <c r="K35" s="442">
        <v>0</v>
      </c>
      <c r="L35" s="442">
        <v>3.5128805620608899E-3</v>
      </c>
      <c r="M35" s="442">
        <v>4.7755491881566383E-3</v>
      </c>
      <c r="N35" s="442">
        <v>2.1853146853146855E-3</v>
      </c>
      <c r="O35" s="442">
        <v>2.8358738036157391E-3</v>
      </c>
      <c r="P35" s="442">
        <v>6.0417745554980145E-3</v>
      </c>
      <c r="Q35" s="442">
        <v>6.9887572166514736E-3</v>
      </c>
      <c r="R35" s="442">
        <v>9.7437748105377118E-3</v>
      </c>
      <c r="S35" s="442">
        <v>4.8231511254019296E-3</v>
      </c>
      <c r="T35" s="442">
        <v>6.0941828254847648E-3</v>
      </c>
      <c r="U35" s="442">
        <v>1.1930883159626988E-2</v>
      </c>
      <c r="V35" s="442">
        <v>1.884159106769016E-2</v>
      </c>
      <c r="W35" s="442">
        <v>2.1182850364345027E-3</v>
      </c>
      <c r="X35" s="442">
        <v>2.5906735751295338E-3</v>
      </c>
      <c r="Y35" s="442">
        <v>8.6134546578912497E-3</v>
      </c>
      <c r="Z35" s="442">
        <v>7.8431372549019607E-3</v>
      </c>
      <c r="AA35" s="442">
        <v>4.0475142982842056E-2</v>
      </c>
      <c r="AB35" s="442">
        <v>8.9037284362826936E-3</v>
      </c>
      <c r="AC35" s="442">
        <v>3.8559624604712843E-2</v>
      </c>
      <c r="AD35" s="442">
        <v>5.8370095193870444E-2</v>
      </c>
      <c r="AE35" s="442">
        <v>1.6722974881639755E-3</v>
      </c>
      <c r="AF35" s="442">
        <v>9.162242165108303E-3</v>
      </c>
      <c r="AG35" s="442">
        <v>0.19783464566929135</v>
      </c>
      <c r="AH35" s="442">
        <v>3.0629178322507229E-2</v>
      </c>
      <c r="AI35" s="442">
        <v>3.9828585833123265E-2</v>
      </c>
      <c r="AJ35" s="442">
        <v>1.1241696474195196E-2</v>
      </c>
      <c r="AK35" s="442">
        <v>7.2058823529411759E-2</v>
      </c>
      <c r="AL35" s="442">
        <v>3.339748669761123E-2</v>
      </c>
      <c r="AM35" s="442">
        <v>2.2499004004948524E-2</v>
      </c>
      <c r="AN35" s="442">
        <v>0</v>
      </c>
      <c r="AO35" s="442">
        <v>5.775862068965517E-2</v>
      </c>
      <c r="AP35" s="443">
        <v>1.9034258850906906E-2</v>
      </c>
      <c r="AQ35" s="442">
        <v>1.1654600035316969E-2</v>
      </c>
      <c r="AR35" s="442">
        <v>4.0957211286881616E-2</v>
      </c>
      <c r="AS35" s="442">
        <v>5.6159267683149412E-5</v>
      </c>
      <c r="AT35" s="442">
        <v>7.0464430335449676E-2</v>
      </c>
      <c r="AU35" s="442">
        <v>7.8229585006693442E-2</v>
      </c>
      <c r="AV35" s="442">
        <v>-1.0899182561307902E-2</v>
      </c>
      <c r="AW35" s="443">
        <v>3.8161996726801872E-2</v>
      </c>
      <c r="AX35" s="442">
        <v>4.1110181815002728E-2</v>
      </c>
      <c r="AY35" s="443">
        <v>2.765918567370467E-3</v>
      </c>
      <c r="AZ35" s="443">
        <v>3.1576458516201618E-2</v>
      </c>
      <c r="BA35" s="442">
        <v>3.5387556154982791E-2</v>
      </c>
      <c r="BB35" s="443">
        <v>6.9700745507502396E-2</v>
      </c>
      <c r="BC35" s="442">
        <v>-2.2806017608855426E-2</v>
      </c>
      <c r="BD35" s="443">
        <v>4.766775201508853E-3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0.18965517241379309</v>
      </c>
      <c r="AP36" s="443">
        <v>5.1608786630509237E-4</v>
      </c>
      <c r="AQ36" s="442">
        <v>0</v>
      </c>
      <c r="AR36" s="442">
        <v>3.6479088676890873E-3</v>
      </c>
      <c r="AS36" s="442">
        <v>0.27266728441861116</v>
      </c>
      <c r="AT36" s="442">
        <v>0</v>
      </c>
      <c r="AU36" s="442">
        <v>0</v>
      </c>
      <c r="AV36" s="442">
        <v>0</v>
      </c>
      <c r="AW36" s="443">
        <v>3.9625822571397108E-2</v>
      </c>
      <c r="AX36" s="442">
        <v>3.0731368989162205E-2</v>
      </c>
      <c r="AY36" s="443">
        <v>0</v>
      </c>
      <c r="AZ36" s="443">
        <v>3.2253328717840937E-2</v>
      </c>
      <c r="BA36" s="442">
        <v>2.6144917044338883E-2</v>
      </c>
      <c r="BB36" s="443">
        <v>0</v>
      </c>
      <c r="BC36" s="442">
        <v>7.8261163024403418E-2</v>
      </c>
      <c r="BD36" s="443">
        <v>4.9476405401094103E-2</v>
      </c>
    </row>
    <row r="37" spans="1:56" x14ac:dyDescent="0.2">
      <c r="A37" s="281" t="s">
        <v>480</v>
      </c>
      <c r="B37" s="283" t="s">
        <v>40</v>
      </c>
      <c r="C37" s="442">
        <v>0</v>
      </c>
      <c r="D37" s="442">
        <v>0</v>
      </c>
      <c r="E37" s="442">
        <v>0</v>
      </c>
      <c r="F37" s="442">
        <v>0</v>
      </c>
      <c r="G37" s="442">
        <v>1.4947683109118088E-4</v>
      </c>
      <c r="H37" s="442">
        <v>0</v>
      </c>
      <c r="I37" s="442">
        <v>0</v>
      </c>
      <c r="J37" s="442">
        <v>3.0529690123645248E-4</v>
      </c>
      <c r="K37" s="442">
        <v>0</v>
      </c>
      <c r="L37" s="442">
        <v>0</v>
      </c>
      <c r="M37" s="442">
        <v>3.1836994587710921E-4</v>
      </c>
      <c r="N37" s="442">
        <v>0</v>
      </c>
      <c r="O37" s="442">
        <v>0</v>
      </c>
      <c r="P37" s="442">
        <v>3.4524426031417227E-4</v>
      </c>
      <c r="Q37" s="442">
        <v>0</v>
      </c>
      <c r="R37" s="442">
        <v>0</v>
      </c>
      <c r="S37" s="442">
        <v>0</v>
      </c>
      <c r="T37" s="442">
        <v>1.10803324099723E-3</v>
      </c>
      <c r="U37" s="442">
        <v>9.5995611629182663E-4</v>
      </c>
      <c r="V37" s="442">
        <v>1.3956734124214933E-3</v>
      </c>
      <c r="W37" s="442">
        <v>8.4731401457380101E-5</v>
      </c>
      <c r="X37" s="442">
        <v>0</v>
      </c>
      <c r="Y37" s="442">
        <v>1.3251468704448077E-4</v>
      </c>
      <c r="Z37" s="442">
        <v>0</v>
      </c>
      <c r="AA37" s="442">
        <v>2.199736031676199E-4</v>
      </c>
      <c r="AB37" s="442">
        <v>0</v>
      </c>
      <c r="AC37" s="442">
        <v>3.4003196300452245E-5</v>
      </c>
      <c r="AD37" s="442">
        <v>1.8574413745066172E-4</v>
      </c>
      <c r="AE37" s="442">
        <v>0</v>
      </c>
      <c r="AF37" s="442">
        <v>2.8191514354179393E-3</v>
      </c>
      <c r="AG37" s="442">
        <v>3.937007874015748E-3</v>
      </c>
      <c r="AH37" s="442">
        <v>1.4224076620359395E-4</v>
      </c>
      <c r="AI37" s="442">
        <v>0</v>
      </c>
      <c r="AJ37" s="442">
        <v>9.124753631651945E-5</v>
      </c>
      <c r="AK37" s="442">
        <v>0</v>
      </c>
      <c r="AL37" s="442">
        <v>1.1321181931393638E-4</v>
      </c>
      <c r="AM37" s="442">
        <v>1.4677821811243211E-4</v>
      </c>
      <c r="AN37" s="442">
        <v>0</v>
      </c>
      <c r="AO37" s="442">
        <v>0</v>
      </c>
      <c r="AP37" s="443">
        <v>2.6273564102804705E-4</v>
      </c>
      <c r="AQ37" s="442">
        <v>0</v>
      </c>
      <c r="AR37" s="442">
        <v>3.0717908465161214E-2</v>
      </c>
      <c r="AS37" s="442">
        <v>0.14897649734647461</v>
      </c>
      <c r="AT37" s="442">
        <v>0.19282107683847424</v>
      </c>
      <c r="AU37" s="442">
        <v>0.22975234270414993</v>
      </c>
      <c r="AV37" s="442">
        <v>0</v>
      </c>
      <c r="AW37" s="443">
        <v>6.3187532988293188E-2</v>
      </c>
      <c r="AX37" s="442">
        <v>4.8656422391308782E-2</v>
      </c>
      <c r="AY37" s="443">
        <v>5.0085552436167913E-2</v>
      </c>
      <c r="AZ37" s="443">
        <v>6.0749873280007916E-2</v>
      </c>
      <c r="BA37" s="442">
        <v>4.8869710522923132E-2</v>
      </c>
      <c r="BB37" s="443">
        <v>3.063520603976741E-2</v>
      </c>
      <c r="BC37" s="442">
        <v>0.10370700904441212</v>
      </c>
      <c r="BD37" s="443">
        <v>6.5142017997391416E-2</v>
      </c>
    </row>
    <row r="38" spans="1:56" x14ac:dyDescent="0.2">
      <c r="A38" s="281" t="s">
        <v>481</v>
      </c>
      <c r="B38" s="283" t="s">
        <v>482</v>
      </c>
      <c r="C38" s="442">
        <v>0</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2.199736031676199E-4</v>
      </c>
      <c r="AB38" s="442">
        <v>0</v>
      </c>
      <c r="AC38" s="442">
        <v>3.4003196300452245E-5</v>
      </c>
      <c r="AD38" s="442">
        <v>1.393081030879963E-4</v>
      </c>
      <c r="AE38" s="442">
        <v>0</v>
      </c>
      <c r="AF38" s="442">
        <v>1.4095757177089697E-4</v>
      </c>
      <c r="AG38" s="442">
        <v>0</v>
      </c>
      <c r="AH38" s="442">
        <v>4.7413588734531315E-5</v>
      </c>
      <c r="AI38" s="442">
        <v>0</v>
      </c>
      <c r="AJ38" s="442">
        <v>2.0895685816482955E-2</v>
      </c>
      <c r="AK38" s="442">
        <v>0</v>
      </c>
      <c r="AL38" s="442">
        <v>5.6605909656968191E-5</v>
      </c>
      <c r="AM38" s="442">
        <v>6.2904950619613767E-5</v>
      </c>
      <c r="AN38" s="442">
        <v>0</v>
      </c>
      <c r="AO38" s="442">
        <v>1.7241379310344827E-3</v>
      </c>
      <c r="AP38" s="443">
        <v>2.721190567790487E-3</v>
      </c>
      <c r="AQ38" s="442">
        <v>3.5493554653010774E-2</v>
      </c>
      <c r="AR38" s="442">
        <v>6.0640824377088114E-2</v>
      </c>
      <c r="AS38" s="442">
        <v>0.57073259764692663</v>
      </c>
      <c r="AT38" s="442">
        <v>0</v>
      </c>
      <c r="AU38" s="442">
        <v>0</v>
      </c>
      <c r="AV38" s="442">
        <v>0</v>
      </c>
      <c r="AW38" s="443">
        <v>0.12332590345204689</v>
      </c>
      <c r="AX38" s="442">
        <v>9.6336598173981713E-2</v>
      </c>
      <c r="AY38" s="443">
        <v>1.2376032028174162E-3</v>
      </c>
      <c r="AZ38" s="443">
        <v>0.10061103762038399</v>
      </c>
      <c r="BA38" s="442">
        <v>8.2143707170978908E-2</v>
      </c>
      <c r="BB38" s="443">
        <v>3.0148891202170278E-2</v>
      </c>
      <c r="BC38" s="442">
        <v>0.20112192707474014</v>
      </c>
      <c r="BD38" s="443">
        <v>0.12854341237297201</v>
      </c>
    </row>
    <row r="39" spans="1:56" x14ac:dyDescent="0.2">
      <c r="A39" s="281" t="s">
        <v>483</v>
      </c>
      <c r="B39" s="283" t="s">
        <v>484</v>
      </c>
      <c r="C39" s="442">
        <v>0</v>
      </c>
      <c r="D39" s="442">
        <v>0</v>
      </c>
      <c r="E39" s="442">
        <v>0</v>
      </c>
      <c r="F39" s="442">
        <v>0</v>
      </c>
      <c r="G39" s="442">
        <v>2.9895366218236175E-4</v>
      </c>
      <c r="H39" s="442">
        <v>0</v>
      </c>
      <c r="I39" s="442">
        <v>7.2046109510086451E-4</v>
      </c>
      <c r="J39" s="442">
        <v>1.373836055564036E-3</v>
      </c>
      <c r="K39" s="442">
        <v>0</v>
      </c>
      <c r="L39" s="442">
        <v>3.9032006245120999E-4</v>
      </c>
      <c r="M39" s="442">
        <v>3.1836994587710921E-4</v>
      </c>
      <c r="N39" s="442">
        <v>4.3706293706293706E-4</v>
      </c>
      <c r="O39" s="442">
        <v>3.5448422545196739E-4</v>
      </c>
      <c r="P39" s="442">
        <v>6.9048852062834453E-4</v>
      </c>
      <c r="Q39" s="442">
        <v>2.1270130659374049E-3</v>
      </c>
      <c r="R39" s="442">
        <v>1.8044027426921689E-3</v>
      </c>
      <c r="S39" s="442">
        <v>1.6077170418006431E-3</v>
      </c>
      <c r="T39" s="442">
        <v>5.54016620498615E-4</v>
      </c>
      <c r="U39" s="442">
        <v>4.1140976412506856E-4</v>
      </c>
      <c r="V39" s="442">
        <v>1.3956734124214933E-3</v>
      </c>
      <c r="W39" s="442">
        <v>1.694628029147602E-4</v>
      </c>
      <c r="X39" s="442">
        <v>0</v>
      </c>
      <c r="Y39" s="442">
        <v>6.6257343522240387E-4</v>
      </c>
      <c r="Z39" s="442">
        <v>0</v>
      </c>
      <c r="AA39" s="442">
        <v>9.2388913330400356E-3</v>
      </c>
      <c r="AB39" s="442">
        <v>1.6694490818030051E-3</v>
      </c>
      <c r="AC39" s="442">
        <v>3.060287667040702E-4</v>
      </c>
      <c r="AD39" s="442">
        <v>2.6004179243092639E-3</v>
      </c>
      <c r="AE39" s="442">
        <v>1.3559168822951153E-4</v>
      </c>
      <c r="AF39" s="442">
        <v>1.2686181459380726E-3</v>
      </c>
      <c r="AG39" s="442">
        <v>4.921259842519685E-4</v>
      </c>
      <c r="AH39" s="442">
        <v>0</v>
      </c>
      <c r="AI39" s="442">
        <v>2.7368648492923763E-3</v>
      </c>
      <c r="AJ39" s="442">
        <v>1.0584714212716257E-3</v>
      </c>
      <c r="AK39" s="442">
        <v>0</v>
      </c>
      <c r="AL39" s="442">
        <v>1.7547831993660137E-3</v>
      </c>
      <c r="AM39" s="442">
        <v>3.921075255289258E-3</v>
      </c>
      <c r="AN39" s="442">
        <v>0</v>
      </c>
      <c r="AO39" s="442">
        <v>3.4482758620689655E-3</v>
      </c>
      <c r="AP39" s="443">
        <v>1.3183699130157359E-3</v>
      </c>
      <c r="AQ39" s="442">
        <v>0</v>
      </c>
      <c r="AR39" s="442">
        <v>1.240792174858109E-2</v>
      </c>
      <c r="AS39" s="442">
        <v>0</v>
      </c>
      <c r="AT39" s="442">
        <v>0</v>
      </c>
      <c r="AU39" s="442">
        <v>0</v>
      </c>
      <c r="AV39" s="442">
        <v>0</v>
      </c>
      <c r="AW39" s="443">
        <v>9.3639287490839222E-3</v>
      </c>
      <c r="AX39" s="442">
        <v>8.005222190813956E-3</v>
      </c>
      <c r="AY39" s="443">
        <v>8.3060617638752759E-5</v>
      </c>
      <c r="AZ39" s="443">
        <v>7.637197571921322E-3</v>
      </c>
      <c r="BA39" s="442">
        <v>6.8228923906899254E-3</v>
      </c>
      <c r="BB39" s="443">
        <v>1.0893452362175746E-2</v>
      </c>
      <c r="BC39" s="442">
        <v>2.9923055001424906E-3</v>
      </c>
      <c r="BD39" s="443">
        <v>3.1903613553405713E-3</v>
      </c>
    </row>
    <row r="40" spans="1:56" x14ac:dyDescent="0.2">
      <c r="A40" s="281" t="s">
        <v>485</v>
      </c>
      <c r="B40" s="283" t="s">
        <v>41</v>
      </c>
      <c r="C40" s="442">
        <v>1.935483870967742E-2</v>
      </c>
      <c r="D40" s="442">
        <v>2.4691358024691357E-2</v>
      </c>
      <c r="E40" s="442">
        <v>0</v>
      </c>
      <c r="F40" s="442">
        <v>0</v>
      </c>
      <c r="G40" s="442">
        <v>2.4962630792227204E-2</v>
      </c>
      <c r="H40" s="442">
        <v>2.9239766081871343E-2</v>
      </c>
      <c r="I40" s="442">
        <v>1.6570605187319884E-2</v>
      </c>
      <c r="J40" s="442">
        <v>4.487864448175851E-2</v>
      </c>
      <c r="K40" s="442">
        <v>7.9365079365079361E-3</v>
      </c>
      <c r="L40" s="442">
        <v>3.5909445745511318E-2</v>
      </c>
      <c r="M40" s="442">
        <v>5.3167780961477236E-2</v>
      </c>
      <c r="N40" s="442">
        <v>1.0052447552447552E-2</v>
      </c>
      <c r="O40" s="442">
        <v>1.2761432116270826E-2</v>
      </c>
      <c r="P40" s="442">
        <v>2.5548075263248749E-2</v>
      </c>
      <c r="Q40" s="442">
        <v>3.6766940139775148E-2</v>
      </c>
      <c r="R40" s="442">
        <v>3.0674846625766871E-2</v>
      </c>
      <c r="S40" s="442">
        <v>2.8938906752411574E-2</v>
      </c>
      <c r="T40" s="442">
        <v>4.3767313019390582E-2</v>
      </c>
      <c r="U40" s="442">
        <v>3.6752605595172794E-2</v>
      </c>
      <c r="V40" s="442">
        <v>3.4193998604326585E-2</v>
      </c>
      <c r="W40" s="442">
        <v>2.3555329605151668E-2</v>
      </c>
      <c r="X40" s="442">
        <v>3.367875647668394E-2</v>
      </c>
      <c r="Y40" s="442">
        <v>9.5543089359070632E-2</v>
      </c>
      <c r="Z40" s="442">
        <v>7.0588235294117646E-2</v>
      </c>
      <c r="AA40" s="442">
        <v>0.134843818741751</v>
      </c>
      <c r="AB40" s="442">
        <v>6.2326099053978852E-2</v>
      </c>
      <c r="AC40" s="442">
        <v>8.6130096229045536E-2</v>
      </c>
      <c r="AD40" s="442">
        <v>0.11585790573485025</v>
      </c>
      <c r="AE40" s="442">
        <v>1.7141049253680748E-2</v>
      </c>
      <c r="AF40" s="442">
        <v>4.9053234976272141E-2</v>
      </c>
      <c r="AG40" s="442">
        <v>0.16141732283464566</v>
      </c>
      <c r="AH40" s="442">
        <v>9.2219430088663415E-2</v>
      </c>
      <c r="AI40" s="442">
        <v>8.556303791998271E-2</v>
      </c>
      <c r="AJ40" s="442">
        <v>4.6262500912475364E-2</v>
      </c>
      <c r="AK40" s="442">
        <v>7.9411764705882348E-2</v>
      </c>
      <c r="AL40" s="442">
        <v>0.12362730669081852</v>
      </c>
      <c r="AM40" s="442">
        <v>3.6463903042502778E-2</v>
      </c>
      <c r="AN40" s="442">
        <v>0</v>
      </c>
      <c r="AO40" s="442">
        <v>3.1034482758620689E-2</v>
      </c>
      <c r="AP40" s="443">
        <v>5.5479445627797427E-2</v>
      </c>
      <c r="AQ40" s="442">
        <v>3.796574253929013E-2</v>
      </c>
      <c r="AR40" s="442">
        <v>3.3935615666384894E-2</v>
      </c>
      <c r="AS40" s="442">
        <v>0</v>
      </c>
      <c r="AT40" s="442">
        <v>1.174823776433535E-2</v>
      </c>
      <c r="AU40" s="442">
        <v>2.1837349397590362E-2</v>
      </c>
      <c r="AV40" s="442">
        <v>0</v>
      </c>
      <c r="AW40" s="443">
        <v>2.7406389191611195E-2</v>
      </c>
      <c r="AX40" s="442">
        <v>5.5493062820740721E-2</v>
      </c>
      <c r="AY40" s="443">
        <v>4.4744754721996113E-2</v>
      </c>
      <c r="AZ40" s="443">
        <v>3.0632240038572331E-2</v>
      </c>
      <c r="BA40" s="442">
        <v>5.3888949492745718E-2</v>
      </c>
      <c r="BB40" s="443">
        <v>6.7836976751522032E-2</v>
      </c>
      <c r="BC40" s="442">
        <v>-2.2438541494802837E-2</v>
      </c>
      <c r="BD40" s="443">
        <v>4.1441855664298921E-2</v>
      </c>
    </row>
    <row r="41" spans="1:56" x14ac:dyDescent="0.2">
      <c r="A41" s="286">
        <v>37</v>
      </c>
      <c r="B41" s="283" t="s">
        <v>42</v>
      </c>
      <c r="C41" s="442">
        <v>0</v>
      </c>
      <c r="D41" s="442">
        <v>0</v>
      </c>
      <c r="E41" s="442">
        <v>0</v>
      </c>
      <c r="F41" s="442">
        <v>0</v>
      </c>
      <c r="G41" s="442">
        <v>2.9895366218236175E-4</v>
      </c>
      <c r="H41" s="442">
        <v>0</v>
      </c>
      <c r="I41" s="442">
        <v>0</v>
      </c>
      <c r="J41" s="442">
        <v>0</v>
      </c>
      <c r="K41" s="442">
        <v>0</v>
      </c>
      <c r="L41" s="442">
        <v>0</v>
      </c>
      <c r="M41" s="442">
        <v>0</v>
      </c>
      <c r="N41" s="442">
        <v>0</v>
      </c>
      <c r="O41" s="442">
        <v>0</v>
      </c>
      <c r="P41" s="442">
        <v>0</v>
      </c>
      <c r="Q41" s="442">
        <v>0</v>
      </c>
      <c r="R41" s="442">
        <v>0</v>
      </c>
      <c r="S41" s="442">
        <v>0</v>
      </c>
      <c r="T41" s="442">
        <v>0</v>
      </c>
      <c r="U41" s="442">
        <v>1.3713658804168953E-4</v>
      </c>
      <c r="V41" s="442">
        <v>0</v>
      </c>
      <c r="W41" s="442">
        <v>8.4731401457380101E-5</v>
      </c>
      <c r="X41" s="442">
        <v>0</v>
      </c>
      <c r="Y41" s="442">
        <v>2.6502937408896154E-4</v>
      </c>
      <c r="Z41" s="442">
        <v>0</v>
      </c>
      <c r="AA41" s="442">
        <v>2.199736031676199E-4</v>
      </c>
      <c r="AB41" s="442">
        <v>0</v>
      </c>
      <c r="AC41" s="442">
        <v>8.8408310381175826E-4</v>
      </c>
      <c r="AD41" s="442">
        <v>1.8574413745066172E-4</v>
      </c>
      <c r="AE41" s="442">
        <v>4.5197229409837177E-4</v>
      </c>
      <c r="AF41" s="442">
        <v>1.4095757177089697E-3</v>
      </c>
      <c r="AG41" s="442">
        <v>1.7224409448818898E-2</v>
      </c>
      <c r="AH41" s="442">
        <v>5.2154947607984444E-4</v>
      </c>
      <c r="AI41" s="442">
        <v>2.9889445064640425E-3</v>
      </c>
      <c r="AJ41" s="442">
        <v>1.2774655084312723E-2</v>
      </c>
      <c r="AK41" s="442">
        <v>2.2058823529411764E-3</v>
      </c>
      <c r="AL41" s="442">
        <v>9.6230046416845923E-4</v>
      </c>
      <c r="AM41" s="442">
        <v>1.658593864670483E-2</v>
      </c>
      <c r="AN41" s="442">
        <v>0</v>
      </c>
      <c r="AO41" s="442">
        <v>2.5862068965517241E-3</v>
      </c>
      <c r="AP41" s="443">
        <v>4.1146278068142361E-3</v>
      </c>
      <c r="AQ41" s="442">
        <v>0.6704926717287657</v>
      </c>
      <c r="AR41" s="442">
        <v>0.10659692871231333</v>
      </c>
      <c r="AS41" s="442">
        <v>0</v>
      </c>
      <c r="AT41" s="442">
        <v>0</v>
      </c>
      <c r="AU41" s="442">
        <v>0</v>
      </c>
      <c r="AV41" s="442">
        <v>0</v>
      </c>
      <c r="AW41" s="443">
        <v>8.7654878849899948E-2</v>
      </c>
      <c r="AX41" s="442">
        <v>6.9826402953801672E-2</v>
      </c>
      <c r="AY41" s="443">
        <v>0.24065983354652226</v>
      </c>
      <c r="AZ41" s="443">
        <v>0.11612187372507325</v>
      </c>
      <c r="BA41" s="442">
        <v>9.5322153574580765E-2</v>
      </c>
      <c r="BB41" s="443">
        <v>7.6772026119049874E-2</v>
      </c>
      <c r="BC41" s="442">
        <v>0.17225255358401703</v>
      </c>
      <c r="BD41" s="443">
        <v>0.11187612014525528</v>
      </c>
    </row>
    <row r="42" spans="1:56" x14ac:dyDescent="0.2">
      <c r="A42" s="287">
        <v>38</v>
      </c>
      <c r="B42" s="272" t="s">
        <v>283</v>
      </c>
      <c r="C42" s="442">
        <v>1.6129032258064516E-3</v>
      </c>
      <c r="D42" s="442">
        <v>0</v>
      </c>
      <c r="E42" s="442">
        <v>0</v>
      </c>
      <c r="F42" s="442">
        <v>0</v>
      </c>
      <c r="G42" s="442">
        <v>4.4843049327354261E-4</v>
      </c>
      <c r="H42" s="442">
        <v>1.9493177387914229E-3</v>
      </c>
      <c r="I42" s="442">
        <v>7.2046109510086451E-4</v>
      </c>
      <c r="J42" s="442">
        <v>3.0529690123645248E-4</v>
      </c>
      <c r="K42" s="442">
        <v>0</v>
      </c>
      <c r="L42" s="442">
        <v>0</v>
      </c>
      <c r="M42" s="442">
        <v>6.3673989175421842E-4</v>
      </c>
      <c r="N42" s="442">
        <v>0</v>
      </c>
      <c r="O42" s="442">
        <v>3.5448422545196739E-4</v>
      </c>
      <c r="P42" s="442">
        <v>3.4524426031417227E-4</v>
      </c>
      <c r="Q42" s="442">
        <v>3.0385900941962927E-4</v>
      </c>
      <c r="R42" s="442">
        <v>7.217610970768675E-4</v>
      </c>
      <c r="S42" s="442">
        <v>1.6077170418006431E-3</v>
      </c>
      <c r="T42" s="442">
        <v>5.54016620498615E-4</v>
      </c>
      <c r="U42" s="442">
        <v>5.4854635216675812E-4</v>
      </c>
      <c r="V42" s="442">
        <v>6.9783670621074664E-4</v>
      </c>
      <c r="W42" s="442">
        <v>4.2365700728690055E-4</v>
      </c>
      <c r="X42" s="442">
        <v>1.2953367875647669E-3</v>
      </c>
      <c r="Y42" s="442">
        <v>4.4171562348160252E-4</v>
      </c>
      <c r="Z42" s="442">
        <v>0</v>
      </c>
      <c r="AA42" s="442">
        <v>6.5992080950285964E-4</v>
      </c>
      <c r="AB42" s="442">
        <v>1.6694490818030051E-3</v>
      </c>
      <c r="AC42" s="442">
        <v>1.122105477914924E-3</v>
      </c>
      <c r="AD42" s="442">
        <v>1.9038774088692826E-3</v>
      </c>
      <c r="AE42" s="442">
        <v>1.1299307352459294E-4</v>
      </c>
      <c r="AF42" s="442">
        <v>9.8670300239627872E-4</v>
      </c>
      <c r="AG42" s="442">
        <v>9.8425196850393699E-4</v>
      </c>
      <c r="AH42" s="442">
        <v>1.4698212507704709E-3</v>
      </c>
      <c r="AI42" s="442">
        <v>2.556807951312615E-3</v>
      </c>
      <c r="AJ42" s="442">
        <v>8.7597634863858674E-4</v>
      </c>
      <c r="AK42" s="442">
        <v>2.9411764705882353E-3</v>
      </c>
      <c r="AL42" s="442">
        <v>7.9248273519755459E-4</v>
      </c>
      <c r="AM42" s="442">
        <v>1.0064792099138203E-3</v>
      </c>
      <c r="AN42" s="442">
        <v>0</v>
      </c>
      <c r="AO42" s="442">
        <v>0</v>
      </c>
      <c r="AP42" s="443">
        <v>8.6327424909215448E-4</v>
      </c>
      <c r="AQ42" s="442">
        <v>0</v>
      </c>
      <c r="AR42" s="442">
        <v>0</v>
      </c>
      <c r="AS42" s="442">
        <v>0</v>
      </c>
      <c r="AT42" s="442">
        <v>0</v>
      </c>
      <c r="AU42" s="442">
        <v>0</v>
      </c>
      <c r="AV42" s="442">
        <v>0</v>
      </c>
      <c r="AW42" s="443">
        <v>0</v>
      </c>
      <c r="AX42" s="442">
        <v>5.3620709250446592E-4</v>
      </c>
      <c r="AY42" s="443">
        <v>0</v>
      </c>
      <c r="AZ42" s="443">
        <v>0</v>
      </c>
      <c r="BA42" s="442">
        <v>4.5618175867984963E-4</v>
      </c>
      <c r="BB42" s="443">
        <v>0</v>
      </c>
      <c r="BC42" s="442">
        <v>0</v>
      </c>
      <c r="BD42" s="443">
        <v>8.6327424909215448E-4</v>
      </c>
    </row>
    <row r="43" spans="1:56" x14ac:dyDescent="0.2">
      <c r="A43" s="287">
        <v>39</v>
      </c>
      <c r="B43" s="272" t="s">
        <v>284</v>
      </c>
      <c r="C43" s="442">
        <v>3.2258064516129032E-3</v>
      </c>
      <c r="D43" s="442">
        <v>0</v>
      </c>
      <c r="E43" s="442">
        <v>0</v>
      </c>
      <c r="F43" s="442">
        <v>0</v>
      </c>
      <c r="G43" s="442">
        <v>6.2780269058295961E-3</v>
      </c>
      <c r="H43" s="442">
        <v>3.8986354775828458E-3</v>
      </c>
      <c r="I43" s="442">
        <v>2.881844380403458E-3</v>
      </c>
      <c r="J43" s="442">
        <v>1.8317814074187146E-3</v>
      </c>
      <c r="K43" s="442">
        <v>0</v>
      </c>
      <c r="L43" s="442">
        <v>1.95160031225605E-3</v>
      </c>
      <c r="M43" s="442">
        <v>9.5510983763132766E-3</v>
      </c>
      <c r="N43" s="442">
        <v>3.4965034965034965E-3</v>
      </c>
      <c r="O43" s="442">
        <v>5.3172633817795108E-3</v>
      </c>
      <c r="P43" s="442">
        <v>4.142931123770067E-3</v>
      </c>
      <c r="Q43" s="442">
        <v>8.5080522637496197E-3</v>
      </c>
      <c r="R43" s="442">
        <v>6.8567304222302422E-3</v>
      </c>
      <c r="S43" s="442">
        <v>3.2154340836012861E-3</v>
      </c>
      <c r="T43" s="442">
        <v>1.6620498614958448E-3</v>
      </c>
      <c r="U43" s="442">
        <v>3.2912781130005485E-3</v>
      </c>
      <c r="V43" s="442">
        <v>2.0935101186322401E-3</v>
      </c>
      <c r="W43" s="442">
        <v>2.0335536349771225E-3</v>
      </c>
      <c r="X43" s="442">
        <v>2.5906735751295338E-3</v>
      </c>
      <c r="Y43" s="442">
        <v>1.5592561508900571E-2</v>
      </c>
      <c r="Z43" s="442">
        <v>3.9215686274509803E-3</v>
      </c>
      <c r="AA43" s="442">
        <v>1.0118785745710514E-2</v>
      </c>
      <c r="AB43" s="442">
        <v>2.5041736227045076E-2</v>
      </c>
      <c r="AC43" s="442">
        <v>9.2488693937230106E-3</v>
      </c>
      <c r="AD43" s="442">
        <v>8.5906663570931036E-3</v>
      </c>
      <c r="AE43" s="442">
        <v>1.4350120337623304E-3</v>
      </c>
      <c r="AF43" s="442">
        <v>1.1887421886012311E-2</v>
      </c>
      <c r="AG43" s="442">
        <v>7.3818897637795275E-3</v>
      </c>
      <c r="AH43" s="442">
        <v>3.8405006874970365E-3</v>
      </c>
      <c r="AI43" s="442">
        <v>1.458460873636069E-2</v>
      </c>
      <c r="AJ43" s="442">
        <v>4.4346302649828457E-3</v>
      </c>
      <c r="AK43" s="442">
        <v>9.5588235294117654E-3</v>
      </c>
      <c r="AL43" s="442">
        <v>4.6416845918713914E-3</v>
      </c>
      <c r="AM43" s="442">
        <v>4.1307584240213042E-3</v>
      </c>
      <c r="AN43" s="442">
        <v>0</v>
      </c>
      <c r="AO43" s="442">
        <v>0</v>
      </c>
      <c r="AP43" s="443">
        <v>6.0218070582053283E-3</v>
      </c>
      <c r="AQ43" s="442">
        <v>0</v>
      </c>
      <c r="AR43" s="442">
        <v>2.1406935555287204E-2</v>
      </c>
      <c r="AS43" s="442">
        <v>0</v>
      </c>
      <c r="AT43" s="442">
        <v>0</v>
      </c>
      <c r="AU43" s="442">
        <v>0</v>
      </c>
      <c r="AV43" s="442">
        <v>0</v>
      </c>
      <c r="AW43" s="443">
        <v>1.6155245281012792E-2</v>
      </c>
      <c r="AX43" s="442">
        <v>1.6138667816792025E-2</v>
      </c>
      <c r="AY43" s="443">
        <v>2.4918185291625828E-5</v>
      </c>
      <c r="AZ43" s="443">
        <v>1.3154153325008962E-2</v>
      </c>
      <c r="BA43" s="442">
        <v>1.37337981098208E-2</v>
      </c>
      <c r="BB43" s="443">
        <v>2.6074361481761878E-2</v>
      </c>
      <c r="BC43" s="442">
        <v>-5.2759070660407074E-3</v>
      </c>
      <c r="BD43" s="443">
        <v>2.721190567790487E-3</v>
      </c>
    </row>
    <row r="44" spans="1:56" x14ac:dyDescent="0.2">
      <c r="A44" s="288">
        <v>40</v>
      </c>
      <c r="B44" s="292" t="s">
        <v>43</v>
      </c>
      <c r="C44" s="444">
        <v>0.54193548387096779</v>
      </c>
      <c r="D44" s="444">
        <v>0.32098765432098764</v>
      </c>
      <c r="E44" s="444">
        <v>0.42857142857142855</v>
      </c>
      <c r="F44" s="444">
        <v>0.17647058823529413</v>
      </c>
      <c r="G44" s="444">
        <v>0.70254110612855003</v>
      </c>
      <c r="H44" s="444">
        <v>0.60233918128654973</v>
      </c>
      <c r="I44" s="444">
        <v>0.6858789625360231</v>
      </c>
      <c r="J44" s="444">
        <v>0.68310181651656232</v>
      </c>
      <c r="K44" s="444">
        <v>0.7142857142857143</v>
      </c>
      <c r="L44" s="444">
        <v>0.65886026541764242</v>
      </c>
      <c r="M44" s="444">
        <v>0.52371856096784464</v>
      </c>
      <c r="N44" s="444">
        <v>0.75</v>
      </c>
      <c r="O44" s="444">
        <v>0.77029422190712515</v>
      </c>
      <c r="P44" s="444">
        <v>0.55946832383911616</v>
      </c>
      <c r="Q44" s="444">
        <v>0.57064721969006382</v>
      </c>
      <c r="R44" s="444">
        <v>0.5470949115842656</v>
      </c>
      <c r="S44" s="444">
        <v>0.590032154340836</v>
      </c>
      <c r="T44" s="444">
        <v>0.63767313019390581</v>
      </c>
      <c r="U44" s="444">
        <v>0.64975315414152501</v>
      </c>
      <c r="V44" s="444">
        <v>0.66154919748778784</v>
      </c>
      <c r="W44" s="444">
        <v>0.77893577359769528</v>
      </c>
      <c r="X44" s="444">
        <v>0.56476683937823835</v>
      </c>
      <c r="Y44" s="444">
        <v>0.53774460002650293</v>
      </c>
      <c r="Z44" s="444">
        <v>0.6470588235294118</v>
      </c>
      <c r="AA44" s="444">
        <v>0.50263968323801145</v>
      </c>
      <c r="AB44" s="444">
        <v>0.32609905397885364</v>
      </c>
      <c r="AC44" s="444">
        <v>0.27562990921146585</v>
      </c>
      <c r="AD44" s="444">
        <v>0.32333410726723938</v>
      </c>
      <c r="AE44" s="444">
        <v>0.13284595654286394</v>
      </c>
      <c r="AF44" s="444">
        <v>0.28045858196682799</v>
      </c>
      <c r="AG44" s="444">
        <v>0.49064960629921262</v>
      </c>
      <c r="AH44" s="444">
        <v>0.2841970508747807</v>
      </c>
      <c r="AI44" s="444">
        <v>0.31243472937448236</v>
      </c>
      <c r="AJ44" s="444">
        <v>0.44140083217753123</v>
      </c>
      <c r="AK44" s="444">
        <v>0.4036764705882353</v>
      </c>
      <c r="AL44" s="444">
        <v>0.42080833238990151</v>
      </c>
      <c r="AM44" s="444">
        <v>0.4405862741397748</v>
      </c>
      <c r="AN44" s="444">
        <v>1</v>
      </c>
      <c r="AO44" s="444">
        <v>0.68448275862068964</v>
      </c>
      <c r="AP44" s="445">
        <v>0.37439828846496703</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3.2258064516129032E-3</v>
      </c>
      <c r="D45" s="442">
        <v>0</v>
      </c>
      <c r="E45" s="442">
        <v>0</v>
      </c>
      <c r="F45" s="442">
        <v>5.8823529411764705E-2</v>
      </c>
      <c r="G45" s="442">
        <v>8.8191330343796708E-3</v>
      </c>
      <c r="H45" s="442">
        <v>1.1695906432748537E-2</v>
      </c>
      <c r="I45" s="442">
        <v>2.2334293948126801E-2</v>
      </c>
      <c r="J45" s="442">
        <v>1.2822469851931003E-2</v>
      </c>
      <c r="K45" s="442">
        <v>7.9365079365079361E-3</v>
      </c>
      <c r="L45" s="442">
        <v>1.7564402810304448E-2</v>
      </c>
      <c r="M45" s="442">
        <v>1.6873607131486789E-2</v>
      </c>
      <c r="N45" s="442">
        <v>1.0052447552447552E-2</v>
      </c>
      <c r="O45" s="442">
        <v>6.380716058135413E-3</v>
      </c>
      <c r="P45" s="442">
        <v>1.4845503193509408E-2</v>
      </c>
      <c r="Q45" s="442">
        <v>1.5496809480401094E-2</v>
      </c>
      <c r="R45" s="442">
        <v>1.1909058101768314E-2</v>
      </c>
      <c r="S45" s="442">
        <v>1.607717041800643E-2</v>
      </c>
      <c r="T45" s="442">
        <v>1.1634349030470914E-2</v>
      </c>
      <c r="U45" s="442">
        <v>1.5085024684585847E-2</v>
      </c>
      <c r="V45" s="442">
        <v>1.8143754361479414E-2</v>
      </c>
      <c r="W45" s="442">
        <v>7.1174377224199285E-3</v>
      </c>
      <c r="X45" s="442">
        <v>2.072538860103627E-2</v>
      </c>
      <c r="Y45" s="442">
        <v>2.1379036176509564E-2</v>
      </c>
      <c r="Z45" s="442">
        <v>7.8431372549019607E-3</v>
      </c>
      <c r="AA45" s="442">
        <v>1.4078310602727673E-2</v>
      </c>
      <c r="AB45" s="442">
        <v>2.615470228158041E-2</v>
      </c>
      <c r="AC45" s="442">
        <v>2.3564215036213403E-2</v>
      </c>
      <c r="AD45" s="442">
        <v>3.078709078244718E-2</v>
      </c>
      <c r="AE45" s="442">
        <v>2.3728545440164519E-3</v>
      </c>
      <c r="AF45" s="442">
        <v>1.8042569186674812E-2</v>
      </c>
      <c r="AG45" s="442">
        <v>2.0177165354330708E-2</v>
      </c>
      <c r="AH45" s="442">
        <v>1.0573230287800484E-2</v>
      </c>
      <c r="AI45" s="442">
        <v>1.1307573193129028E-2</v>
      </c>
      <c r="AJ45" s="442">
        <v>8.285276297539966E-3</v>
      </c>
      <c r="AK45" s="442">
        <v>3.6764705882352942E-2</v>
      </c>
      <c r="AL45" s="442">
        <v>1.4434506962526888E-2</v>
      </c>
      <c r="AM45" s="442">
        <v>2.130380994317586E-2</v>
      </c>
      <c r="AN45" s="442">
        <v>0</v>
      </c>
      <c r="AO45" s="442">
        <v>2.5862068965517241E-3</v>
      </c>
      <c r="AP45" s="443">
        <v>1.3284570849480627E-2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0.12096774193548387</v>
      </c>
      <c r="D46" s="442">
        <v>0.24691358024691357</v>
      </c>
      <c r="E46" s="442">
        <v>0.2857142857142857</v>
      </c>
      <c r="F46" s="442">
        <v>0.47058823529411764</v>
      </c>
      <c r="G46" s="442">
        <v>0.14409566517189837</v>
      </c>
      <c r="H46" s="442">
        <v>0.24561403508771928</v>
      </c>
      <c r="I46" s="442">
        <v>0.15850144092219021</v>
      </c>
      <c r="J46" s="442">
        <v>9.5557930087009621E-2</v>
      </c>
      <c r="K46" s="442">
        <v>3.1746031746031744E-2</v>
      </c>
      <c r="L46" s="442">
        <v>0.21272443403590943</v>
      </c>
      <c r="M46" s="442">
        <v>0.21553645335880292</v>
      </c>
      <c r="N46" s="442">
        <v>5.7692307692307696E-2</v>
      </c>
      <c r="O46" s="442">
        <v>9.9964551577454805E-2</v>
      </c>
      <c r="P46" s="442">
        <v>0.28499913688934919</v>
      </c>
      <c r="Q46" s="442">
        <v>0.19477362503798237</v>
      </c>
      <c r="R46" s="442">
        <v>0.21580656802598339</v>
      </c>
      <c r="S46" s="442">
        <v>0.20900321543408359</v>
      </c>
      <c r="T46" s="442">
        <v>0.19667590027700832</v>
      </c>
      <c r="U46" s="442">
        <v>0.1962424574876577</v>
      </c>
      <c r="V46" s="442">
        <v>0.16957431960921143</v>
      </c>
      <c r="W46" s="442">
        <v>0.12489408574817827</v>
      </c>
      <c r="X46" s="442">
        <v>0.26295336787564766</v>
      </c>
      <c r="Y46" s="442">
        <v>0.34440567162860553</v>
      </c>
      <c r="Z46" s="442">
        <v>7.0588235294117646E-2</v>
      </c>
      <c r="AA46" s="442">
        <v>0.14034315882094148</v>
      </c>
      <c r="AB46" s="442">
        <v>0.50806900389538123</v>
      </c>
      <c r="AC46" s="442">
        <v>0.42483593457785029</v>
      </c>
      <c r="AD46" s="442">
        <v>0.31381472022289297</v>
      </c>
      <c r="AE46" s="442">
        <v>3.5073050022033647E-2</v>
      </c>
      <c r="AF46" s="442">
        <v>0.41098529342667856</v>
      </c>
      <c r="AG46" s="442">
        <v>0.21161417322834647</v>
      </c>
      <c r="AH46" s="442">
        <v>0.35446398937935614</v>
      </c>
      <c r="AI46" s="442">
        <v>0.47733083654434799</v>
      </c>
      <c r="AJ46" s="442">
        <v>0.44479524052850572</v>
      </c>
      <c r="AK46" s="442">
        <v>0.48602941176470588</v>
      </c>
      <c r="AL46" s="442">
        <v>0.32678591644967736</v>
      </c>
      <c r="AM46" s="442">
        <v>0.26539598666415049</v>
      </c>
      <c r="AN46" s="442">
        <v>0</v>
      </c>
      <c r="AO46" s="442">
        <v>9.482758620689655E-3</v>
      </c>
      <c r="AP46" s="443">
        <v>0.27097428005742652</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0.20322580645161289</v>
      </c>
      <c r="D47" s="442">
        <v>0.38271604938271603</v>
      </c>
      <c r="E47" s="442">
        <v>0.14285714285714285</v>
      </c>
      <c r="F47" s="442">
        <v>5.8823529411764705E-2</v>
      </c>
      <c r="G47" s="442">
        <v>7.2645739910313895E-2</v>
      </c>
      <c r="H47" s="442">
        <v>-1.9493177387914229E-2</v>
      </c>
      <c r="I47" s="442">
        <v>5.9798270893371759E-2</v>
      </c>
      <c r="J47" s="442">
        <v>6.0601434895435811E-2</v>
      </c>
      <c r="K47" s="442">
        <v>2.3809523809523808E-2</v>
      </c>
      <c r="L47" s="442">
        <v>-5.8548009367681503E-3</v>
      </c>
      <c r="M47" s="442">
        <v>9.6466093600764094E-2</v>
      </c>
      <c r="N47" s="442">
        <v>0.1097027972027972</v>
      </c>
      <c r="O47" s="442">
        <v>8.5785182559376102E-2</v>
      </c>
      <c r="P47" s="442">
        <v>2.9691006387018815E-2</v>
      </c>
      <c r="Q47" s="442">
        <v>0.10665451230628988</v>
      </c>
      <c r="R47" s="442">
        <v>0.11223385059545291</v>
      </c>
      <c r="S47" s="442">
        <v>2.4115755627009645E-2</v>
      </c>
      <c r="T47" s="442">
        <v>-4.2105263157894736E-2</v>
      </c>
      <c r="U47" s="442">
        <v>-2.1530444322545254E-2</v>
      </c>
      <c r="V47" s="442">
        <v>-4.815073272854152E-2</v>
      </c>
      <c r="W47" s="442">
        <v>1.2540247415692256E-2</v>
      </c>
      <c r="X47" s="442">
        <v>2.7202072538860103E-2</v>
      </c>
      <c r="Y47" s="442">
        <v>2.6723795220636955E-2</v>
      </c>
      <c r="Z47" s="442">
        <v>5.0980392156862744E-2</v>
      </c>
      <c r="AA47" s="442">
        <v>0.13000439947206335</v>
      </c>
      <c r="AB47" s="442">
        <v>3.728436282693378E-2</v>
      </c>
      <c r="AC47" s="442">
        <v>0.13686286510932028</v>
      </c>
      <c r="AD47" s="442">
        <v>0.25080102159275597</v>
      </c>
      <c r="AE47" s="442">
        <v>0.43324934181534674</v>
      </c>
      <c r="AF47" s="442">
        <v>4.6985857256965656E-2</v>
      </c>
      <c r="AG47" s="442">
        <v>0.14025590551181102</v>
      </c>
      <c r="AH47" s="442">
        <v>0</v>
      </c>
      <c r="AI47" s="442">
        <v>2.7116568835752097E-2</v>
      </c>
      <c r="AJ47" s="442">
        <v>3.7995474122198704E-2</v>
      </c>
      <c r="AK47" s="442">
        <v>-5.8823529411764705E-3</v>
      </c>
      <c r="AL47" s="442">
        <v>8.315408128608627E-2</v>
      </c>
      <c r="AM47" s="442">
        <v>0.11283051309471388</v>
      </c>
      <c r="AN47" s="442">
        <v>0</v>
      </c>
      <c r="AO47" s="442">
        <v>0.25862068965517243</v>
      </c>
      <c r="AP47" s="443">
        <v>0.14760582147113191</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0.16129032258064516</v>
      </c>
      <c r="D48" s="442">
        <v>6.1728395061728392E-2</v>
      </c>
      <c r="E48" s="442">
        <v>0.14285714285714285</v>
      </c>
      <c r="F48" s="442">
        <v>0.17647058823529413</v>
      </c>
      <c r="G48" s="442">
        <v>4.9327354260089683E-2</v>
      </c>
      <c r="H48" s="442">
        <v>0.11500974658869395</v>
      </c>
      <c r="I48" s="442">
        <v>5.0432276657060522E-2</v>
      </c>
      <c r="J48" s="442">
        <v>0.1280720500686918</v>
      </c>
      <c r="K48" s="442">
        <v>9.5238095238095233E-2</v>
      </c>
      <c r="L48" s="442">
        <v>8.0405932864949264E-2</v>
      </c>
      <c r="M48" s="442">
        <v>0.11588666029926775</v>
      </c>
      <c r="N48" s="442">
        <v>5.5069930069930072E-2</v>
      </c>
      <c r="O48" s="442">
        <v>3.0131159163417229E-2</v>
      </c>
      <c r="P48" s="442">
        <v>8.3203866735715518E-2</v>
      </c>
      <c r="Q48" s="442">
        <v>0.10543907626861136</v>
      </c>
      <c r="R48" s="442">
        <v>0.10285095633345363</v>
      </c>
      <c r="S48" s="442">
        <v>0.14469453376205788</v>
      </c>
      <c r="T48" s="442">
        <v>0.18725761772853186</v>
      </c>
      <c r="U48" s="442">
        <v>0.15592430060340098</v>
      </c>
      <c r="V48" s="442">
        <v>0.18632240055826937</v>
      </c>
      <c r="W48" s="442">
        <v>6.8208778173190987E-2</v>
      </c>
      <c r="X48" s="442">
        <v>9.974093264248704E-2</v>
      </c>
      <c r="Y48" s="442">
        <v>3.6662396748973008E-2</v>
      </c>
      <c r="Z48" s="442">
        <v>0.19215686274509805</v>
      </c>
      <c r="AA48" s="442">
        <v>0.21557413110426749</v>
      </c>
      <c r="AB48" s="442">
        <v>8.1246521981079581E-2</v>
      </c>
      <c r="AC48" s="442">
        <v>9.4970927267163108E-2</v>
      </c>
      <c r="AD48" s="442">
        <v>7.3833294636638028E-2</v>
      </c>
      <c r="AE48" s="442">
        <v>0.34864012836013153</v>
      </c>
      <c r="AF48" s="442">
        <v>0.17939200300709487</v>
      </c>
      <c r="AG48" s="442">
        <v>0.10383858267716535</v>
      </c>
      <c r="AH48" s="442">
        <v>0.34915366744108861</v>
      </c>
      <c r="AI48" s="442">
        <v>0.15949440023047282</v>
      </c>
      <c r="AJ48" s="442">
        <v>6.5168990437258198E-2</v>
      </c>
      <c r="AK48" s="442">
        <v>6.1029411764705881E-2</v>
      </c>
      <c r="AL48" s="442">
        <v>0.11021170610211706</v>
      </c>
      <c r="AM48" s="442">
        <v>9.4881633851250757E-2</v>
      </c>
      <c r="AN48" s="442">
        <v>0</v>
      </c>
      <c r="AO48" s="442">
        <v>3.5344827586206898E-2</v>
      </c>
      <c r="AP48" s="443">
        <v>0.16247384372859408</v>
      </c>
      <c r="AQ48" s="313"/>
      <c r="AR48" s="313"/>
      <c r="AS48" s="313"/>
      <c r="AT48" s="313"/>
      <c r="AU48" s="313"/>
      <c r="AV48" s="313"/>
      <c r="AW48" s="313"/>
      <c r="AX48" s="313"/>
      <c r="AY48" s="313"/>
      <c r="AZ48" s="313"/>
      <c r="BA48" s="313"/>
      <c r="BB48" s="313"/>
      <c r="BC48" s="313"/>
      <c r="BD48" s="313"/>
    </row>
    <row r="49" spans="1:56" x14ac:dyDescent="0.2">
      <c r="A49" s="286">
        <v>45</v>
      </c>
      <c r="B49" s="282" t="s">
        <v>56</v>
      </c>
      <c r="C49" s="442">
        <v>4.0322580645161289E-2</v>
      </c>
      <c r="D49" s="442">
        <v>2.4691358024691357E-2</v>
      </c>
      <c r="E49" s="442">
        <v>0</v>
      </c>
      <c r="F49" s="442">
        <v>5.8823529411764705E-2</v>
      </c>
      <c r="G49" s="442">
        <v>2.6606875934230195E-2</v>
      </c>
      <c r="H49" s="442">
        <v>4.4834307992202727E-2</v>
      </c>
      <c r="I49" s="442">
        <v>2.3054755043227664E-2</v>
      </c>
      <c r="J49" s="442">
        <v>1.9539001679132958E-2</v>
      </c>
      <c r="K49" s="442">
        <v>0.13492063492063491</v>
      </c>
      <c r="L49" s="442">
        <v>3.6299765807962528E-2</v>
      </c>
      <c r="M49" s="442">
        <v>3.0881884750079594E-2</v>
      </c>
      <c r="N49" s="442">
        <v>1.7482517482517484E-2</v>
      </c>
      <c r="O49" s="442">
        <v>7.4441687344913151E-3</v>
      </c>
      <c r="P49" s="442">
        <v>2.7619540825133782E-2</v>
      </c>
      <c r="Q49" s="442">
        <v>6.6848982072318444E-3</v>
      </c>
      <c r="R49" s="442">
        <v>9.7437748105377118E-3</v>
      </c>
      <c r="S49" s="442">
        <v>1.607717041800643E-2</v>
      </c>
      <c r="T49" s="442">
        <v>8.3102493074792248E-3</v>
      </c>
      <c r="U49" s="442">
        <v>3.9769610532089964E-3</v>
      </c>
      <c r="V49" s="442">
        <v>1.1863224005582694E-2</v>
      </c>
      <c r="W49" s="442">
        <v>7.964751736993729E-3</v>
      </c>
      <c r="X49" s="442">
        <v>2.4611398963730571E-2</v>
      </c>
      <c r="Y49" s="442">
        <v>3.6883254560713813E-2</v>
      </c>
      <c r="Z49" s="442">
        <v>3.1372549019607843E-2</v>
      </c>
      <c r="AA49" s="442">
        <v>4.5754509458864938E-2</v>
      </c>
      <c r="AB49" s="442">
        <v>1.9476905954368393E-2</v>
      </c>
      <c r="AC49" s="442">
        <v>4.3490088068278421E-2</v>
      </c>
      <c r="AD49" s="442">
        <v>2.0617599257023451E-2</v>
      </c>
      <c r="AE49" s="442">
        <v>4.782996802296019E-2</v>
      </c>
      <c r="AF49" s="442">
        <v>6.7612648592773578E-2</v>
      </c>
      <c r="AG49" s="442">
        <v>3.2972440944881887E-2</v>
      </c>
      <c r="AH49" s="442">
        <v>1.6120620169740648E-3</v>
      </c>
      <c r="AI49" s="442">
        <v>1.3828369764845692E-2</v>
      </c>
      <c r="AJ49" s="442">
        <v>1.5037593984962405E-2</v>
      </c>
      <c r="AK49" s="442">
        <v>3.3823529411764704E-2</v>
      </c>
      <c r="AL49" s="442">
        <v>4.3926185893807312E-2</v>
      </c>
      <c r="AM49" s="442">
        <v>6.4037239730766818E-2</v>
      </c>
      <c r="AN49" s="442">
        <v>0</v>
      </c>
      <c r="AO49" s="442">
        <v>1.2931034482758621E-2</v>
      </c>
      <c r="AP49" s="443">
        <v>3.4556774357001434E-2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-7.0967741935483872E-2</v>
      </c>
      <c r="D50" s="442">
        <v>-3.7037037037037035E-2</v>
      </c>
      <c r="E50" s="442">
        <v>0</v>
      </c>
      <c r="F50" s="442">
        <v>0</v>
      </c>
      <c r="G50" s="442">
        <v>-4.4843049327354259E-3</v>
      </c>
      <c r="H50" s="442">
        <v>0</v>
      </c>
      <c r="I50" s="442">
        <v>0</v>
      </c>
      <c r="J50" s="442">
        <v>0</v>
      </c>
      <c r="K50" s="442">
        <v>-7.9365079365079361E-3</v>
      </c>
      <c r="L50" s="442">
        <v>0</v>
      </c>
      <c r="M50" s="442">
        <v>0</v>
      </c>
      <c r="N50" s="442">
        <v>0</v>
      </c>
      <c r="O50" s="442">
        <v>0</v>
      </c>
      <c r="P50" s="442">
        <v>0</v>
      </c>
      <c r="Q50" s="442">
        <v>0</v>
      </c>
      <c r="R50" s="442">
        <v>0</v>
      </c>
      <c r="S50" s="442">
        <v>0</v>
      </c>
      <c r="T50" s="442">
        <v>0</v>
      </c>
      <c r="U50" s="442">
        <v>0</v>
      </c>
      <c r="V50" s="442">
        <v>0</v>
      </c>
      <c r="W50" s="442">
        <v>0</v>
      </c>
      <c r="X50" s="442">
        <v>0</v>
      </c>
      <c r="Y50" s="442">
        <v>-4.2404699854233846E-3</v>
      </c>
      <c r="Z50" s="442">
        <v>0</v>
      </c>
      <c r="AA50" s="442">
        <v>-4.8834139903211615E-2</v>
      </c>
      <c r="AB50" s="442">
        <v>0</v>
      </c>
      <c r="AC50" s="442">
        <v>-5.1004794450678367E-4</v>
      </c>
      <c r="AD50" s="442">
        <v>-1.5091711167866265E-2</v>
      </c>
      <c r="AE50" s="442">
        <v>-1.2429238087705222E-4</v>
      </c>
      <c r="AF50" s="442">
        <v>-4.3226988676408401E-3</v>
      </c>
      <c r="AG50" s="442">
        <v>0</v>
      </c>
      <c r="AH50" s="442">
        <v>0</v>
      </c>
      <c r="AI50" s="442">
        <v>-3.9972631351507075E-3</v>
      </c>
      <c r="AJ50" s="442">
        <v>-1.3541134389371486E-2</v>
      </c>
      <c r="AK50" s="442">
        <v>-1.7647058823529412E-2</v>
      </c>
      <c r="AL50" s="442">
        <v>-5.6605909656968191E-5</v>
      </c>
      <c r="AM50" s="442">
        <v>0</v>
      </c>
      <c r="AN50" s="442">
        <v>0</v>
      </c>
      <c r="AO50" s="442">
        <v>-3.4482758620689655E-3</v>
      </c>
      <c r="AP50" s="443">
        <v>-4.0372146268684728E-3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0.45806451612903226</v>
      </c>
      <c r="D51" s="444">
        <v>0.67901234567901236</v>
      </c>
      <c r="E51" s="444">
        <v>0.5714285714285714</v>
      </c>
      <c r="F51" s="444">
        <v>0.82352941176470584</v>
      </c>
      <c r="G51" s="444">
        <v>0.29701046337817638</v>
      </c>
      <c r="H51" s="444">
        <v>0.39766081871345027</v>
      </c>
      <c r="I51" s="444">
        <v>0.31412103746397696</v>
      </c>
      <c r="J51" s="444">
        <v>0.31659288658220119</v>
      </c>
      <c r="K51" s="444">
        <v>0.2857142857142857</v>
      </c>
      <c r="L51" s="444">
        <v>0.34113973458235752</v>
      </c>
      <c r="M51" s="444">
        <v>0.47564469914040114</v>
      </c>
      <c r="N51" s="444">
        <v>0.25</v>
      </c>
      <c r="O51" s="444">
        <v>0.22970577809287487</v>
      </c>
      <c r="P51" s="444">
        <v>0.44035905403072673</v>
      </c>
      <c r="Q51" s="444">
        <v>0.42904892130051658</v>
      </c>
      <c r="R51" s="444">
        <v>0.45254420786719596</v>
      </c>
      <c r="S51" s="444">
        <v>0.409967845659164</v>
      </c>
      <c r="T51" s="444">
        <v>0.36177285318559554</v>
      </c>
      <c r="U51" s="444">
        <v>0.34969829950630826</v>
      </c>
      <c r="V51" s="444">
        <v>0.33775296580600139</v>
      </c>
      <c r="W51" s="444">
        <v>0.22072530079647518</v>
      </c>
      <c r="X51" s="444">
        <v>0.43523316062176165</v>
      </c>
      <c r="Y51" s="444">
        <v>0.46181368435001546</v>
      </c>
      <c r="Z51" s="444">
        <v>0.35294117647058826</v>
      </c>
      <c r="AA51" s="444">
        <v>0.49692036955565333</v>
      </c>
      <c r="AB51" s="444">
        <v>0.67223149693934336</v>
      </c>
      <c r="AC51" s="444">
        <v>0.72321398211431875</v>
      </c>
      <c r="AD51" s="444">
        <v>0.67476201532389135</v>
      </c>
      <c r="AE51" s="444">
        <v>0.86704105038361146</v>
      </c>
      <c r="AF51" s="444">
        <v>0.71869567260254663</v>
      </c>
      <c r="AG51" s="444">
        <v>0.50885826771653542</v>
      </c>
      <c r="AH51" s="444">
        <v>0.71580294912521925</v>
      </c>
      <c r="AI51" s="444">
        <v>0.68508048543339695</v>
      </c>
      <c r="AJ51" s="444">
        <v>0.55774144098109346</v>
      </c>
      <c r="AK51" s="444">
        <v>0.59411764705882353</v>
      </c>
      <c r="AL51" s="444">
        <v>0.57845579078455789</v>
      </c>
      <c r="AM51" s="444">
        <v>0.55844918328405779</v>
      </c>
      <c r="AN51" s="444">
        <v>0</v>
      </c>
      <c r="AO51" s="444">
        <v>0.31551724137931036</v>
      </c>
      <c r="AP51" s="445">
        <v>0.62485807583676611</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E30" sqref="E30"/>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1.0061309145143245</v>
      </c>
      <c r="D5" s="442">
        <v>1.1220806048181617E-5</v>
      </c>
      <c r="E5" s="442">
        <v>3.1122198143248477E-5</v>
      </c>
      <c r="F5" s="442">
        <v>1.6121036591482152E-8</v>
      </c>
      <c r="G5" s="442">
        <v>9.1531177360194473E-3</v>
      </c>
      <c r="H5" s="442">
        <v>3.3981704552833633E-4</v>
      </c>
      <c r="I5" s="442">
        <v>3.3070521346488116E-5</v>
      </c>
      <c r="J5" s="442">
        <v>5.5126539444855248E-5</v>
      </c>
      <c r="K5" s="442">
        <v>2.5973988152612792E-8</v>
      </c>
      <c r="L5" s="442">
        <v>5.2407018991252176E-5</v>
      </c>
      <c r="M5" s="442">
        <v>1.4780875566199004E-5</v>
      </c>
      <c r="N5" s="442">
        <v>3.07683814058565E-7</v>
      </c>
      <c r="O5" s="442">
        <v>4.3434764148868426E-7</v>
      </c>
      <c r="P5" s="442">
        <v>3.6710255550562669E-7</v>
      </c>
      <c r="Q5" s="442">
        <v>3.2130043480692089E-7</v>
      </c>
      <c r="R5" s="442">
        <v>3.3585935502472588E-7</v>
      </c>
      <c r="S5" s="442">
        <v>4.9568101919151811E-7</v>
      </c>
      <c r="T5" s="442">
        <v>5.7596960977016614E-7</v>
      </c>
      <c r="U5" s="442">
        <v>5.4963388008779176E-7</v>
      </c>
      <c r="V5" s="442">
        <v>5.5377220032342032E-7</v>
      </c>
      <c r="W5" s="442">
        <v>3.5170407604535763E-7</v>
      </c>
      <c r="X5" s="442">
        <v>1.1440594444724797E-4</v>
      </c>
      <c r="Y5" s="442">
        <v>4.6737033771292752E-5</v>
      </c>
      <c r="Z5" s="442">
        <v>6.5233398416168389E-7</v>
      </c>
      <c r="AA5" s="442">
        <v>2.2212369277583878E-6</v>
      </c>
      <c r="AB5" s="442">
        <v>3.5619579208273798E-7</v>
      </c>
      <c r="AC5" s="442">
        <v>5.0446012329981548E-6</v>
      </c>
      <c r="AD5" s="442">
        <v>4.4258734938849369E-7</v>
      </c>
      <c r="AE5" s="442">
        <v>6.1503240055113495E-7</v>
      </c>
      <c r="AF5" s="442">
        <v>1.0279229606567296E-6</v>
      </c>
      <c r="AG5" s="442">
        <v>5.8271355116558274E-6</v>
      </c>
      <c r="AH5" s="442">
        <v>2.8104145615180284E-6</v>
      </c>
      <c r="AI5" s="442">
        <v>9.030447639772698E-5</v>
      </c>
      <c r="AJ5" s="442">
        <v>7.9814163775733689E-5</v>
      </c>
      <c r="AK5" s="442">
        <v>9.7410755516275387E-5</v>
      </c>
      <c r="AL5" s="442">
        <v>6.1394304743856353E-7</v>
      </c>
      <c r="AM5" s="442">
        <v>7.6656952312427029E-4</v>
      </c>
      <c r="AN5" s="442">
        <v>1.4057834983452265E-6</v>
      </c>
      <c r="AO5" s="442">
        <v>2.6557338017161447E-6</v>
      </c>
      <c r="AP5" s="317">
        <f t="shared" ref="AP5:AP44" si="0">SUM(C5:AN5)</f>
        <v>1.0170421714893223</v>
      </c>
    </row>
    <row r="6" spans="1:42" ht="12.5" x14ac:dyDescent="0.2">
      <c r="A6" s="267" t="s">
        <v>445</v>
      </c>
      <c r="B6" s="272" t="s">
        <v>446</v>
      </c>
      <c r="C6" s="442">
        <v>1.0969282068755674E-6</v>
      </c>
      <c r="D6" s="442">
        <v>1.0324562202120406</v>
      </c>
      <c r="E6" s="442">
        <v>4.9776214077228749E-7</v>
      </c>
      <c r="F6" s="442">
        <v>6.848452042016557E-9</v>
      </c>
      <c r="G6" s="442">
        <v>1.4402529703038674E-4</v>
      </c>
      <c r="H6" s="442">
        <v>2.2400361574678491E-7</v>
      </c>
      <c r="I6" s="442">
        <v>3.5195893217793064E-4</v>
      </c>
      <c r="J6" s="442">
        <v>7.3347552068706452E-5</v>
      </c>
      <c r="K6" s="442">
        <v>5.5547558005395499E-9</v>
      </c>
      <c r="L6" s="442">
        <v>1.9702290059374652E-7</v>
      </c>
      <c r="M6" s="442">
        <v>5.4122340200493384E-7</v>
      </c>
      <c r="N6" s="442">
        <v>5.7831349210939995E-8</v>
      </c>
      <c r="O6" s="442">
        <v>1.1013959392267937E-7</v>
      </c>
      <c r="P6" s="442">
        <v>1.4639255929135204E-7</v>
      </c>
      <c r="Q6" s="442">
        <v>7.3410689967050837E-8</v>
      </c>
      <c r="R6" s="442">
        <v>7.2495882979825636E-8</v>
      </c>
      <c r="S6" s="442">
        <v>1.5182261142056924E-7</v>
      </c>
      <c r="T6" s="442">
        <v>1.989722663985803E-7</v>
      </c>
      <c r="U6" s="442">
        <v>2.2394943478010906E-7</v>
      </c>
      <c r="V6" s="442">
        <v>2.042451363209072E-7</v>
      </c>
      <c r="W6" s="442">
        <v>6.1484212379535027E-8</v>
      </c>
      <c r="X6" s="442">
        <v>1.5129488511487915E-6</v>
      </c>
      <c r="Y6" s="442">
        <v>1.1676846329920011E-5</v>
      </c>
      <c r="Z6" s="442">
        <v>2.3654090127211843E-7</v>
      </c>
      <c r="AA6" s="442">
        <v>5.0641593959783452E-7</v>
      </c>
      <c r="AB6" s="442">
        <v>1.5455760694545466E-7</v>
      </c>
      <c r="AC6" s="442">
        <v>3.2580206707525205E-7</v>
      </c>
      <c r="AD6" s="442">
        <v>1.8922354804828596E-7</v>
      </c>
      <c r="AE6" s="442">
        <v>1.7028513505466172E-7</v>
      </c>
      <c r="AF6" s="442">
        <v>2.7906396503656217E-7</v>
      </c>
      <c r="AG6" s="442">
        <v>1.8475173159346665E-6</v>
      </c>
      <c r="AH6" s="442">
        <v>2.036227756666635E-7</v>
      </c>
      <c r="AI6" s="442">
        <v>9.1682129184434889E-6</v>
      </c>
      <c r="AJ6" s="442">
        <v>1.0185724530527964E-5</v>
      </c>
      <c r="AK6" s="442">
        <v>6.8242235129064834E-7</v>
      </c>
      <c r="AL6" s="442">
        <v>1.8680430655721521E-7</v>
      </c>
      <c r="AM6" s="442">
        <v>2.2760390854747306E-4</v>
      </c>
      <c r="AN6" s="442">
        <v>7.3664877371672547E-6</v>
      </c>
      <c r="AO6" s="442">
        <v>2.5180862881190851E-6</v>
      </c>
      <c r="AP6" s="318">
        <f t="shared" si="0"/>
        <v>1.0333017184653552</v>
      </c>
    </row>
    <row r="7" spans="1:42" ht="12.5" x14ac:dyDescent="0.2">
      <c r="A7" s="267" t="s">
        <v>447</v>
      </c>
      <c r="B7" s="272" t="s">
        <v>250</v>
      </c>
      <c r="C7" s="442">
        <v>7.0473463990346798E-7</v>
      </c>
      <c r="D7" s="442">
        <v>2.6934455541419795E-7</v>
      </c>
      <c r="E7" s="442">
        <v>1.0000007535845437</v>
      </c>
      <c r="F7" s="442">
        <v>1.0279534052702169E-9</v>
      </c>
      <c r="G7" s="442">
        <v>2.226278797180943E-4</v>
      </c>
      <c r="H7" s="442">
        <v>3.4686134495185427E-8</v>
      </c>
      <c r="I7" s="442">
        <v>3.7925208547540365E-8</v>
      </c>
      <c r="J7" s="442">
        <v>4.5254635553972647E-8</v>
      </c>
      <c r="K7" s="442">
        <v>4.3808487009152007E-10</v>
      </c>
      <c r="L7" s="442">
        <v>3.8581008261032687E-9</v>
      </c>
      <c r="M7" s="442">
        <v>2.0850909515732934E-8</v>
      </c>
      <c r="N7" s="442">
        <v>1.2975392577359501E-8</v>
      </c>
      <c r="O7" s="442">
        <v>5.3978447327150967E-8</v>
      </c>
      <c r="P7" s="442">
        <v>6.6699932160403587E-9</v>
      </c>
      <c r="Q7" s="442">
        <v>3.407662153854591E-9</v>
      </c>
      <c r="R7" s="442">
        <v>5.5756562823622447E-9</v>
      </c>
      <c r="S7" s="442">
        <v>1.3557145139313158E-8</v>
      </c>
      <c r="T7" s="442">
        <v>1.0912035952575491E-8</v>
      </c>
      <c r="U7" s="442">
        <v>9.6921770904368775E-9</v>
      </c>
      <c r="V7" s="442">
        <v>1.3270289589932815E-8</v>
      </c>
      <c r="W7" s="442">
        <v>4.1162059566983123E-9</v>
      </c>
      <c r="X7" s="442">
        <v>4.3238805409139293E-5</v>
      </c>
      <c r="Y7" s="442">
        <v>9.4360886472021511E-9</v>
      </c>
      <c r="Z7" s="442">
        <v>1.3006100798551721E-8</v>
      </c>
      <c r="AA7" s="442">
        <v>1.0795131909274365E-8</v>
      </c>
      <c r="AB7" s="442">
        <v>7.6044141571407428E-9</v>
      </c>
      <c r="AC7" s="442">
        <v>1.8911142114665684E-8</v>
      </c>
      <c r="AD7" s="442">
        <v>2.9043838405305983E-8</v>
      </c>
      <c r="AE7" s="442">
        <v>5.1590473175802791E-9</v>
      </c>
      <c r="AF7" s="442">
        <v>1.6837824704665223E-8</v>
      </c>
      <c r="AG7" s="442">
        <v>1.5736612257774399E-7</v>
      </c>
      <c r="AH7" s="442">
        <v>2.0804457816093731E-8</v>
      </c>
      <c r="AI7" s="442">
        <v>2.8631982148519251E-7</v>
      </c>
      <c r="AJ7" s="442">
        <v>2.19902062784286E-6</v>
      </c>
      <c r="AK7" s="442">
        <v>1.0186386435716792E-7</v>
      </c>
      <c r="AL7" s="442">
        <v>1.8420631063611064E-8</v>
      </c>
      <c r="AM7" s="442">
        <v>1.9534915533302595E-5</v>
      </c>
      <c r="AN7" s="442">
        <v>2.4033943031863494E-8</v>
      </c>
      <c r="AO7" s="442">
        <v>9.6156278249379635E-8</v>
      </c>
      <c r="AP7" s="318">
        <f t="shared" si="0"/>
        <v>1.0002903260834883</v>
      </c>
    </row>
    <row r="8" spans="1:42" ht="12.5" x14ac:dyDescent="0.2">
      <c r="A8" s="267" t="s">
        <v>448</v>
      </c>
      <c r="B8" s="272" t="s">
        <v>27</v>
      </c>
      <c r="C8" s="442">
        <v>1.4483121495344194E-6</v>
      </c>
      <c r="D8" s="442">
        <v>8.4951784453242915E-7</v>
      </c>
      <c r="E8" s="442">
        <v>4.3536302629704465E-6</v>
      </c>
      <c r="F8" s="442">
        <v>1.0000042232276452</v>
      </c>
      <c r="G8" s="442">
        <v>3.9902070170784554E-6</v>
      </c>
      <c r="H8" s="442">
        <v>1.7281022265062162E-6</v>
      </c>
      <c r="I8" s="442">
        <v>5.8208449067484799E-5</v>
      </c>
      <c r="J8" s="442">
        <v>5.0216274317469336E-5</v>
      </c>
      <c r="K8" s="442">
        <v>4.9036197076327125E-3</v>
      </c>
      <c r="L8" s="442">
        <v>2.9745358669430822E-6</v>
      </c>
      <c r="M8" s="442">
        <v>5.8429193229680651E-4</v>
      </c>
      <c r="N8" s="442">
        <v>4.569632076577719E-4</v>
      </c>
      <c r="O8" s="442">
        <v>1.3243804423883373E-3</v>
      </c>
      <c r="P8" s="442">
        <v>3.2964371332454611E-5</v>
      </c>
      <c r="Q8" s="442">
        <v>1.7269043939562543E-5</v>
      </c>
      <c r="R8" s="442">
        <v>1.1121961505320701E-5</v>
      </c>
      <c r="S8" s="442">
        <v>1.3727363814144351E-5</v>
      </c>
      <c r="T8" s="442">
        <v>1.8253256308847918E-5</v>
      </c>
      <c r="U8" s="442">
        <v>2.052521792244277E-5</v>
      </c>
      <c r="V8" s="442">
        <v>1.1825508315584163E-5</v>
      </c>
      <c r="W8" s="442">
        <v>1.1423141097718836E-5</v>
      </c>
      <c r="X8" s="442">
        <v>6.8853325619086231E-6</v>
      </c>
      <c r="Y8" s="442">
        <v>6.7076096544340644E-5</v>
      </c>
      <c r="Z8" s="442">
        <v>2.4610390660278745E-3</v>
      </c>
      <c r="AA8" s="442">
        <v>5.470047538530094E-6</v>
      </c>
      <c r="AB8" s="442">
        <v>3.9910417485541228E-6</v>
      </c>
      <c r="AC8" s="442">
        <v>1.4307139313496204E-6</v>
      </c>
      <c r="AD8" s="442">
        <v>5.5486808299630262E-7</v>
      </c>
      <c r="AE8" s="442">
        <v>8.0675960245981453E-7</v>
      </c>
      <c r="AF8" s="442">
        <v>2.7014823305624451E-6</v>
      </c>
      <c r="AG8" s="442">
        <v>7.0058888516818944E-7</v>
      </c>
      <c r="AH8" s="442">
        <v>1.6878160535291E-6</v>
      </c>
      <c r="AI8" s="442">
        <v>2.2910109965126564E-6</v>
      </c>
      <c r="AJ8" s="442">
        <v>1.3295842269624889E-6</v>
      </c>
      <c r="AK8" s="442">
        <v>7.6343637924921605E-7</v>
      </c>
      <c r="AL8" s="442">
        <v>1.0648533173289748E-6</v>
      </c>
      <c r="AM8" s="442">
        <v>2.2937335266972966E-6</v>
      </c>
      <c r="AN8" s="442">
        <v>3.7157603803474359E-6</v>
      </c>
      <c r="AO8" s="442">
        <v>2.9902322104815894E-6</v>
      </c>
      <c r="AP8" s="318">
        <f t="shared" si="0"/>
        <v>1.0100981596027432</v>
      </c>
    </row>
    <row r="9" spans="1:42" ht="12.5" x14ac:dyDescent="0.2">
      <c r="A9" s="267" t="s">
        <v>449</v>
      </c>
      <c r="B9" s="272" t="s">
        <v>191</v>
      </c>
      <c r="C9" s="442">
        <v>3.1667180080322509E-3</v>
      </c>
      <c r="D9" s="442">
        <v>1.2133484216392436E-3</v>
      </c>
      <c r="E9" s="442">
        <v>3.3996332325893787E-3</v>
      </c>
      <c r="F9" s="442">
        <v>2.1456128875415825E-8</v>
      </c>
      <c r="G9" s="442">
        <v>1.0051096070457832</v>
      </c>
      <c r="H9" s="442">
        <v>4.7707230836119353E-5</v>
      </c>
      <c r="I9" s="442">
        <v>5.3338103340901303E-5</v>
      </c>
      <c r="J9" s="442">
        <v>1.7486817013105904E-4</v>
      </c>
      <c r="K9" s="442">
        <v>4.369802306246364E-8</v>
      </c>
      <c r="L9" s="442">
        <v>3.5102051613077156E-7</v>
      </c>
      <c r="M9" s="442">
        <v>1.5856760862060895E-5</v>
      </c>
      <c r="N9" s="442">
        <v>1.4738119447663799E-7</v>
      </c>
      <c r="O9" s="442">
        <v>3.1229445442645669E-7</v>
      </c>
      <c r="P9" s="442">
        <v>2.262199650728807E-7</v>
      </c>
      <c r="Q9" s="442">
        <v>2.3060747552992993E-7</v>
      </c>
      <c r="R9" s="442">
        <v>2.0567193313533115E-7</v>
      </c>
      <c r="S9" s="442">
        <v>2.649576785795489E-7</v>
      </c>
      <c r="T9" s="442">
        <v>4.0351040392062076E-7</v>
      </c>
      <c r="U9" s="442">
        <v>4.8615364822455626E-7</v>
      </c>
      <c r="V9" s="442">
        <v>3.4676117299068336E-7</v>
      </c>
      <c r="W9" s="442">
        <v>2.5467001636147623E-7</v>
      </c>
      <c r="X9" s="442">
        <v>9.3668870297951515E-5</v>
      </c>
      <c r="Y9" s="442">
        <v>2.1943561626901876E-6</v>
      </c>
      <c r="Z9" s="442">
        <v>2.0018020017758935E-7</v>
      </c>
      <c r="AA9" s="442">
        <v>8.0244802001098099E-7</v>
      </c>
      <c r="AB9" s="442">
        <v>3.5364887851659512E-7</v>
      </c>
      <c r="AC9" s="442">
        <v>5.3799660161495239E-6</v>
      </c>
      <c r="AD9" s="442">
        <v>6.078852189348134E-7</v>
      </c>
      <c r="AE9" s="442">
        <v>6.1462684218299975E-7</v>
      </c>
      <c r="AF9" s="442">
        <v>2.1650927690927291E-6</v>
      </c>
      <c r="AG9" s="442">
        <v>2.1070690073697325E-5</v>
      </c>
      <c r="AH9" s="442">
        <v>8.7538117653736645E-6</v>
      </c>
      <c r="AI9" s="442">
        <v>1.3188925054051531E-4</v>
      </c>
      <c r="AJ9" s="442">
        <v>1.6289137437046008E-4</v>
      </c>
      <c r="AK9" s="442">
        <v>3.841816348652717E-5</v>
      </c>
      <c r="AL9" s="442">
        <v>1.3933161549744089E-6</v>
      </c>
      <c r="AM9" s="442">
        <v>3.0052486985284533E-3</v>
      </c>
      <c r="AN9" s="442">
        <v>1.8089560767018116E-6</v>
      </c>
      <c r="AO9" s="442">
        <v>6.7239666320049075E-5</v>
      </c>
      <c r="AP9" s="318">
        <f t="shared" si="0"/>
        <v>1.0166618327112273</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1.7499194264484431E-3</v>
      </c>
      <c r="D11" s="442">
        <v>1.0566546068147038E-5</v>
      </c>
      <c r="E11" s="442">
        <v>2.2296090173004342E-5</v>
      </c>
      <c r="F11" s="442">
        <v>1.2932953476067974E-5</v>
      </c>
      <c r="G11" s="442">
        <v>1.0328585053577164E-3</v>
      </c>
      <c r="H11" s="442">
        <v>5.4798348895753065E-4</v>
      </c>
      <c r="I11" s="442">
        <v>1.0218199521096745</v>
      </c>
      <c r="J11" s="442">
        <v>9.1178463415187761E-4</v>
      </c>
      <c r="K11" s="442">
        <v>5.3914009490187022E-6</v>
      </c>
      <c r="L11" s="442">
        <v>4.423230265834666E-4</v>
      </c>
      <c r="M11" s="442">
        <v>1.3467682105383788E-3</v>
      </c>
      <c r="N11" s="442">
        <v>2.5911535345716169E-5</v>
      </c>
      <c r="O11" s="442">
        <v>2.0538379358005292E-4</v>
      </c>
      <c r="P11" s="442">
        <v>2.7560836092747226E-4</v>
      </c>
      <c r="Q11" s="442">
        <v>1.3300102426463831E-4</v>
      </c>
      <c r="R11" s="442">
        <v>1.33302163070033E-4</v>
      </c>
      <c r="S11" s="442">
        <v>3.6869451481007703E-4</v>
      </c>
      <c r="T11" s="442">
        <v>4.3141743269435573E-4</v>
      </c>
      <c r="U11" s="442">
        <v>5.1565886974235409E-4</v>
      </c>
      <c r="V11" s="442">
        <v>4.7750898318069693E-4</v>
      </c>
      <c r="W11" s="442">
        <v>1.1814139813905972E-4</v>
      </c>
      <c r="X11" s="442">
        <v>4.2633426624385795E-3</v>
      </c>
      <c r="Y11" s="442">
        <v>3.1218479248121779E-3</v>
      </c>
      <c r="Z11" s="442">
        <v>2.9712146637600603E-4</v>
      </c>
      <c r="AA11" s="442">
        <v>3.3385478100490514E-4</v>
      </c>
      <c r="AB11" s="442">
        <v>3.2016663850047893E-4</v>
      </c>
      <c r="AC11" s="442">
        <v>5.7569335887358792E-4</v>
      </c>
      <c r="AD11" s="442">
        <v>3.6162836511602098E-4</v>
      </c>
      <c r="AE11" s="442">
        <v>7.2007874240347775E-5</v>
      </c>
      <c r="AF11" s="442">
        <v>1.5622526974636486E-4</v>
      </c>
      <c r="AG11" s="442">
        <v>6.4189941336426906E-4</v>
      </c>
      <c r="AH11" s="442">
        <v>1.5944445679117502E-4</v>
      </c>
      <c r="AI11" s="442">
        <v>5.9940347534481384E-4</v>
      </c>
      <c r="AJ11" s="442">
        <v>2.8510923599565555E-4</v>
      </c>
      <c r="AK11" s="442">
        <v>1.2749326102037392E-3</v>
      </c>
      <c r="AL11" s="442">
        <v>2.1996082761676784E-4</v>
      </c>
      <c r="AM11" s="442">
        <v>4.403775035027583E-4</v>
      </c>
      <c r="AN11" s="442">
        <v>2.129264371104525E-2</v>
      </c>
      <c r="AO11" s="442">
        <v>6.4297682966795566E-3</v>
      </c>
      <c r="AP11" s="318">
        <f t="shared" si="0"/>
        <v>1.0650030640431056</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4.4346756345944214E-5</v>
      </c>
      <c r="D13" s="442">
        <v>1.6113115848713548E-4</v>
      </c>
      <c r="E13" s="442">
        <v>8.7647320521562445E-4</v>
      </c>
      <c r="F13" s="442">
        <v>3.6127971106978513E-4</v>
      </c>
      <c r="G13" s="442">
        <v>3.3498035232311369E-5</v>
      </c>
      <c r="H13" s="442">
        <v>3.8898925446099493E-5</v>
      </c>
      <c r="I13" s="442">
        <v>3.7766114592262969E-5</v>
      </c>
      <c r="J13" s="442">
        <v>5.0215599124049442E-4</v>
      </c>
      <c r="K13" s="442">
        <v>1.0003940362254666</v>
      </c>
      <c r="L13" s="442">
        <v>1.0763487637181726E-5</v>
      </c>
      <c r="M13" s="442">
        <v>1.5117230156570129E-4</v>
      </c>
      <c r="N13" s="442">
        <v>1.5439547739502018E-4</v>
      </c>
      <c r="O13" s="442">
        <v>2.4114479396629368E-5</v>
      </c>
      <c r="P13" s="442">
        <v>2.6150921772351338E-5</v>
      </c>
      <c r="Q13" s="442">
        <v>1.294850221198226E-5</v>
      </c>
      <c r="R13" s="442">
        <v>1.1182702318499358E-5</v>
      </c>
      <c r="S13" s="442">
        <v>1.4112978450962042E-5</v>
      </c>
      <c r="T13" s="442">
        <v>1.5239635090247931E-5</v>
      </c>
      <c r="U13" s="442">
        <v>1.1586413383470896E-5</v>
      </c>
      <c r="V13" s="442">
        <v>4.1774636374569238E-6</v>
      </c>
      <c r="W13" s="442">
        <v>1.6301242346388863E-5</v>
      </c>
      <c r="X13" s="442">
        <v>2.1520093887367584E-5</v>
      </c>
      <c r="Y13" s="442">
        <v>8.6559807958549792E-5</v>
      </c>
      <c r="Z13" s="442">
        <v>3.6815274403928164E-4</v>
      </c>
      <c r="AA13" s="442">
        <v>8.677525408618709E-5</v>
      </c>
      <c r="AB13" s="442">
        <v>8.2679795622252596E-5</v>
      </c>
      <c r="AC13" s="442">
        <v>1.3903818002776826E-5</v>
      </c>
      <c r="AD13" s="442">
        <v>7.1018641992026577E-6</v>
      </c>
      <c r="AE13" s="442">
        <v>2.8656317473752718E-6</v>
      </c>
      <c r="AF13" s="442">
        <v>2.2297695356673903E-4</v>
      </c>
      <c r="AG13" s="442">
        <v>7.5692946445930308E-6</v>
      </c>
      <c r="AH13" s="442">
        <v>7.2440619492276383E-5</v>
      </c>
      <c r="AI13" s="442">
        <v>3.3116490513770727E-5</v>
      </c>
      <c r="AJ13" s="442">
        <v>1.7388044259177859E-5</v>
      </c>
      <c r="AK13" s="442">
        <v>2.7326894085168659E-5</v>
      </c>
      <c r="AL13" s="442">
        <v>1.8966438063045176E-5</v>
      </c>
      <c r="AM13" s="442">
        <v>4.173707430319219E-5</v>
      </c>
      <c r="AN13" s="442">
        <v>2.4473301384720187E-5</v>
      </c>
      <c r="AO13" s="442">
        <v>1.1448189765707655E-4</v>
      </c>
      <c r="AP13" s="318">
        <f t="shared" si="0"/>
        <v>1.0040372858481577</v>
      </c>
    </row>
    <row r="14" spans="1:42" ht="12.5" x14ac:dyDescent="0.2">
      <c r="A14" s="281" t="s">
        <v>454</v>
      </c>
      <c r="B14" s="283" t="s">
        <v>455</v>
      </c>
      <c r="C14" s="442">
        <v>7.7178219972794657E-4</v>
      </c>
      <c r="D14" s="442">
        <v>2.3063735170818357E-3</v>
      </c>
      <c r="E14" s="442">
        <v>2.4117825313668663E-5</v>
      </c>
      <c r="F14" s="442">
        <v>1.3456222297099502E-5</v>
      </c>
      <c r="G14" s="442">
        <v>1.6411785869724599E-3</v>
      </c>
      <c r="H14" s="442">
        <v>9.2804058157801956E-4</v>
      </c>
      <c r="I14" s="442">
        <v>2.1641399377174946E-3</v>
      </c>
      <c r="J14" s="442">
        <v>1.7545371334600601E-3</v>
      </c>
      <c r="K14" s="442">
        <v>1.0389203023254988E-5</v>
      </c>
      <c r="L14" s="442">
        <v>1.0232725306886783</v>
      </c>
      <c r="M14" s="442">
        <v>7.9919074529108728E-4</v>
      </c>
      <c r="N14" s="442">
        <v>1.0977472386161652E-4</v>
      </c>
      <c r="O14" s="442">
        <v>5.52407486973246E-4</v>
      </c>
      <c r="P14" s="442">
        <v>5.0393850735531802E-4</v>
      </c>
      <c r="Q14" s="442">
        <v>1.3016565427506341E-3</v>
      </c>
      <c r="R14" s="442">
        <v>1.9385243201556952E-3</v>
      </c>
      <c r="S14" s="442">
        <v>3.7084653730790743E-3</v>
      </c>
      <c r="T14" s="442">
        <v>1.9395277111390209E-3</v>
      </c>
      <c r="U14" s="442">
        <v>3.7635301536655236E-3</v>
      </c>
      <c r="V14" s="442">
        <v>3.7803952868695938E-3</v>
      </c>
      <c r="W14" s="442">
        <v>3.623856140284295E-3</v>
      </c>
      <c r="X14" s="442">
        <v>5.8751124581518472E-3</v>
      </c>
      <c r="Y14" s="442">
        <v>1.4050649045103621E-3</v>
      </c>
      <c r="Z14" s="442">
        <v>8.3264222749310094E-5</v>
      </c>
      <c r="AA14" s="442">
        <v>3.9996569861405857E-3</v>
      </c>
      <c r="AB14" s="442">
        <v>1.3984418599490562E-3</v>
      </c>
      <c r="AC14" s="442">
        <v>5.6834068137858894E-4</v>
      </c>
      <c r="AD14" s="442">
        <v>3.8260864291102291E-4</v>
      </c>
      <c r="AE14" s="442">
        <v>9.0307669141425701E-5</v>
      </c>
      <c r="AF14" s="442">
        <v>2.0657667100820393E-4</v>
      </c>
      <c r="AG14" s="442">
        <v>5.846172772109242E-4</v>
      </c>
      <c r="AH14" s="442">
        <v>3.0434333446723347E-4</v>
      </c>
      <c r="AI14" s="442">
        <v>6.4072417149023397E-4</v>
      </c>
      <c r="AJ14" s="442">
        <v>2.9963511941467457E-4</v>
      </c>
      <c r="AK14" s="442">
        <v>8.2657731158354878E-4</v>
      </c>
      <c r="AL14" s="442">
        <v>1.9004387988818504E-3</v>
      </c>
      <c r="AM14" s="442">
        <v>4.3639832839323985E-4</v>
      </c>
      <c r="AN14" s="442">
        <v>3.0382289547909772E-3</v>
      </c>
      <c r="AO14" s="442">
        <v>1.4502311840909222E-3</v>
      </c>
      <c r="AP14" s="318">
        <f t="shared" si="0"/>
        <v>1.0769481502794482</v>
      </c>
    </row>
    <row r="15" spans="1:42" ht="12.5" x14ac:dyDescent="0.2">
      <c r="A15" s="281" t="s">
        <v>456</v>
      </c>
      <c r="B15" s="283" t="s">
        <v>31</v>
      </c>
      <c r="C15" s="442">
        <v>8.0690901388200467E-4</v>
      </c>
      <c r="D15" s="442">
        <v>8.8821251259472103E-6</v>
      </c>
      <c r="E15" s="442">
        <v>5.1066603363115098E-6</v>
      </c>
      <c r="F15" s="442">
        <v>2.5016629163608537E-6</v>
      </c>
      <c r="G15" s="442">
        <v>3.1025861192244479E-4</v>
      </c>
      <c r="H15" s="442">
        <v>4.5322587275849584E-5</v>
      </c>
      <c r="I15" s="442">
        <v>4.2735446408788462E-4</v>
      </c>
      <c r="J15" s="442">
        <v>1.6499627847996661E-3</v>
      </c>
      <c r="K15" s="442">
        <v>3.1002771021150859E-6</v>
      </c>
      <c r="L15" s="442">
        <v>8.9039738905849876E-4</v>
      </c>
      <c r="M15" s="442">
        <v>1.0201808268767598</v>
      </c>
      <c r="N15" s="442">
        <v>1.2453806610729277E-3</v>
      </c>
      <c r="O15" s="442">
        <v>2.3519359339694594E-3</v>
      </c>
      <c r="P15" s="442">
        <v>9.7294406332123617E-4</v>
      </c>
      <c r="Q15" s="442">
        <v>1.6466422137283864E-3</v>
      </c>
      <c r="R15" s="442">
        <v>1.1667526525194693E-3</v>
      </c>
      <c r="S15" s="442">
        <v>4.2540931285280047E-3</v>
      </c>
      <c r="T15" s="442">
        <v>8.5256820557660269E-3</v>
      </c>
      <c r="U15" s="442">
        <v>2.3066919802112082E-3</v>
      </c>
      <c r="V15" s="442">
        <v>1.0079452792603428E-3</v>
      </c>
      <c r="W15" s="442">
        <v>1.4734184620041088E-3</v>
      </c>
      <c r="X15" s="442">
        <v>1.8562572778474231E-3</v>
      </c>
      <c r="Y15" s="442">
        <v>1.3226152685501402E-2</v>
      </c>
      <c r="Z15" s="442">
        <v>1.7185214897013973E-4</v>
      </c>
      <c r="AA15" s="442">
        <v>1.6475190123020509E-3</v>
      </c>
      <c r="AB15" s="442">
        <v>2.0313474224475941E-4</v>
      </c>
      <c r="AC15" s="442">
        <v>1.2417261674247857E-4</v>
      </c>
      <c r="AD15" s="442">
        <v>6.6689906779039129E-5</v>
      </c>
      <c r="AE15" s="442">
        <v>1.5072561771489509E-4</v>
      </c>
      <c r="AF15" s="442">
        <v>1.1379276476062586E-4</v>
      </c>
      <c r="AG15" s="442">
        <v>9.3972162664020465E-5</v>
      </c>
      <c r="AH15" s="442">
        <v>1.8804635377413093E-4</v>
      </c>
      <c r="AI15" s="442">
        <v>5.9523797663603233E-4</v>
      </c>
      <c r="AJ15" s="442">
        <v>2.3823879958522886E-4</v>
      </c>
      <c r="AK15" s="442">
        <v>2.3393768253214198E-4</v>
      </c>
      <c r="AL15" s="442">
        <v>4.2452550012324862E-4</v>
      </c>
      <c r="AM15" s="442">
        <v>3.9417178966306532E-4</v>
      </c>
      <c r="AN15" s="442">
        <v>2.5629040676580232E-3</v>
      </c>
      <c r="AO15" s="442">
        <v>1.2638439313918312E-3</v>
      </c>
      <c r="AP15" s="318">
        <f t="shared" si="0"/>
        <v>1.0715734399891468</v>
      </c>
    </row>
    <row r="16" spans="1:42" ht="12.5" x14ac:dyDescent="0.2">
      <c r="A16" s="281" t="s">
        <v>457</v>
      </c>
      <c r="B16" s="283" t="s">
        <v>32</v>
      </c>
      <c r="C16" s="442">
        <v>2.2817489043131703E-5</v>
      </c>
      <c r="D16" s="442">
        <v>2.72924859811194E-6</v>
      </c>
      <c r="E16" s="442">
        <v>1.1710794603497923E-6</v>
      </c>
      <c r="F16" s="442">
        <v>6.4398565992603525E-7</v>
      </c>
      <c r="G16" s="442">
        <v>3.0983968887915927E-5</v>
      </c>
      <c r="H16" s="442">
        <v>1.9867445989023871E-5</v>
      </c>
      <c r="I16" s="442">
        <v>1.1800555134414426E-4</v>
      </c>
      <c r="J16" s="442">
        <v>6.213105910443038E-5</v>
      </c>
      <c r="K16" s="442">
        <v>1.0968529388659273E-6</v>
      </c>
      <c r="L16" s="442">
        <v>2.1498701060276233E-4</v>
      </c>
      <c r="M16" s="442">
        <v>1.0960228794663956E-3</v>
      </c>
      <c r="N16" s="442">
        <v>1.0622470932395085</v>
      </c>
      <c r="O16" s="442">
        <v>1.5846063425549854E-4</v>
      </c>
      <c r="P16" s="442">
        <v>2.7676894827385369E-2</v>
      </c>
      <c r="Q16" s="442">
        <v>1.4111169616498541E-2</v>
      </c>
      <c r="R16" s="442">
        <v>1.1291759970592914E-2</v>
      </c>
      <c r="S16" s="442">
        <v>2.8801003554342289E-3</v>
      </c>
      <c r="T16" s="442">
        <v>8.6782472624786871E-4</v>
      </c>
      <c r="U16" s="442">
        <v>5.593825395517265E-3</v>
      </c>
      <c r="V16" s="442">
        <v>1.3128984769909225E-3</v>
      </c>
      <c r="W16" s="442">
        <v>6.7602162147218396E-3</v>
      </c>
      <c r="X16" s="442">
        <v>6.9946890488386691E-4</v>
      </c>
      <c r="Y16" s="442">
        <v>3.4139157252324375E-3</v>
      </c>
      <c r="Z16" s="442">
        <v>4.4828935874584445E-5</v>
      </c>
      <c r="AA16" s="442">
        <v>1.3612000662092477E-4</v>
      </c>
      <c r="AB16" s="442">
        <v>1.662537872718809E-5</v>
      </c>
      <c r="AC16" s="442">
        <v>3.2625760814959522E-5</v>
      </c>
      <c r="AD16" s="442">
        <v>1.7147717252178502E-5</v>
      </c>
      <c r="AE16" s="442">
        <v>3.5633023410674863E-5</v>
      </c>
      <c r="AF16" s="442">
        <v>5.0279112365086905E-5</v>
      </c>
      <c r="AG16" s="442">
        <v>2.283377965614708E-5</v>
      </c>
      <c r="AH16" s="442">
        <v>6.8459428041505672E-5</v>
      </c>
      <c r="AI16" s="442">
        <v>2.7274858827746746E-5</v>
      </c>
      <c r="AJ16" s="442">
        <v>1.8524624730636357E-5</v>
      </c>
      <c r="AK16" s="442">
        <v>2.6044372249928754E-5</v>
      </c>
      <c r="AL16" s="442">
        <v>1.2189995614675547E-4</v>
      </c>
      <c r="AM16" s="442">
        <v>2.7813791074750522E-5</v>
      </c>
      <c r="AN16" s="442">
        <v>1.8340358000583887E-5</v>
      </c>
      <c r="AO16" s="442">
        <v>4.4873639806465397E-4</v>
      </c>
      <c r="AP16" s="318">
        <f t="shared" si="0"/>
        <v>1.1392485357621578</v>
      </c>
    </row>
    <row r="17" spans="1:42" ht="12.5" x14ac:dyDescent="0.2">
      <c r="A17" s="281" t="s">
        <v>458</v>
      </c>
      <c r="B17" s="283" t="s">
        <v>33</v>
      </c>
      <c r="C17" s="442">
        <v>1.816687753967136E-5</v>
      </c>
      <c r="D17" s="442">
        <v>4.4269542384993983E-6</v>
      </c>
      <c r="E17" s="442">
        <v>1.9221392145628106E-6</v>
      </c>
      <c r="F17" s="442">
        <v>7.806700305475939E-7</v>
      </c>
      <c r="G17" s="442">
        <v>3.076945813931004E-4</v>
      </c>
      <c r="H17" s="442">
        <v>1.6403385691359217E-5</v>
      </c>
      <c r="I17" s="442">
        <v>3.0568657745731726E-4</v>
      </c>
      <c r="J17" s="442">
        <v>1.0316011132157127E-3</v>
      </c>
      <c r="K17" s="442">
        <v>1.2568275210767327E-6</v>
      </c>
      <c r="L17" s="442">
        <v>4.7945198525916992E-4</v>
      </c>
      <c r="M17" s="442">
        <v>2.0386769033474768E-3</v>
      </c>
      <c r="N17" s="442">
        <v>1.792711807331798E-3</v>
      </c>
      <c r="O17" s="442">
        <v>1.080110169705</v>
      </c>
      <c r="P17" s="442">
        <v>1.3316325311096677E-2</v>
      </c>
      <c r="Q17" s="442">
        <v>7.7456040693552755E-3</v>
      </c>
      <c r="R17" s="442">
        <v>4.0537529336731491E-3</v>
      </c>
      <c r="S17" s="442">
        <v>7.685215350749933E-3</v>
      </c>
      <c r="T17" s="442">
        <v>9.3699012302268844E-3</v>
      </c>
      <c r="U17" s="442">
        <v>1.3200356839647496E-2</v>
      </c>
      <c r="V17" s="442">
        <v>8.288763013084623E-3</v>
      </c>
      <c r="W17" s="442">
        <v>5.1083872544518509E-3</v>
      </c>
      <c r="X17" s="442">
        <v>3.5415264093736805E-3</v>
      </c>
      <c r="Y17" s="442">
        <v>2.1448689189318467E-3</v>
      </c>
      <c r="Z17" s="442">
        <v>3.3584810159298042E-5</v>
      </c>
      <c r="AA17" s="442">
        <v>1.4405692591046374E-4</v>
      </c>
      <c r="AB17" s="442">
        <v>1.7641741177133657E-5</v>
      </c>
      <c r="AC17" s="442">
        <v>2.6961202397763305E-5</v>
      </c>
      <c r="AD17" s="442">
        <v>2.1376031123258389E-5</v>
      </c>
      <c r="AE17" s="442">
        <v>2.3882385960497069E-5</v>
      </c>
      <c r="AF17" s="442">
        <v>3.4423197861517798E-5</v>
      </c>
      <c r="AG17" s="442">
        <v>2.8137211050710184E-5</v>
      </c>
      <c r="AH17" s="442">
        <v>9.7063918522064373E-5</v>
      </c>
      <c r="AI17" s="442">
        <v>5.7321650467350158E-5</v>
      </c>
      <c r="AJ17" s="442">
        <v>3.5242057842807501E-4</v>
      </c>
      <c r="AK17" s="442">
        <v>2.795915300379361E-5</v>
      </c>
      <c r="AL17" s="442">
        <v>2.5924547294146335E-4</v>
      </c>
      <c r="AM17" s="442">
        <v>7.0165526368178065E-5</v>
      </c>
      <c r="AN17" s="442">
        <v>5.6296601497277847E-4</v>
      </c>
      <c r="AO17" s="442">
        <v>5.5210831001462979E-4</v>
      </c>
      <c r="AP17" s="318">
        <f t="shared" si="0"/>
        <v>1.1623208566781758</v>
      </c>
    </row>
    <row r="18" spans="1:42" ht="12.5" x14ac:dyDescent="0.2">
      <c r="A18" s="281" t="s">
        <v>459</v>
      </c>
      <c r="B18" s="283" t="s">
        <v>34</v>
      </c>
      <c r="C18" s="442">
        <v>3.8166247867909848E-4</v>
      </c>
      <c r="D18" s="442">
        <v>1.6374430847394948E-5</v>
      </c>
      <c r="E18" s="442">
        <v>2.4297007722056709E-5</v>
      </c>
      <c r="F18" s="442">
        <v>4.0491726612446671E-6</v>
      </c>
      <c r="G18" s="442">
        <v>9.4425623160030402E-4</v>
      </c>
      <c r="H18" s="442">
        <v>4.1630478996474834E-4</v>
      </c>
      <c r="I18" s="442">
        <v>5.2767311286063651E-4</v>
      </c>
      <c r="J18" s="442">
        <v>1.7523400712832861E-3</v>
      </c>
      <c r="K18" s="442">
        <v>6.8314091515446195E-6</v>
      </c>
      <c r="L18" s="442">
        <v>5.9778243758134826E-4</v>
      </c>
      <c r="M18" s="442">
        <v>2.148412660970502E-3</v>
      </c>
      <c r="N18" s="442">
        <v>2.6121913439667985E-4</v>
      </c>
      <c r="O18" s="442">
        <v>4.3024280676147902E-4</v>
      </c>
      <c r="P18" s="442">
        <v>1.0134554633994171</v>
      </c>
      <c r="Q18" s="442">
        <v>6.8903880965130865E-3</v>
      </c>
      <c r="R18" s="442">
        <v>6.207123662460067E-3</v>
      </c>
      <c r="S18" s="442">
        <v>7.4979495362852023E-3</v>
      </c>
      <c r="T18" s="442">
        <v>4.0083459887283119E-3</v>
      </c>
      <c r="U18" s="442">
        <v>5.3204247648145214E-3</v>
      </c>
      <c r="V18" s="442">
        <v>5.1053616151419123E-3</v>
      </c>
      <c r="W18" s="442">
        <v>2.0426616093553612E-3</v>
      </c>
      <c r="X18" s="442">
        <v>3.1436820505192976E-3</v>
      </c>
      <c r="Y18" s="442">
        <v>1.8632779193895038E-2</v>
      </c>
      <c r="Z18" s="442">
        <v>2.421845908616298E-4</v>
      </c>
      <c r="AA18" s="442">
        <v>8.3781566592731535E-4</v>
      </c>
      <c r="AB18" s="442">
        <v>8.5998914502339509E-5</v>
      </c>
      <c r="AC18" s="442">
        <v>6.4611053062803964E-4</v>
      </c>
      <c r="AD18" s="442">
        <v>1.0894404096166835E-4</v>
      </c>
      <c r="AE18" s="442">
        <v>2.439479489023828E-4</v>
      </c>
      <c r="AF18" s="442">
        <v>3.0630348827878108E-4</v>
      </c>
      <c r="AG18" s="442">
        <v>1.1777009836805749E-4</v>
      </c>
      <c r="AH18" s="442">
        <v>9.9877048640718315E-4</v>
      </c>
      <c r="AI18" s="442">
        <v>1.7531111390510027E-4</v>
      </c>
      <c r="AJ18" s="442">
        <v>1.4258187533390936E-4</v>
      </c>
      <c r="AK18" s="442">
        <v>4.8168956644095137E-4</v>
      </c>
      <c r="AL18" s="442">
        <v>4.7692409965400981E-4</v>
      </c>
      <c r="AM18" s="442">
        <v>4.6768936280462334E-4</v>
      </c>
      <c r="AN18" s="442">
        <v>1.1324372141563644E-4</v>
      </c>
      <c r="AO18" s="442">
        <v>1.1837165102274287E-3</v>
      </c>
      <c r="AP18" s="318">
        <f t="shared" si="0"/>
        <v>1.0852609111660021</v>
      </c>
    </row>
    <row r="19" spans="1:42" ht="12.5" x14ac:dyDescent="0.2">
      <c r="A19" s="281" t="s">
        <v>460</v>
      </c>
      <c r="B19" s="285" t="s">
        <v>269</v>
      </c>
      <c r="C19" s="442">
        <v>7.8849606421554882E-6</v>
      </c>
      <c r="D19" s="442">
        <v>7.9173626574748214E-6</v>
      </c>
      <c r="E19" s="442">
        <v>9.5618888949558191E-7</v>
      </c>
      <c r="F19" s="442">
        <v>1.2911427125665409E-6</v>
      </c>
      <c r="G19" s="442">
        <v>9.830527635269756E-6</v>
      </c>
      <c r="H19" s="442">
        <v>1.1407014379547785E-5</v>
      </c>
      <c r="I19" s="442">
        <v>1.0051879238967258E-5</v>
      </c>
      <c r="J19" s="442">
        <v>1.655633529893426E-5</v>
      </c>
      <c r="K19" s="442">
        <v>2.780699575855769E-6</v>
      </c>
      <c r="L19" s="442">
        <v>3.3321963090506584E-5</v>
      </c>
      <c r="M19" s="442">
        <v>1.3359183799491276E-4</v>
      </c>
      <c r="N19" s="442">
        <v>5.8801348634651716E-6</v>
      </c>
      <c r="O19" s="442">
        <v>6.781747142285018E-6</v>
      </c>
      <c r="P19" s="442">
        <v>7.1904523930612201E-5</v>
      </c>
      <c r="Q19" s="442">
        <v>1.0082062610330447</v>
      </c>
      <c r="R19" s="442">
        <v>2.0756901828366185E-3</v>
      </c>
      <c r="S19" s="442">
        <v>8.276358449314865E-4</v>
      </c>
      <c r="T19" s="442">
        <v>1.6022421212979232E-4</v>
      </c>
      <c r="U19" s="442">
        <v>7.15439836388962E-4</v>
      </c>
      <c r="V19" s="442">
        <v>1.2172435450598476E-4</v>
      </c>
      <c r="W19" s="442">
        <v>4.3507835152731597E-4</v>
      </c>
      <c r="X19" s="442">
        <v>1.3178013958451346E-5</v>
      </c>
      <c r="Y19" s="442">
        <v>3.7586576985407678E-4</v>
      </c>
      <c r="Z19" s="442">
        <v>2.5474865423915863E-5</v>
      </c>
      <c r="AA19" s="442">
        <v>6.3848613815727963E-4</v>
      </c>
      <c r="AB19" s="442">
        <v>2.6022969950116342E-5</v>
      </c>
      <c r="AC19" s="442">
        <v>2.8190620305432219E-5</v>
      </c>
      <c r="AD19" s="442">
        <v>3.6198130447727776E-5</v>
      </c>
      <c r="AE19" s="442">
        <v>1.0356662339950646E-5</v>
      </c>
      <c r="AF19" s="442">
        <v>2.5532061697447012E-5</v>
      </c>
      <c r="AG19" s="442">
        <v>4.9850612683572325E-5</v>
      </c>
      <c r="AH19" s="442">
        <v>5.0408404123481508E-5</v>
      </c>
      <c r="AI19" s="442">
        <v>3.3114361542505618E-5</v>
      </c>
      <c r="AJ19" s="442">
        <v>1.9418370911662877E-5</v>
      </c>
      <c r="AK19" s="442">
        <v>2.6256285510260403E-5</v>
      </c>
      <c r="AL19" s="442">
        <v>8.6972275461706856E-4</v>
      </c>
      <c r="AM19" s="442">
        <v>1.8042017539118999E-5</v>
      </c>
      <c r="AN19" s="442">
        <v>6.5121529386566643E-6</v>
      </c>
      <c r="AO19" s="442">
        <v>2.2025986775516686E-5</v>
      </c>
      <c r="AP19" s="318">
        <f t="shared" si="0"/>
        <v>1.0151148403254173</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1.1719392713952848E-5</v>
      </c>
      <c r="D21" s="442">
        <v>9.3628253464982356E-6</v>
      </c>
      <c r="E21" s="442">
        <v>5.2358667402640263E-6</v>
      </c>
      <c r="F21" s="442">
        <v>1.4856485106936148E-6</v>
      </c>
      <c r="G21" s="442">
        <v>1.27167304343147E-5</v>
      </c>
      <c r="H21" s="442">
        <v>1.5569850105905039E-5</v>
      </c>
      <c r="I21" s="442">
        <v>1.0857417747110832E-5</v>
      </c>
      <c r="J21" s="442">
        <v>1.6945690826316312E-5</v>
      </c>
      <c r="K21" s="442">
        <v>3.2369475163994017E-6</v>
      </c>
      <c r="L21" s="442">
        <v>1.4518565271540697E-5</v>
      </c>
      <c r="M21" s="442">
        <v>2.1373817545426431E-5</v>
      </c>
      <c r="N21" s="442">
        <v>5.2053702585927152E-6</v>
      </c>
      <c r="O21" s="442">
        <v>7.6669230877506743E-6</v>
      </c>
      <c r="P21" s="442">
        <v>1.1705223700567128E-5</v>
      </c>
      <c r="Q21" s="442">
        <v>3.2089248276586681E-4</v>
      </c>
      <c r="R21" s="442">
        <v>6.537216216090674E-4</v>
      </c>
      <c r="S21" s="442">
        <v>1.009805123461345</v>
      </c>
      <c r="T21" s="442">
        <v>1.7796330972360226E-5</v>
      </c>
      <c r="U21" s="442">
        <v>1.2426043022309443E-4</v>
      </c>
      <c r="V21" s="442">
        <v>1.6967837000552083E-4</v>
      </c>
      <c r="W21" s="442">
        <v>6.054366428739631E-5</v>
      </c>
      <c r="X21" s="442">
        <v>1.702755947546597E-5</v>
      </c>
      <c r="Y21" s="442">
        <v>5.9931841176580403E-5</v>
      </c>
      <c r="Z21" s="442">
        <v>2.4794813426932385E-5</v>
      </c>
      <c r="AA21" s="442">
        <v>5.268316305884532E-5</v>
      </c>
      <c r="AB21" s="442">
        <v>2.5955334691430266E-5</v>
      </c>
      <c r="AC21" s="442">
        <v>1.5894519624237838E-4</v>
      </c>
      <c r="AD21" s="442">
        <v>4.177882352932849E-5</v>
      </c>
      <c r="AE21" s="442">
        <v>8.3270052312108876E-6</v>
      </c>
      <c r="AF21" s="442">
        <v>2.0300224824408275E-5</v>
      </c>
      <c r="AG21" s="442">
        <v>5.5419970515109764E-5</v>
      </c>
      <c r="AH21" s="442">
        <v>3.9054341095979368E-4</v>
      </c>
      <c r="AI21" s="442">
        <v>3.3665148259251823E-5</v>
      </c>
      <c r="AJ21" s="442">
        <v>1.5931901603445651E-3</v>
      </c>
      <c r="AK21" s="442">
        <v>3.2459237836661778E-5</v>
      </c>
      <c r="AL21" s="442">
        <v>9.7047693786201609E-4</v>
      </c>
      <c r="AM21" s="442">
        <v>1.5988120145672813E-4</v>
      </c>
      <c r="AN21" s="442">
        <v>1.2177069312349399E-3</v>
      </c>
      <c r="AO21" s="442">
        <v>7.5830229132589709E-4</v>
      </c>
      <c r="AP21" s="318">
        <f t="shared" si="0"/>
        <v>1.0161627035911398</v>
      </c>
    </row>
    <row r="22" spans="1:42" ht="12.5" x14ac:dyDescent="0.2">
      <c r="A22" s="281" t="s">
        <v>463</v>
      </c>
      <c r="B22" s="285" t="s">
        <v>281</v>
      </c>
      <c r="C22" s="442">
        <v>1.2144225465180032E-5</v>
      </c>
      <c r="D22" s="442">
        <v>1.1023738017579743E-5</v>
      </c>
      <c r="E22" s="442">
        <v>1.4174388365006427E-6</v>
      </c>
      <c r="F22" s="442">
        <v>1.9693276304137015E-6</v>
      </c>
      <c r="G22" s="442">
        <v>1.309370046274634E-5</v>
      </c>
      <c r="H22" s="442">
        <v>1.713456883902261E-5</v>
      </c>
      <c r="I22" s="442">
        <v>1.0762419017240643E-5</v>
      </c>
      <c r="J22" s="442">
        <v>2.040028498663683E-5</v>
      </c>
      <c r="K22" s="442">
        <v>3.8592584298456196E-6</v>
      </c>
      <c r="L22" s="442">
        <v>1.6264134810394793E-5</v>
      </c>
      <c r="M22" s="442">
        <v>2.5798575280945008E-5</v>
      </c>
      <c r="N22" s="442">
        <v>5.6999609693338257E-6</v>
      </c>
      <c r="O22" s="442">
        <v>8.558223152277664E-6</v>
      </c>
      <c r="P22" s="442">
        <v>1.4545942026226023E-4</v>
      </c>
      <c r="Q22" s="442">
        <v>4.2445648775259502E-4</v>
      </c>
      <c r="R22" s="442">
        <v>5.2397420363713251E-4</v>
      </c>
      <c r="S22" s="442">
        <v>6.7464936303337176E-3</v>
      </c>
      <c r="T22" s="442">
        <v>1.0136462836818561</v>
      </c>
      <c r="U22" s="442">
        <v>7.2103627958867243E-3</v>
      </c>
      <c r="V22" s="442">
        <v>1.5072767323127607E-2</v>
      </c>
      <c r="W22" s="442">
        <v>6.113921499339177E-4</v>
      </c>
      <c r="X22" s="442">
        <v>5.0807974300755916E-4</v>
      </c>
      <c r="Y22" s="442">
        <v>7.1352200378096525E-5</v>
      </c>
      <c r="Z22" s="442">
        <v>3.1017910174927551E-5</v>
      </c>
      <c r="AA22" s="442">
        <v>6.6029717284507873E-5</v>
      </c>
      <c r="AB22" s="442">
        <v>3.1370858020263278E-5</v>
      </c>
      <c r="AC22" s="442">
        <v>4.1949548643402412E-5</v>
      </c>
      <c r="AD22" s="442">
        <v>5.5437491414529218E-5</v>
      </c>
      <c r="AE22" s="442">
        <v>1.0603440312150666E-5</v>
      </c>
      <c r="AF22" s="442">
        <v>2.6436795929450924E-5</v>
      </c>
      <c r="AG22" s="442">
        <v>1.6276487977533277E-4</v>
      </c>
      <c r="AH22" s="442">
        <v>1.5391476523778495E-4</v>
      </c>
      <c r="AI22" s="442">
        <v>1.4883902021917353E-4</v>
      </c>
      <c r="AJ22" s="442">
        <v>3.3123134958987787E-5</v>
      </c>
      <c r="AK22" s="442">
        <v>4.0561493300676532E-5</v>
      </c>
      <c r="AL22" s="442">
        <v>1.2398064147121036E-3</v>
      </c>
      <c r="AM22" s="442">
        <v>2.0760771253971147E-5</v>
      </c>
      <c r="AN22" s="442">
        <v>1.5449355027528761E-3</v>
      </c>
      <c r="AO22" s="442">
        <v>4.5555207263353207E-4</v>
      </c>
      <c r="AP22" s="318">
        <f t="shared" si="0"/>
        <v>1.0487162992360644</v>
      </c>
    </row>
    <row r="23" spans="1:42" ht="12.5" x14ac:dyDescent="0.2">
      <c r="A23" s="281" t="s">
        <v>464</v>
      </c>
      <c r="B23" s="283" t="s">
        <v>35</v>
      </c>
      <c r="C23" s="442">
        <v>2.5392382870957537E-5</v>
      </c>
      <c r="D23" s="442">
        <v>2.3902168709549497E-5</v>
      </c>
      <c r="E23" s="442">
        <v>4.0544841304344785E-6</v>
      </c>
      <c r="F23" s="442">
        <v>3.773170061269386E-6</v>
      </c>
      <c r="G23" s="442">
        <v>2.7033221793628019E-5</v>
      </c>
      <c r="H23" s="442">
        <v>3.2082510572236734E-5</v>
      </c>
      <c r="I23" s="442">
        <v>2.8123869925569807E-5</v>
      </c>
      <c r="J23" s="442">
        <v>4.5863197481851589E-5</v>
      </c>
      <c r="K23" s="442">
        <v>8.6195099180834421E-6</v>
      </c>
      <c r="L23" s="442">
        <v>3.9177153710972561E-5</v>
      </c>
      <c r="M23" s="442">
        <v>5.9757644662868305E-5</v>
      </c>
      <c r="N23" s="442">
        <v>1.774305752242598E-5</v>
      </c>
      <c r="O23" s="442">
        <v>2.0394268947128709E-5</v>
      </c>
      <c r="P23" s="442">
        <v>1.8113569578614942E-4</v>
      </c>
      <c r="Q23" s="442">
        <v>4.2097821943754042E-3</v>
      </c>
      <c r="R23" s="442">
        <v>4.0356682483549009E-3</v>
      </c>
      <c r="S23" s="442">
        <v>3.3734838185218922E-3</v>
      </c>
      <c r="T23" s="442">
        <v>3.6768735483073719E-3</v>
      </c>
      <c r="U23" s="442">
        <v>1.0202926925480149</v>
      </c>
      <c r="V23" s="442">
        <v>3.3030496989906667E-3</v>
      </c>
      <c r="W23" s="442">
        <v>5.8864998943668192E-3</v>
      </c>
      <c r="X23" s="442">
        <v>2.6249031450205747E-4</v>
      </c>
      <c r="Y23" s="442">
        <v>1.5256478346588663E-3</v>
      </c>
      <c r="Z23" s="442">
        <v>8.0197153989272605E-5</v>
      </c>
      <c r="AA23" s="442">
        <v>2.2038593957523922E-4</v>
      </c>
      <c r="AB23" s="442">
        <v>6.300405186849429E-5</v>
      </c>
      <c r="AC23" s="442">
        <v>1.2113795466173976E-4</v>
      </c>
      <c r="AD23" s="442">
        <v>1.0561560336648524E-4</v>
      </c>
      <c r="AE23" s="442">
        <v>3.3897698481765622E-5</v>
      </c>
      <c r="AF23" s="442">
        <v>1.0849047157349891E-4</v>
      </c>
      <c r="AG23" s="442">
        <v>1.4457623677932186E-4</v>
      </c>
      <c r="AH23" s="442">
        <v>4.1343904121164481E-4</v>
      </c>
      <c r="AI23" s="442">
        <v>1.6419098771789653E-4</v>
      </c>
      <c r="AJ23" s="442">
        <v>6.8494058383312032E-5</v>
      </c>
      <c r="AK23" s="442">
        <v>7.5430553245245881E-5</v>
      </c>
      <c r="AL23" s="442">
        <v>2.5395979847641389E-3</v>
      </c>
      <c r="AM23" s="442">
        <v>8.8325338995370422E-5</v>
      </c>
      <c r="AN23" s="442">
        <v>3.0371620885322632E-5</v>
      </c>
      <c r="AO23" s="442">
        <v>2.6341226402519367E-4</v>
      </c>
      <c r="AP23" s="318">
        <f t="shared" si="0"/>
        <v>1.0513403951316851</v>
      </c>
    </row>
    <row r="24" spans="1:42" ht="12.5" x14ac:dyDescent="0.2">
      <c r="A24" s="281" t="s">
        <v>465</v>
      </c>
      <c r="B24" s="283" t="s">
        <v>466</v>
      </c>
      <c r="C24" s="442">
        <v>2.243775465184368E-6</v>
      </c>
      <c r="D24" s="442">
        <v>1.7749436510782595E-6</v>
      </c>
      <c r="E24" s="442">
        <v>9.3476192289246417E-7</v>
      </c>
      <c r="F24" s="442">
        <v>6.1345814942380176E-7</v>
      </c>
      <c r="G24" s="442">
        <v>2.2411008438310272E-6</v>
      </c>
      <c r="H24" s="442">
        <v>2.5702930876797433E-6</v>
      </c>
      <c r="I24" s="442">
        <v>2.6372355271288576E-6</v>
      </c>
      <c r="J24" s="442">
        <v>3.2034862133285257E-6</v>
      </c>
      <c r="K24" s="442">
        <v>7.5893465787573539E-7</v>
      </c>
      <c r="L24" s="442">
        <v>2.8907989486906329E-6</v>
      </c>
      <c r="M24" s="442">
        <v>4.3364082785082353E-6</v>
      </c>
      <c r="N24" s="442">
        <v>1.5210175199488303E-6</v>
      </c>
      <c r="O24" s="442">
        <v>1.8086315679218194E-6</v>
      </c>
      <c r="P24" s="442">
        <v>2.521170512026005E-6</v>
      </c>
      <c r="Q24" s="442">
        <v>7.2163369061891948E-5</v>
      </c>
      <c r="R24" s="442">
        <v>2.9768815470088869E-5</v>
      </c>
      <c r="S24" s="442">
        <v>2.4032494093973551E-6</v>
      </c>
      <c r="T24" s="442">
        <v>3.2242271720572834E-6</v>
      </c>
      <c r="U24" s="442">
        <v>2.8119503892778809E-6</v>
      </c>
      <c r="V24" s="442">
        <v>1.0020079950435512</v>
      </c>
      <c r="W24" s="442">
        <v>5.1849250628477317E-4</v>
      </c>
      <c r="X24" s="442">
        <v>3.5752666681531233E-6</v>
      </c>
      <c r="Y24" s="442">
        <v>1.3925143278335853E-4</v>
      </c>
      <c r="Z24" s="442">
        <v>5.6866595126358903E-6</v>
      </c>
      <c r="AA24" s="442">
        <v>1.2340240888910468E-5</v>
      </c>
      <c r="AB24" s="442">
        <v>4.3741984171463047E-6</v>
      </c>
      <c r="AC24" s="442">
        <v>2.8374738330413348E-5</v>
      </c>
      <c r="AD24" s="442">
        <v>1.7386316289592162E-5</v>
      </c>
      <c r="AE24" s="442">
        <v>6.4596670551663587E-6</v>
      </c>
      <c r="AF24" s="442">
        <v>1.950029239033461E-5</v>
      </c>
      <c r="AG24" s="442">
        <v>8.9168860910475928E-6</v>
      </c>
      <c r="AH24" s="442">
        <v>1.355619558215046E-4</v>
      </c>
      <c r="AI24" s="442">
        <v>1.6397922821834301E-5</v>
      </c>
      <c r="AJ24" s="442">
        <v>4.8521427481256626E-6</v>
      </c>
      <c r="AK24" s="442">
        <v>5.1152559928189076E-6</v>
      </c>
      <c r="AL24" s="442">
        <v>1.4656030119147623E-4</v>
      </c>
      <c r="AM24" s="442">
        <v>1.5879070196203134E-5</v>
      </c>
      <c r="AN24" s="442">
        <v>4.1392991548181123E-6</v>
      </c>
      <c r="AO24" s="442">
        <v>2.8679746960709609E-5</v>
      </c>
      <c r="AP24" s="318">
        <f t="shared" si="0"/>
        <v>1.0032412868240377</v>
      </c>
    </row>
    <row r="25" spans="1:42" ht="12.5" x14ac:dyDescent="0.2">
      <c r="A25" s="281" t="s">
        <v>467</v>
      </c>
      <c r="B25" s="283" t="s">
        <v>192</v>
      </c>
      <c r="C25" s="442">
        <v>7.9884863610739734E-5</v>
      </c>
      <c r="D25" s="442">
        <v>9.7805504999865563E-5</v>
      </c>
      <c r="E25" s="442">
        <v>7.1624736470028573E-6</v>
      </c>
      <c r="F25" s="442">
        <v>1.008837755427535E-5</v>
      </c>
      <c r="G25" s="442">
        <v>9.0767579680451325E-5</v>
      </c>
      <c r="H25" s="442">
        <v>8.6808198189975837E-5</v>
      </c>
      <c r="I25" s="442">
        <v>8.6166767732075099E-5</v>
      </c>
      <c r="J25" s="442">
        <v>1.2309176962829518E-4</v>
      </c>
      <c r="K25" s="442">
        <v>4.5486112486342687E-5</v>
      </c>
      <c r="L25" s="442">
        <v>1.0117587225681222E-4</v>
      </c>
      <c r="M25" s="442">
        <v>1.7229372441381733E-4</v>
      </c>
      <c r="N25" s="442">
        <v>4.7148031997530666E-5</v>
      </c>
      <c r="O25" s="442">
        <v>6.8339017847721752E-5</v>
      </c>
      <c r="P25" s="442">
        <v>8.5296918638888935E-5</v>
      </c>
      <c r="Q25" s="442">
        <v>1.0180029648424362E-4</v>
      </c>
      <c r="R25" s="442">
        <v>1.5885473240869019E-4</v>
      </c>
      <c r="S25" s="442">
        <v>8.7561850224557991E-5</v>
      </c>
      <c r="T25" s="442">
        <v>1.1840121003062784E-4</v>
      </c>
      <c r="U25" s="442">
        <v>1.0654965217420613E-4</v>
      </c>
      <c r="V25" s="442">
        <v>1.0345229728740804E-4</v>
      </c>
      <c r="W25" s="442">
        <v>1.0472380982369154</v>
      </c>
      <c r="X25" s="442">
        <v>1.9507664468041037E-4</v>
      </c>
      <c r="Y25" s="442">
        <v>2.3727143367144885E-4</v>
      </c>
      <c r="Z25" s="442">
        <v>1.8976873675131584E-4</v>
      </c>
      <c r="AA25" s="442">
        <v>3.3680128550046942E-4</v>
      </c>
      <c r="AB25" s="442">
        <v>1.8853653656341964E-4</v>
      </c>
      <c r="AC25" s="442">
        <v>2.0873046009838711E-4</v>
      </c>
      <c r="AD25" s="442">
        <v>2.8285277271117054E-4</v>
      </c>
      <c r="AE25" s="442">
        <v>5.1914008207442109E-5</v>
      </c>
      <c r="AF25" s="442">
        <v>2.1711388024052412E-3</v>
      </c>
      <c r="AG25" s="442">
        <v>3.6121553545190299E-4</v>
      </c>
      <c r="AH25" s="442">
        <v>7.8350865050281116E-4</v>
      </c>
      <c r="AI25" s="442">
        <v>2.1784568289042865E-4</v>
      </c>
      <c r="AJ25" s="442">
        <v>1.1989170368214414E-4</v>
      </c>
      <c r="AK25" s="442">
        <v>2.0571040185965233E-4</v>
      </c>
      <c r="AL25" s="442">
        <v>6.349296263082665E-3</v>
      </c>
      <c r="AM25" s="442">
        <v>1.117283287172601E-4</v>
      </c>
      <c r="AN25" s="442">
        <v>2.3451504528752671E-4</v>
      </c>
      <c r="AO25" s="442">
        <v>3.0976348175033793E-4</v>
      </c>
      <c r="AP25" s="318">
        <f t="shared" si="0"/>
        <v>1.0612620357802729</v>
      </c>
    </row>
    <row r="26" spans="1:42" ht="12.5" x14ac:dyDescent="0.2">
      <c r="A26" s="281" t="s">
        <v>468</v>
      </c>
      <c r="B26" s="283" t="s">
        <v>50</v>
      </c>
      <c r="C26" s="442">
        <v>6.8746089185885357E-5</v>
      </c>
      <c r="D26" s="442">
        <v>6.1181868866864662E-6</v>
      </c>
      <c r="E26" s="442">
        <v>9.0345038638608538E-6</v>
      </c>
      <c r="F26" s="442">
        <v>2.1473220075638488E-5</v>
      </c>
      <c r="G26" s="442">
        <v>3.627849824769326E-4</v>
      </c>
      <c r="H26" s="442">
        <v>5.4969193212400921E-4</v>
      </c>
      <c r="I26" s="442">
        <v>5.9354709364010233E-4</v>
      </c>
      <c r="J26" s="442">
        <v>1.3973577507850568E-4</v>
      </c>
      <c r="K26" s="442">
        <v>5.3952011766253564E-6</v>
      </c>
      <c r="L26" s="442">
        <v>7.9141769440331809E-5</v>
      </c>
      <c r="M26" s="442">
        <v>3.8670087951445705E-4</v>
      </c>
      <c r="N26" s="442">
        <v>2.9452670020541381E-4</v>
      </c>
      <c r="O26" s="442">
        <v>1.2414556962023584E-3</v>
      </c>
      <c r="P26" s="442">
        <v>1.4323407347261472E-4</v>
      </c>
      <c r="Q26" s="442">
        <v>6.8537835596997626E-5</v>
      </c>
      <c r="R26" s="442">
        <v>1.1946571851468352E-4</v>
      </c>
      <c r="S26" s="442">
        <v>3.044903754913459E-4</v>
      </c>
      <c r="T26" s="442">
        <v>2.3805490887702992E-4</v>
      </c>
      <c r="U26" s="442">
        <v>1.8466522125370422E-4</v>
      </c>
      <c r="V26" s="442">
        <v>2.8960503996897129E-4</v>
      </c>
      <c r="W26" s="442">
        <v>7.2163231372571201E-5</v>
      </c>
      <c r="X26" s="442">
        <v>1.0020211225390299</v>
      </c>
      <c r="Y26" s="442">
        <v>1.4604731865728383E-4</v>
      </c>
      <c r="Z26" s="442">
        <v>2.876064176211668E-4</v>
      </c>
      <c r="AA26" s="442">
        <v>1.6936861661673961E-4</v>
      </c>
      <c r="AB26" s="442">
        <v>1.5860340317529705E-4</v>
      </c>
      <c r="AC26" s="442">
        <v>2.3896120194844171E-4</v>
      </c>
      <c r="AD26" s="442">
        <v>6.0629312254139266E-4</v>
      </c>
      <c r="AE26" s="442">
        <v>3.2719357705850586E-5</v>
      </c>
      <c r="AF26" s="442">
        <v>1.0726754342029684E-4</v>
      </c>
      <c r="AG26" s="442">
        <v>5.3497888129134326E-4</v>
      </c>
      <c r="AH26" s="442">
        <v>3.2875973643204856E-4</v>
      </c>
      <c r="AI26" s="442">
        <v>7.9766232400979651E-4</v>
      </c>
      <c r="AJ26" s="442">
        <v>1.2999007825268422E-4</v>
      </c>
      <c r="AK26" s="442">
        <v>1.7612272446658481E-3</v>
      </c>
      <c r="AL26" s="442">
        <v>2.3526724498363778E-4</v>
      </c>
      <c r="AM26" s="442">
        <v>2.8317174750031211E-4</v>
      </c>
      <c r="AN26" s="442">
        <v>5.0772452968541487E-4</v>
      </c>
      <c r="AO26" s="442">
        <v>1.322189568391585E-3</v>
      </c>
      <c r="AP26" s="318">
        <f t="shared" si="0"/>
        <v>1.0135253397419564</v>
      </c>
    </row>
    <row r="27" spans="1:42" ht="12.5" x14ac:dyDescent="0.2">
      <c r="A27" s="281" t="s">
        <v>469</v>
      </c>
      <c r="B27" s="283" t="s">
        <v>36</v>
      </c>
      <c r="C27" s="442">
        <v>3.4755166011531313E-3</v>
      </c>
      <c r="D27" s="442">
        <v>1.8447671327697173E-4</v>
      </c>
      <c r="E27" s="442">
        <v>1.2001191481762146E-4</v>
      </c>
      <c r="F27" s="442">
        <v>1.1894777156662781E-4</v>
      </c>
      <c r="G27" s="442">
        <v>9.3193787644557018E-4</v>
      </c>
      <c r="H27" s="442">
        <v>2.2219215764086512E-3</v>
      </c>
      <c r="I27" s="442">
        <v>5.5286535488346424E-3</v>
      </c>
      <c r="J27" s="442">
        <v>3.5009681319186606E-3</v>
      </c>
      <c r="K27" s="442">
        <v>1.1537576271500865E-4</v>
      </c>
      <c r="L27" s="442">
        <v>3.8027018374569201E-3</v>
      </c>
      <c r="M27" s="442">
        <v>6.2221826401146025E-3</v>
      </c>
      <c r="N27" s="442">
        <v>4.3489560988631635E-3</v>
      </c>
      <c r="O27" s="442">
        <v>3.2989673039543785E-3</v>
      </c>
      <c r="P27" s="442">
        <v>4.2258192187828595E-3</v>
      </c>
      <c r="Q27" s="442">
        <v>2.1462265069109566E-3</v>
      </c>
      <c r="R27" s="442">
        <v>2.0769430410452891E-3</v>
      </c>
      <c r="S27" s="442">
        <v>1.9207371161877929E-3</v>
      </c>
      <c r="T27" s="442">
        <v>3.6954548543462811E-3</v>
      </c>
      <c r="U27" s="442">
        <v>2.1510504880940936E-3</v>
      </c>
      <c r="V27" s="442">
        <v>2.4095123461010002E-3</v>
      </c>
      <c r="W27" s="442">
        <v>8.4258529417163093E-4</v>
      </c>
      <c r="X27" s="442">
        <v>1.8769554534189235E-3</v>
      </c>
      <c r="Y27" s="442">
        <v>1.0011463648277408</v>
      </c>
      <c r="Z27" s="442">
        <v>1.2061404023308077E-2</v>
      </c>
      <c r="AA27" s="442">
        <v>3.3493104069822643E-2</v>
      </c>
      <c r="AB27" s="442">
        <v>3.396729936231347E-3</v>
      </c>
      <c r="AC27" s="442">
        <v>3.5757589972410372E-3</v>
      </c>
      <c r="AD27" s="442">
        <v>3.0610750064737255E-3</v>
      </c>
      <c r="AE27" s="442">
        <v>9.6585065605587165E-3</v>
      </c>
      <c r="AF27" s="442">
        <v>7.0065947642767518E-3</v>
      </c>
      <c r="AG27" s="442">
        <v>4.4490446633606157E-3</v>
      </c>
      <c r="AH27" s="442">
        <v>8.6176778875388296E-3</v>
      </c>
      <c r="AI27" s="442">
        <v>5.787683325854753E-3</v>
      </c>
      <c r="AJ27" s="442">
        <v>2.7155370940425997E-3</v>
      </c>
      <c r="AK27" s="442">
        <v>2.684875941378782E-3</v>
      </c>
      <c r="AL27" s="442">
        <v>1.4390600677780165E-3</v>
      </c>
      <c r="AM27" s="442">
        <v>3.2422941570701843E-3</v>
      </c>
      <c r="AN27" s="442">
        <v>1.1150698059322625E-3</v>
      </c>
      <c r="AO27" s="442">
        <v>2.341409097272768E-3</v>
      </c>
      <c r="AP27" s="318">
        <f t="shared" si="0"/>
        <v>1.1586666832251939</v>
      </c>
    </row>
    <row r="28" spans="1:42" ht="12.5" x14ac:dyDescent="0.2">
      <c r="A28" s="281" t="s">
        <v>470</v>
      </c>
      <c r="B28" s="283" t="s">
        <v>193</v>
      </c>
      <c r="C28" s="442">
        <v>1.8341826076392618E-4</v>
      </c>
      <c r="D28" s="442">
        <v>1.4019537976613455E-5</v>
      </c>
      <c r="E28" s="442">
        <v>1.4601006129596642E-5</v>
      </c>
      <c r="F28" s="442">
        <v>9.9531944314468321E-4</v>
      </c>
      <c r="G28" s="442">
        <v>2.7619723468662208E-4</v>
      </c>
      <c r="H28" s="442">
        <v>5.4252784880674235E-4</v>
      </c>
      <c r="I28" s="442">
        <v>1.0175234068223054E-3</v>
      </c>
      <c r="J28" s="442">
        <v>5.2746531109394256E-4</v>
      </c>
      <c r="K28" s="442">
        <v>1.4584208394348864E-4</v>
      </c>
      <c r="L28" s="442">
        <v>6.140894466191187E-4</v>
      </c>
      <c r="M28" s="442">
        <v>1.0175058807465589E-3</v>
      </c>
      <c r="N28" s="442">
        <v>8.0200126536904834E-4</v>
      </c>
      <c r="O28" s="442">
        <v>6.8269994211070839E-4</v>
      </c>
      <c r="P28" s="442">
        <v>4.5602568142784285E-4</v>
      </c>
      <c r="Q28" s="442">
        <v>2.7045549980273616E-4</v>
      </c>
      <c r="R28" s="442">
        <v>2.0994188388678898E-4</v>
      </c>
      <c r="S28" s="442">
        <v>1.9607464158709898E-4</v>
      </c>
      <c r="T28" s="442">
        <v>5.241028103033674E-4</v>
      </c>
      <c r="U28" s="442">
        <v>1.9639499204104229E-4</v>
      </c>
      <c r="V28" s="442">
        <v>1.49674327278375E-4</v>
      </c>
      <c r="W28" s="442">
        <v>2.4515395260009127E-4</v>
      </c>
      <c r="X28" s="442">
        <v>3.100726483772475E-4</v>
      </c>
      <c r="Y28" s="442">
        <v>1.0160767252508868E-4</v>
      </c>
      <c r="Z28" s="442">
        <v>1.0017450887128434</v>
      </c>
      <c r="AA28" s="442">
        <v>8.2716865706587012E-4</v>
      </c>
      <c r="AB28" s="442">
        <v>1.3199517303698074E-3</v>
      </c>
      <c r="AC28" s="442">
        <v>4.1463890907474907E-4</v>
      </c>
      <c r="AD28" s="442">
        <v>1.0673847561903594E-4</v>
      </c>
      <c r="AE28" s="442">
        <v>5.3582028022709827E-5</v>
      </c>
      <c r="AF28" s="442">
        <v>4.4276250586826348E-4</v>
      </c>
      <c r="AG28" s="442">
        <v>1.1693559081322443E-4</v>
      </c>
      <c r="AH28" s="442">
        <v>2.4299464566338006E-4</v>
      </c>
      <c r="AI28" s="442">
        <v>3.1300067208723858E-4</v>
      </c>
      <c r="AJ28" s="442">
        <v>2.0628966333842682E-4</v>
      </c>
      <c r="AK28" s="442">
        <v>9.5997613371177616E-5</v>
      </c>
      <c r="AL28" s="442">
        <v>1.0862264764238783E-4</v>
      </c>
      <c r="AM28" s="442">
        <v>6.3528149564546837E-4</v>
      </c>
      <c r="AN28" s="442">
        <v>1.0185373618114266E-4</v>
      </c>
      <c r="AO28" s="442">
        <v>1.5191227014375885E-4</v>
      </c>
      <c r="AP28" s="318">
        <f t="shared" si="0"/>
        <v>1.0162236218616494</v>
      </c>
    </row>
    <row r="29" spans="1:42" ht="12.5" x14ac:dyDescent="0.2">
      <c r="A29" s="281" t="s">
        <v>471</v>
      </c>
      <c r="B29" s="283" t="s">
        <v>286</v>
      </c>
      <c r="C29" s="442">
        <v>1.3636836568139976E-4</v>
      </c>
      <c r="D29" s="442">
        <v>1.0669568541790163E-4</v>
      </c>
      <c r="E29" s="442">
        <v>9.6567560608884102E-5</v>
      </c>
      <c r="F29" s="442">
        <v>5.7053165348549486E-5</v>
      </c>
      <c r="G29" s="442">
        <v>2.2924026657490247E-3</v>
      </c>
      <c r="H29" s="442">
        <v>2.2636886063111283E-3</v>
      </c>
      <c r="I29" s="442">
        <v>3.4096577807554507E-3</v>
      </c>
      <c r="J29" s="442">
        <v>2.8163358607487593E-3</v>
      </c>
      <c r="K29" s="442">
        <v>6.3268145864647609E-5</v>
      </c>
      <c r="L29" s="442">
        <v>1.4184969333565867E-3</v>
      </c>
      <c r="M29" s="442">
        <v>1.6160158645276619E-3</v>
      </c>
      <c r="N29" s="442">
        <v>1.0930260351843487E-3</v>
      </c>
      <c r="O29" s="442">
        <v>9.5476539153428362E-4</v>
      </c>
      <c r="P29" s="442">
        <v>9.1615381090968647E-4</v>
      </c>
      <c r="Q29" s="442">
        <v>7.988727717035916E-4</v>
      </c>
      <c r="R29" s="442">
        <v>9.0352838576724737E-4</v>
      </c>
      <c r="S29" s="442">
        <v>1.3514865167750983E-4</v>
      </c>
      <c r="T29" s="442">
        <v>1.9906809212069305E-3</v>
      </c>
      <c r="U29" s="442">
        <v>7.6693706723538597E-4</v>
      </c>
      <c r="V29" s="442">
        <v>1.5801280910211394E-4</v>
      </c>
      <c r="W29" s="442">
        <v>4.9132457674234487E-4</v>
      </c>
      <c r="X29" s="442">
        <v>3.1521882606581252E-4</v>
      </c>
      <c r="Y29" s="442">
        <v>1.0380710450048878E-3</v>
      </c>
      <c r="Z29" s="442">
        <v>2.0797711964438474E-4</v>
      </c>
      <c r="AA29" s="442">
        <v>1.1019870649129662</v>
      </c>
      <c r="AB29" s="442">
        <v>1.0582601995424525E-2</v>
      </c>
      <c r="AC29" s="442">
        <v>2.7182529904412897E-3</v>
      </c>
      <c r="AD29" s="442">
        <v>1.6261364853827804E-3</v>
      </c>
      <c r="AE29" s="442">
        <v>3.9958903563741305E-4</v>
      </c>
      <c r="AF29" s="442">
        <v>3.7830398654210597E-3</v>
      </c>
      <c r="AG29" s="442">
        <v>2.9785287560331673E-3</v>
      </c>
      <c r="AH29" s="442">
        <v>4.7446534357894104E-3</v>
      </c>
      <c r="AI29" s="442">
        <v>1.0594925804180148E-2</v>
      </c>
      <c r="AJ29" s="442">
        <v>5.1880297266828496E-3</v>
      </c>
      <c r="AK29" s="442">
        <v>2.6017615488000277E-3</v>
      </c>
      <c r="AL29" s="442">
        <v>9.9084113283337549E-4</v>
      </c>
      <c r="AM29" s="442">
        <v>9.086813376591096E-3</v>
      </c>
      <c r="AN29" s="442">
        <v>6.6167409645761794E-4</v>
      </c>
      <c r="AO29" s="442">
        <v>2.1938407890121766E-3</v>
      </c>
      <c r="AP29" s="318">
        <f t="shared" si="0"/>
        <v>1.1819901812087894</v>
      </c>
    </row>
    <row r="30" spans="1:42" ht="12.5" x14ac:dyDescent="0.2">
      <c r="A30" s="281" t="s">
        <v>472</v>
      </c>
      <c r="B30" s="283" t="s">
        <v>282</v>
      </c>
      <c r="C30" s="442">
        <v>1.438415503181866E-4</v>
      </c>
      <c r="D30" s="442">
        <v>1.4336052929767157E-4</v>
      </c>
      <c r="E30" s="442">
        <v>3.512439205796898E-5</v>
      </c>
      <c r="F30" s="442">
        <v>8.6376236005641314E-5</v>
      </c>
      <c r="G30" s="442">
        <v>6.9685056456769646E-4</v>
      </c>
      <c r="H30" s="442">
        <v>1.1692805414012359E-4</v>
      </c>
      <c r="I30" s="442">
        <v>1.0907061986009127E-3</v>
      </c>
      <c r="J30" s="442">
        <v>1.6184853726106782E-3</v>
      </c>
      <c r="K30" s="442">
        <v>9.8030794623848961E-5</v>
      </c>
      <c r="L30" s="442">
        <v>1.0107164294485723E-4</v>
      </c>
      <c r="M30" s="442">
        <v>1.6214619927101129E-3</v>
      </c>
      <c r="N30" s="442">
        <v>9.689346743437553E-5</v>
      </c>
      <c r="O30" s="442">
        <v>1.4932538465722416E-4</v>
      </c>
      <c r="P30" s="442">
        <v>2.3173479597416653E-4</v>
      </c>
      <c r="Q30" s="442">
        <v>2.9204503584943198E-4</v>
      </c>
      <c r="R30" s="442">
        <v>9.3001069709188833E-5</v>
      </c>
      <c r="S30" s="442">
        <v>1.1288469829953648E-4</v>
      </c>
      <c r="T30" s="442">
        <v>8.0458806597787634E-4</v>
      </c>
      <c r="U30" s="442">
        <v>2.8860903117052043E-4</v>
      </c>
      <c r="V30" s="442">
        <v>1.2818330615563703E-4</v>
      </c>
      <c r="W30" s="442">
        <v>3.0206296767481216E-4</v>
      </c>
      <c r="X30" s="442">
        <v>4.1725739733447671E-4</v>
      </c>
      <c r="Y30" s="442">
        <v>1.40565540895904E-3</v>
      </c>
      <c r="Z30" s="442">
        <v>7.4031975940843549E-3</v>
      </c>
      <c r="AA30" s="442">
        <v>1.6705611990424671E-3</v>
      </c>
      <c r="AB30" s="442">
        <v>1.0002573199560152</v>
      </c>
      <c r="AC30" s="442">
        <v>1.0008815150265042E-3</v>
      </c>
      <c r="AD30" s="442">
        <v>2.2611048049320597E-3</v>
      </c>
      <c r="AE30" s="442">
        <v>1.2662731599494522E-4</v>
      </c>
      <c r="AF30" s="442">
        <v>6.5883126117735362E-3</v>
      </c>
      <c r="AG30" s="442">
        <v>2.9325260054199513E-3</v>
      </c>
      <c r="AH30" s="442">
        <v>1.7033068867298887E-2</v>
      </c>
      <c r="AI30" s="442">
        <v>2.8592315571595371E-3</v>
      </c>
      <c r="AJ30" s="442">
        <v>2.4789493800148749E-3</v>
      </c>
      <c r="AK30" s="442">
        <v>1.9453776118501611E-4</v>
      </c>
      <c r="AL30" s="442">
        <v>3.3369134939534192E-4</v>
      </c>
      <c r="AM30" s="442">
        <v>9.2262584966313274E-3</v>
      </c>
      <c r="AN30" s="442">
        <v>7.5874938097872586E-4</v>
      </c>
      <c r="AO30" s="442">
        <v>1.043542527604926E-2</v>
      </c>
      <c r="AP30" s="318">
        <f t="shared" si="0"/>
        <v>1.0651994957520268</v>
      </c>
    </row>
    <row r="31" spans="1:42" ht="12.5" x14ac:dyDescent="0.2">
      <c r="A31" s="281" t="s">
        <v>473</v>
      </c>
      <c r="B31" s="283" t="s">
        <v>385</v>
      </c>
      <c r="C31" s="442">
        <v>1.7130206675901458E-2</v>
      </c>
      <c r="D31" s="442">
        <v>6.0164564397062973E-3</v>
      </c>
      <c r="E31" s="442">
        <v>3.2822130849009902E-2</v>
      </c>
      <c r="F31" s="442">
        <v>7.2677603523771278E-5</v>
      </c>
      <c r="G31" s="442">
        <v>1.9557670401921735E-2</v>
      </c>
      <c r="H31" s="442">
        <v>1.8231833748411523E-2</v>
      </c>
      <c r="I31" s="442">
        <v>2.0740370917999355E-2</v>
      </c>
      <c r="J31" s="442">
        <v>9.583013233424505E-3</v>
      </c>
      <c r="K31" s="442">
        <v>1.882277341311358E-3</v>
      </c>
      <c r="L31" s="442">
        <v>1.4409168722343204E-2</v>
      </c>
      <c r="M31" s="442">
        <v>9.4836920636573296E-3</v>
      </c>
      <c r="N31" s="442">
        <v>5.8102830869958605E-3</v>
      </c>
      <c r="O31" s="442">
        <v>1.0066455999799884E-2</v>
      </c>
      <c r="P31" s="442">
        <v>1.1255296052650137E-2</v>
      </c>
      <c r="Q31" s="442">
        <v>1.0981181698330887E-2</v>
      </c>
      <c r="R31" s="442">
        <v>1.0013046130452317E-2</v>
      </c>
      <c r="S31" s="442">
        <v>1.2192176733006424E-2</v>
      </c>
      <c r="T31" s="442">
        <v>1.0595474609004063E-2</v>
      </c>
      <c r="U31" s="442">
        <v>1.2749842784912695E-2</v>
      </c>
      <c r="V31" s="442">
        <v>1.057281062470416E-2</v>
      </c>
      <c r="W31" s="442">
        <v>1.0042256389921858E-2</v>
      </c>
      <c r="X31" s="442">
        <v>1.8187769939567704E-2</v>
      </c>
      <c r="Y31" s="442">
        <v>1.4374564292730502E-2</v>
      </c>
      <c r="Z31" s="442">
        <v>4.0648097718891064E-3</v>
      </c>
      <c r="AA31" s="442">
        <v>5.7166708458546633E-3</v>
      </c>
      <c r="AB31" s="442">
        <v>3.9894086291694247E-3</v>
      </c>
      <c r="AC31" s="442">
        <v>1.0031063216809306</v>
      </c>
      <c r="AD31" s="442">
        <v>1.9452457936106327E-3</v>
      </c>
      <c r="AE31" s="442">
        <v>5.2242871653448758E-4</v>
      </c>
      <c r="AF31" s="442">
        <v>2.5083702222826261E-3</v>
      </c>
      <c r="AG31" s="442">
        <v>3.1877055773865751E-3</v>
      </c>
      <c r="AH31" s="442">
        <v>2.9456848359720555E-3</v>
      </c>
      <c r="AI31" s="442">
        <v>6.3724259446877648E-3</v>
      </c>
      <c r="AJ31" s="442">
        <v>1.5055758885022925E-2</v>
      </c>
      <c r="AK31" s="442">
        <v>1.0102117748525794E-2</v>
      </c>
      <c r="AL31" s="442">
        <v>7.8525407323967438E-3</v>
      </c>
      <c r="AM31" s="442">
        <v>1.7800269280192797E-2</v>
      </c>
      <c r="AN31" s="442">
        <v>7.5554016750375819E-2</v>
      </c>
      <c r="AO31" s="442">
        <v>1.5290847184838864E-2</v>
      </c>
      <c r="AP31" s="318">
        <f t="shared" si="0"/>
        <v>1.4474944317541192</v>
      </c>
    </row>
    <row r="32" spans="1:42" ht="12.5" x14ac:dyDescent="0.2">
      <c r="A32" s="281" t="s">
        <v>474</v>
      </c>
      <c r="B32" s="283" t="s">
        <v>37</v>
      </c>
      <c r="C32" s="442">
        <v>3.6187463117015707E-3</v>
      </c>
      <c r="D32" s="442">
        <v>4.6082204471453438E-4</v>
      </c>
      <c r="E32" s="442">
        <v>4.24951361691335E-4</v>
      </c>
      <c r="F32" s="442">
        <v>3.6031541564323061E-2</v>
      </c>
      <c r="G32" s="442">
        <v>3.3847791672452256E-3</v>
      </c>
      <c r="H32" s="442">
        <v>1.1325091066032692E-2</v>
      </c>
      <c r="I32" s="442">
        <v>5.7478649152331611E-3</v>
      </c>
      <c r="J32" s="442">
        <v>4.2751328400510132E-3</v>
      </c>
      <c r="K32" s="442">
        <v>5.282165527484786E-3</v>
      </c>
      <c r="L32" s="442">
        <v>2.2137528172000852E-3</v>
      </c>
      <c r="M32" s="442">
        <v>7.6823335788817016E-3</v>
      </c>
      <c r="N32" s="442">
        <v>2.6742498661806772E-3</v>
      </c>
      <c r="O32" s="442">
        <v>5.7385187419087946E-3</v>
      </c>
      <c r="P32" s="442">
        <v>7.6796206560815778E-3</v>
      </c>
      <c r="Q32" s="442">
        <v>4.39101718128471E-3</v>
      </c>
      <c r="R32" s="442">
        <v>4.5309439658135732E-3</v>
      </c>
      <c r="S32" s="442">
        <v>7.5935550090993221E-3</v>
      </c>
      <c r="T32" s="442">
        <v>4.0757339518771142E-3</v>
      </c>
      <c r="U32" s="442">
        <v>4.2985524876565989E-3</v>
      </c>
      <c r="V32" s="442">
        <v>4.5417098991692067E-3</v>
      </c>
      <c r="W32" s="442">
        <v>2.9496100966203073E-3</v>
      </c>
      <c r="X32" s="442">
        <v>1.2396393575422621E-2</v>
      </c>
      <c r="Y32" s="442">
        <v>8.7921832462134943E-3</v>
      </c>
      <c r="Z32" s="442">
        <v>1.2980373666470479E-2</v>
      </c>
      <c r="AA32" s="442">
        <v>1.693239886611753E-2</v>
      </c>
      <c r="AB32" s="442">
        <v>1.684185167163825E-2</v>
      </c>
      <c r="AC32" s="442">
        <v>1.2521966629622041E-2</v>
      </c>
      <c r="AD32" s="442">
        <v>1.030686008501976</v>
      </c>
      <c r="AE32" s="442">
        <v>4.813238318771048E-2</v>
      </c>
      <c r="AF32" s="442">
        <v>1.6138948043916267E-2</v>
      </c>
      <c r="AG32" s="442">
        <v>5.1490239016771279E-3</v>
      </c>
      <c r="AH32" s="442">
        <v>1.3923209163593086E-2</v>
      </c>
      <c r="AI32" s="442">
        <v>4.5089129708176662E-3</v>
      </c>
      <c r="AJ32" s="442">
        <v>5.8713940195228688E-3</v>
      </c>
      <c r="AK32" s="442">
        <v>1.7984389040686416E-2</v>
      </c>
      <c r="AL32" s="442">
        <v>6.1424772353635059E-3</v>
      </c>
      <c r="AM32" s="442">
        <v>4.9670705178824492E-3</v>
      </c>
      <c r="AN32" s="442">
        <v>2.7076202113091295E-3</v>
      </c>
      <c r="AO32" s="442">
        <v>6.4509371619867837E-3</v>
      </c>
      <c r="AP32" s="318">
        <f t="shared" si="0"/>
        <v>1.3655972975001904</v>
      </c>
    </row>
    <row r="33" spans="1:42" ht="12.5" x14ac:dyDescent="0.2">
      <c r="A33" s="281" t="s">
        <v>475</v>
      </c>
      <c r="B33" s="283" t="s">
        <v>38</v>
      </c>
      <c r="C33" s="442">
        <v>2.2266319462941244E-3</v>
      </c>
      <c r="D33" s="442">
        <v>3.9329281293180542E-4</v>
      </c>
      <c r="E33" s="442">
        <v>8.6316523567659515E-4</v>
      </c>
      <c r="F33" s="442">
        <v>5.0684382836988938E-4</v>
      </c>
      <c r="G33" s="442">
        <v>2.3315137116838554E-3</v>
      </c>
      <c r="H33" s="442">
        <v>2.6133683427429564E-3</v>
      </c>
      <c r="I33" s="442">
        <v>1.5625536346489332E-3</v>
      </c>
      <c r="J33" s="442">
        <v>2.2568373330446052E-3</v>
      </c>
      <c r="K33" s="442">
        <v>2.5253325231587901E-4</v>
      </c>
      <c r="L33" s="442">
        <v>9.5540254444045534E-4</v>
      </c>
      <c r="M33" s="442">
        <v>3.1779279078374642E-3</v>
      </c>
      <c r="N33" s="442">
        <v>1.2058064626409614E-3</v>
      </c>
      <c r="O33" s="442">
        <v>1.270741562662206E-3</v>
      </c>
      <c r="P33" s="442">
        <v>3.5769892678172159E-3</v>
      </c>
      <c r="Q33" s="442">
        <v>2.3088372725533282E-3</v>
      </c>
      <c r="R33" s="442">
        <v>1.8872499703156021E-3</v>
      </c>
      <c r="S33" s="442">
        <v>2.157142752881841E-3</v>
      </c>
      <c r="T33" s="442">
        <v>1.0986297679521943E-3</v>
      </c>
      <c r="U33" s="442">
        <v>2.4646156720570201E-3</v>
      </c>
      <c r="V33" s="442">
        <v>2.5597892854578902E-3</v>
      </c>
      <c r="W33" s="442">
        <v>8.8062726980503425E-4</v>
      </c>
      <c r="X33" s="442">
        <v>1.2379080947651879E-3</v>
      </c>
      <c r="Y33" s="442">
        <v>4.1686703745396929E-3</v>
      </c>
      <c r="Z33" s="442">
        <v>4.3090253702924245E-3</v>
      </c>
      <c r="AA33" s="442">
        <v>1.1572878044739561E-3</v>
      </c>
      <c r="AB33" s="442">
        <v>1.7940917485309705E-3</v>
      </c>
      <c r="AC33" s="442">
        <v>2.6186293093938433E-2</v>
      </c>
      <c r="AD33" s="442">
        <v>1.4379599698062205E-2</v>
      </c>
      <c r="AE33" s="442">
        <v>1.0192270764258333</v>
      </c>
      <c r="AF33" s="442">
        <v>9.6057059069292929E-3</v>
      </c>
      <c r="AG33" s="442">
        <v>1.745434572519719E-2</v>
      </c>
      <c r="AH33" s="442">
        <v>2.1485248414218304E-3</v>
      </c>
      <c r="AI33" s="442">
        <v>9.2246485054111801E-3</v>
      </c>
      <c r="AJ33" s="442">
        <v>1.9342476770386419E-2</v>
      </c>
      <c r="AK33" s="442">
        <v>1.5391065607330686E-2</v>
      </c>
      <c r="AL33" s="442">
        <v>4.9622225749764897E-3</v>
      </c>
      <c r="AM33" s="442">
        <v>9.7536699890290457E-3</v>
      </c>
      <c r="AN33" s="442">
        <v>2.9560421295547314E-3</v>
      </c>
      <c r="AO33" s="442">
        <v>2.4072920179554865E-2</v>
      </c>
      <c r="AP33" s="318">
        <f t="shared" si="0"/>
        <v>1.1998491544948031</v>
      </c>
    </row>
    <row r="34" spans="1:42" ht="12.5" x14ac:dyDescent="0.2">
      <c r="A34" s="281" t="s">
        <v>476</v>
      </c>
      <c r="B34" s="283" t="s">
        <v>477</v>
      </c>
      <c r="C34" s="442">
        <v>1.6621287674892685E-2</v>
      </c>
      <c r="D34" s="442">
        <v>2.1073936088763255E-2</v>
      </c>
      <c r="E34" s="442">
        <v>4.6372509238147244E-4</v>
      </c>
      <c r="F34" s="442">
        <v>6.0821804152008782E-4</v>
      </c>
      <c r="G34" s="442">
        <v>1.5885896355104654E-2</v>
      </c>
      <c r="H34" s="442">
        <v>9.3207899646517087E-3</v>
      </c>
      <c r="I34" s="442">
        <v>2.0815314031155469E-2</v>
      </c>
      <c r="J34" s="442">
        <v>1.2418111691096729E-2</v>
      </c>
      <c r="K34" s="442">
        <v>1.3146213252606894E-2</v>
      </c>
      <c r="L34" s="442">
        <v>1.0241493868035774E-2</v>
      </c>
      <c r="M34" s="442">
        <v>2.6300153413664772E-2</v>
      </c>
      <c r="N34" s="442">
        <v>1.047076547587201E-2</v>
      </c>
      <c r="O34" s="442">
        <v>1.6842338519931374E-2</v>
      </c>
      <c r="P34" s="442">
        <v>1.2343658813159386E-2</v>
      </c>
      <c r="Q34" s="442">
        <v>9.7172196943261149E-3</v>
      </c>
      <c r="R34" s="442">
        <v>8.4701206251937104E-3</v>
      </c>
      <c r="S34" s="442">
        <v>9.9193775950685778E-3</v>
      </c>
      <c r="T34" s="442">
        <v>1.0148262428604744E-2</v>
      </c>
      <c r="U34" s="442">
        <v>1.1177291762214622E-2</v>
      </c>
      <c r="V34" s="442">
        <v>1.2718478103327515E-2</v>
      </c>
      <c r="W34" s="442">
        <v>8.9096590820579649E-3</v>
      </c>
      <c r="X34" s="442">
        <v>5.6289680514346747E-2</v>
      </c>
      <c r="Y34" s="442">
        <v>1.5828104437651497E-2</v>
      </c>
      <c r="Z34" s="442">
        <v>1.7979532233559817E-2</v>
      </c>
      <c r="AA34" s="442">
        <v>9.1592914790200874E-3</v>
      </c>
      <c r="AB34" s="442">
        <v>2.4647017228622999E-2</v>
      </c>
      <c r="AC34" s="442">
        <v>1.2203688676000439E-2</v>
      </c>
      <c r="AD34" s="442">
        <v>1.6760362351682146E-2</v>
      </c>
      <c r="AE34" s="442">
        <v>1.2094167497063454E-3</v>
      </c>
      <c r="AF34" s="442">
        <v>1.0303151096470542</v>
      </c>
      <c r="AG34" s="442">
        <v>1.0412750026976843E-2</v>
      </c>
      <c r="AH34" s="442">
        <v>1.4054980944984891E-2</v>
      </c>
      <c r="AI34" s="442">
        <v>1.3014655338190939E-2</v>
      </c>
      <c r="AJ34" s="442">
        <v>7.5022379663936484E-3</v>
      </c>
      <c r="AK34" s="442">
        <v>1.6036355412965494E-2</v>
      </c>
      <c r="AL34" s="442">
        <v>6.012734573869841E-3</v>
      </c>
      <c r="AM34" s="442">
        <v>1.1664711952251224E-2</v>
      </c>
      <c r="AN34" s="442">
        <v>0.10402323936775439</v>
      </c>
      <c r="AO34" s="442">
        <v>4.5436019582710298E-2</v>
      </c>
      <c r="AP34" s="318">
        <f t="shared" si="0"/>
        <v>1.6247261804746611</v>
      </c>
    </row>
    <row r="35" spans="1:42" ht="12.5" x14ac:dyDescent="0.2">
      <c r="A35" s="281" t="s">
        <v>478</v>
      </c>
      <c r="B35" s="283" t="s">
        <v>194</v>
      </c>
      <c r="C35" s="442">
        <v>1.8295969396129862E-4</v>
      </c>
      <c r="D35" s="442">
        <v>4.7831320033075456E-5</v>
      </c>
      <c r="E35" s="442">
        <v>8.2393819981691009E-5</v>
      </c>
      <c r="F35" s="442">
        <v>1.3271754424601395E-4</v>
      </c>
      <c r="G35" s="442">
        <v>3.2823428011996309E-4</v>
      </c>
      <c r="H35" s="442">
        <v>4.7755667847437257E-4</v>
      </c>
      <c r="I35" s="442">
        <v>3.8099233386172692E-4</v>
      </c>
      <c r="J35" s="442">
        <v>7.7202177853049009E-4</v>
      </c>
      <c r="K35" s="442">
        <v>3.759200731882262E-5</v>
      </c>
      <c r="L35" s="442">
        <v>3.018463134254144E-4</v>
      </c>
      <c r="M35" s="442">
        <v>4.1766200693168403E-4</v>
      </c>
      <c r="N35" s="442">
        <v>1.8792226526242529E-4</v>
      </c>
      <c r="O35" s="442">
        <v>2.6074028171270056E-4</v>
      </c>
      <c r="P35" s="442">
        <v>4.6946343259568821E-4</v>
      </c>
      <c r="Q35" s="442">
        <v>5.2359643095973218E-4</v>
      </c>
      <c r="R35" s="442">
        <v>6.7959587438984055E-4</v>
      </c>
      <c r="S35" s="442">
        <v>3.9786802931226253E-4</v>
      </c>
      <c r="T35" s="442">
        <v>4.7456780924657997E-4</v>
      </c>
      <c r="U35" s="442">
        <v>8.3861477571258065E-4</v>
      </c>
      <c r="V35" s="442">
        <v>1.2447696858661232E-3</v>
      </c>
      <c r="W35" s="442">
        <v>2.0554506556940639E-4</v>
      </c>
      <c r="X35" s="442">
        <v>3.1362448382835567E-4</v>
      </c>
      <c r="Y35" s="442">
        <v>6.9427674858704399E-4</v>
      </c>
      <c r="Z35" s="442">
        <v>6.1002246401202194E-4</v>
      </c>
      <c r="AA35" s="442">
        <v>2.9420300895105192E-3</v>
      </c>
      <c r="AB35" s="442">
        <v>7.1435465914070496E-4</v>
      </c>
      <c r="AC35" s="442">
        <v>2.4883164323622037E-3</v>
      </c>
      <c r="AD35" s="442">
        <v>3.780287361402593E-3</v>
      </c>
      <c r="AE35" s="442">
        <v>3.0141119041064148E-4</v>
      </c>
      <c r="AF35" s="442">
        <v>7.0686495592598808E-4</v>
      </c>
      <c r="AG35" s="442">
        <v>1.0122361908195554</v>
      </c>
      <c r="AH35" s="442">
        <v>2.0279215803265197E-3</v>
      </c>
      <c r="AI35" s="442">
        <v>2.571255826628217E-3</v>
      </c>
      <c r="AJ35" s="442">
        <v>8.219274558142523E-4</v>
      </c>
      <c r="AK35" s="442">
        <v>4.5628176285890613E-3</v>
      </c>
      <c r="AL35" s="442">
        <v>2.1793033667347945E-3</v>
      </c>
      <c r="AM35" s="442">
        <v>1.513770686616212E-3</v>
      </c>
      <c r="AN35" s="442">
        <v>2.6706814357491609E-4</v>
      </c>
      <c r="AO35" s="442">
        <v>4.0226085763132961E-3</v>
      </c>
      <c r="AP35" s="318">
        <f t="shared" si="0"/>
        <v>1.0471759353205314</v>
      </c>
    </row>
    <row r="36" spans="1:42" ht="12.5" x14ac:dyDescent="0.2">
      <c r="A36" s="281" t="s">
        <v>479</v>
      </c>
      <c r="B36" s="283" t="s">
        <v>39</v>
      </c>
      <c r="C36" s="442">
        <v>7.469284268378634E-5</v>
      </c>
      <c r="D36" s="442">
        <v>7.4244682136168336E-6</v>
      </c>
      <c r="E36" s="442">
        <v>6.8364700727691097E-6</v>
      </c>
      <c r="F36" s="442">
        <v>6.6371385119113117E-6</v>
      </c>
      <c r="G36" s="442">
        <v>1.3601640054686651E-4</v>
      </c>
      <c r="H36" s="442">
        <v>8.7313212927680163E-5</v>
      </c>
      <c r="I36" s="442">
        <v>7.2159999992156218E-5</v>
      </c>
      <c r="J36" s="442">
        <v>4.672530785630269E-5</v>
      </c>
      <c r="K36" s="442">
        <v>4.7675014619310542E-6</v>
      </c>
      <c r="L36" s="442">
        <v>4.8204398429722708E-5</v>
      </c>
      <c r="M36" s="442">
        <v>2.0811848747893374E-4</v>
      </c>
      <c r="N36" s="442">
        <v>8.0207651191793237E-5</v>
      </c>
      <c r="O36" s="442">
        <v>1.2314074024800045E-4</v>
      </c>
      <c r="P36" s="442">
        <v>9.5883456410061549E-5</v>
      </c>
      <c r="Q36" s="442">
        <v>1.8053849743973792E-4</v>
      </c>
      <c r="R36" s="442">
        <v>1.4533823770810915E-4</v>
      </c>
      <c r="S36" s="442">
        <v>7.5315201629270483E-5</v>
      </c>
      <c r="T36" s="442">
        <v>4.5596232120779542E-5</v>
      </c>
      <c r="U36" s="442">
        <v>7.8106419198298023E-5</v>
      </c>
      <c r="V36" s="442">
        <v>5.2410362647228315E-5</v>
      </c>
      <c r="W36" s="442">
        <v>5.0203828669928731E-5</v>
      </c>
      <c r="X36" s="442">
        <v>7.3945747724735384E-5</v>
      </c>
      <c r="Y36" s="442">
        <v>3.2639818219043596E-4</v>
      </c>
      <c r="Z36" s="442">
        <v>9.5135638491879732E-5</v>
      </c>
      <c r="AA36" s="442">
        <v>2.4483421488184976E-4</v>
      </c>
      <c r="AB36" s="442">
        <v>5.1146725703649445E-4</v>
      </c>
      <c r="AC36" s="442">
        <v>1.951515327516259E-4</v>
      </c>
      <c r="AD36" s="442">
        <v>1.8718988183224661E-4</v>
      </c>
      <c r="AE36" s="442">
        <v>4.157793993497966E-5</v>
      </c>
      <c r="AF36" s="442">
        <v>2.5502270180265699E-4</v>
      </c>
      <c r="AG36" s="442">
        <v>1.6255689631089099E-4</v>
      </c>
      <c r="AH36" s="442">
        <v>1.0000981192013536</v>
      </c>
      <c r="AI36" s="442">
        <v>3.0328453197504487E-4</v>
      </c>
      <c r="AJ36" s="442">
        <v>1.0108468354146743E-4</v>
      </c>
      <c r="AK36" s="442">
        <v>2.0367626776982847E-4</v>
      </c>
      <c r="AL36" s="442">
        <v>1.0213792280208242E-4</v>
      </c>
      <c r="AM36" s="442">
        <v>9.9346327166107201E-5</v>
      </c>
      <c r="AN36" s="442">
        <v>4.2323372345282836E-5</v>
      </c>
      <c r="AO36" s="442">
        <v>0.18969499473692505</v>
      </c>
      <c r="AP36" s="318">
        <f t="shared" si="0"/>
        <v>1.0046688891553499</v>
      </c>
    </row>
    <row r="37" spans="1:42" ht="12.5" x14ac:dyDescent="0.2">
      <c r="A37" s="281" t="s">
        <v>480</v>
      </c>
      <c r="B37" s="283" t="s">
        <v>40</v>
      </c>
      <c r="C37" s="442">
        <v>3.3276546718787075E-5</v>
      </c>
      <c r="D37" s="442">
        <v>3.9850550634370117E-5</v>
      </c>
      <c r="E37" s="442">
        <v>2.284034839493306E-6</v>
      </c>
      <c r="F37" s="442">
        <v>5.9485705711273668E-6</v>
      </c>
      <c r="G37" s="442">
        <v>1.3010558232717578E-4</v>
      </c>
      <c r="H37" s="442">
        <v>2.1602716954056573E-5</v>
      </c>
      <c r="I37" s="442">
        <v>4.2092064265136245E-5</v>
      </c>
      <c r="J37" s="442">
        <v>2.2695749986928622E-4</v>
      </c>
      <c r="K37" s="442">
        <v>2.5170769192160891E-5</v>
      </c>
      <c r="L37" s="442">
        <v>2.2035544590618781E-5</v>
      </c>
      <c r="M37" s="442">
        <v>2.6471557556784941E-4</v>
      </c>
      <c r="N37" s="442">
        <v>2.1344325586811839E-5</v>
      </c>
      <c r="O37" s="442">
        <v>3.3958396497476645E-5</v>
      </c>
      <c r="P37" s="442">
        <v>2.5448297081678357E-4</v>
      </c>
      <c r="Q37" s="442">
        <v>2.6164119665420269E-5</v>
      </c>
      <c r="R37" s="442">
        <v>2.3789000662988319E-5</v>
      </c>
      <c r="S37" s="442">
        <v>3.0976154827112607E-5</v>
      </c>
      <c r="T37" s="442">
        <v>7.5852186388080127E-4</v>
      </c>
      <c r="U37" s="442">
        <v>6.6929672439646468E-4</v>
      </c>
      <c r="V37" s="442">
        <v>9.5321260532776268E-4</v>
      </c>
      <c r="W37" s="442">
        <v>8.1405909140874898E-5</v>
      </c>
      <c r="X37" s="442">
        <v>1.0887754722034031E-4</v>
      </c>
      <c r="Y37" s="442">
        <v>1.2933390030171494E-4</v>
      </c>
      <c r="Z37" s="442">
        <v>3.9345504872846699E-5</v>
      </c>
      <c r="AA37" s="442">
        <v>1.9187717529880338E-4</v>
      </c>
      <c r="AB37" s="442">
        <v>5.2872936719161084E-5</v>
      </c>
      <c r="AC37" s="442">
        <v>5.5797679709076439E-5</v>
      </c>
      <c r="AD37" s="442">
        <v>1.6885502110221425E-4</v>
      </c>
      <c r="AE37" s="442">
        <v>1.0460441519950456E-5</v>
      </c>
      <c r="AF37" s="442">
        <v>1.897645951478906E-3</v>
      </c>
      <c r="AG37" s="442">
        <v>2.6200693554432469E-3</v>
      </c>
      <c r="AH37" s="442">
        <v>1.3002048669678897E-4</v>
      </c>
      <c r="AI37" s="442">
        <v>1.0000359716914304</v>
      </c>
      <c r="AJ37" s="442">
        <v>8.028887379365378E-5</v>
      </c>
      <c r="AK37" s="442">
        <v>4.6593229339591987E-5</v>
      </c>
      <c r="AL37" s="442">
        <v>9.7850920552307389E-5</v>
      </c>
      <c r="AM37" s="442">
        <v>1.2567121679552253E-4</v>
      </c>
      <c r="AN37" s="442">
        <v>1.9583013340677833E-4</v>
      </c>
      <c r="AO37" s="442">
        <v>1.1554141755924163E-4</v>
      </c>
      <c r="AP37" s="318">
        <f t="shared" si="0"/>
        <v>1.0096545535920141</v>
      </c>
    </row>
    <row r="38" spans="1:42" ht="12.5" x14ac:dyDescent="0.2">
      <c r="A38" s="281" t="s">
        <v>481</v>
      </c>
      <c r="B38" s="283" t="s">
        <v>482</v>
      </c>
      <c r="C38" s="442">
        <v>3.8500279088838039E-6</v>
      </c>
      <c r="D38" s="442">
        <v>3.2383459520464558E-6</v>
      </c>
      <c r="E38" s="442">
        <v>1.1633557190688394E-6</v>
      </c>
      <c r="F38" s="442">
        <v>4.4271401591914049E-6</v>
      </c>
      <c r="G38" s="442">
        <v>4.7779053008860352E-6</v>
      </c>
      <c r="H38" s="442">
        <v>4.5779639571798603E-6</v>
      </c>
      <c r="I38" s="442">
        <v>5.2699178865720793E-6</v>
      </c>
      <c r="J38" s="442">
        <v>3.8980871250674473E-6</v>
      </c>
      <c r="K38" s="442">
        <v>2.4305967290502019E-6</v>
      </c>
      <c r="L38" s="442">
        <v>3.1514673471503492E-6</v>
      </c>
      <c r="M38" s="442">
        <v>7.126388538723011E-6</v>
      </c>
      <c r="N38" s="442">
        <v>2.7452140506701953E-6</v>
      </c>
      <c r="O38" s="442">
        <v>4.3521305236805597E-6</v>
      </c>
      <c r="P38" s="442">
        <v>4.0670110685186341E-6</v>
      </c>
      <c r="Q38" s="442">
        <v>4.1614495408949939E-6</v>
      </c>
      <c r="R38" s="442">
        <v>3.6465219303178401E-6</v>
      </c>
      <c r="S38" s="442">
        <v>3.5494315946242983E-6</v>
      </c>
      <c r="T38" s="442">
        <v>3.4717749389813015E-6</v>
      </c>
      <c r="U38" s="442">
        <v>3.5989440042308736E-6</v>
      </c>
      <c r="V38" s="442">
        <v>3.3867010248595695E-6</v>
      </c>
      <c r="W38" s="442">
        <v>2.6040145300032585E-6</v>
      </c>
      <c r="X38" s="442">
        <v>9.921572751813E-6</v>
      </c>
      <c r="Y38" s="442">
        <v>7.634943680489234E-6</v>
      </c>
      <c r="Z38" s="442">
        <v>5.7442939448463488E-6</v>
      </c>
      <c r="AA38" s="442">
        <v>2.1149570167495506E-4</v>
      </c>
      <c r="AB38" s="442">
        <v>1.1988810362629581E-5</v>
      </c>
      <c r="AC38" s="442">
        <v>3.5067871329156181E-5</v>
      </c>
      <c r="AD38" s="442">
        <v>1.2650289268977677E-4</v>
      </c>
      <c r="AE38" s="442">
        <v>6.5889330181771466E-6</v>
      </c>
      <c r="AF38" s="442">
        <v>1.276790879988089E-4</v>
      </c>
      <c r="AG38" s="442">
        <v>6.7590231957831874E-6</v>
      </c>
      <c r="AH38" s="442">
        <v>4.6468628352427893E-5</v>
      </c>
      <c r="AI38" s="442">
        <v>8.0532948619467325E-6</v>
      </c>
      <c r="AJ38" s="442">
        <v>1.0175793219135281</v>
      </c>
      <c r="AK38" s="442">
        <v>7.7522981608951668E-6</v>
      </c>
      <c r="AL38" s="442">
        <v>5.2280623547420235E-5</v>
      </c>
      <c r="AM38" s="442">
        <v>5.8847462282926655E-5</v>
      </c>
      <c r="AN38" s="442">
        <v>1.5471168870645411E-5</v>
      </c>
      <c r="AO38" s="442">
        <v>1.4659041602951824E-3</v>
      </c>
      <c r="AP38" s="318">
        <f t="shared" si="0"/>
        <v>1.0183970729100815</v>
      </c>
    </row>
    <row r="39" spans="1:42" ht="12.5" x14ac:dyDescent="0.2">
      <c r="A39" s="281" t="s">
        <v>483</v>
      </c>
      <c r="B39" s="283" t="s">
        <v>484</v>
      </c>
      <c r="C39" s="442">
        <v>1.4262982254355506E-5</v>
      </c>
      <c r="D39" s="442">
        <v>1.2027246754267162E-5</v>
      </c>
      <c r="E39" s="442">
        <v>3.9279749358903737E-6</v>
      </c>
      <c r="F39" s="442">
        <v>2.4111352646867396E-5</v>
      </c>
      <c r="G39" s="442">
        <v>9.3767951125034579E-5</v>
      </c>
      <c r="H39" s="442">
        <v>2.2755344623428564E-5</v>
      </c>
      <c r="I39" s="442">
        <v>2.0573209409524082E-4</v>
      </c>
      <c r="J39" s="442">
        <v>3.60951020603236E-4</v>
      </c>
      <c r="K39" s="442">
        <v>9.2514873053434179E-6</v>
      </c>
      <c r="L39" s="442">
        <v>1.141036365606039E-4</v>
      </c>
      <c r="M39" s="442">
        <v>1.098310116816432E-4</v>
      </c>
      <c r="N39" s="442">
        <v>1.2534862418780694E-4</v>
      </c>
      <c r="O39" s="442">
        <v>1.1002054509536849E-4</v>
      </c>
      <c r="P39" s="442">
        <v>1.9389924460949304E-4</v>
      </c>
      <c r="Q39" s="442">
        <v>5.4698527383128896E-4</v>
      </c>
      <c r="R39" s="442">
        <v>4.6257738591957769E-4</v>
      </c>
      <c r="S39" s="442">
        <v>4.1845247021614698E-4</v>
      </c>
      <c r="T39" s="442">
        <v>1.6078210291477248E-4</v>
      </c>
      <c r="U39" s="442">
        <v>1.2426931911114594E-4</v>
      </c>
      <c r="V39" s="442">
        <v>3.6354931756844285E-4</v>
      </c>
      <c r="W39" s="442">
        <v>5.7836985210509942E-5</v>
      </c>
      <c r="X39" s="442">
        <v>3.6920076595733844E-5</v>
      </c>
      <c r="Y39" s="442">
        <v>1.999193256682845E-4</v>
      </c>
      <c r="Z39" s="442">
        <v>3.1452210608086726E-5</v>
      </c>
      <c r="AA39" s="442">
        <v>2.547524894797861E-3</v>
      </c>
      <c r="AB39" s="442">
        <v>4.6628098006582842E-4</v>
      </c>
      <c r="AC39" s="442">
        <v>1.1033428724429022E-4</v>
      </c>
      <c r="AD39" s="442">
        <v>6.8900392508470956E-4</v>
      </c>
      <c r="AE39" s="442">
        <v>7.1685886323046385E-5</v>
      </c>
      <c r="AF39" s="442">
        <v>3.557346108215508E-4</v>
      </c>
      <c r="AG39" s="442">
        <v>1.7202561704651414E-4</v>
      </c>
      <c r="AH39" s="442">
        <v>4.8499703825155835E-5</v>
      </c>
      <c r="AI39" s="442">
        <v>7.2269220655677671E-4</v>
      </c>
      <c r="AJ39" s="442">
        <v>2.9958166928008631E-4</v>
      </c>
      <c r="AK39" s="442">
        <v>1.0000393484712644</v>
      </c>
      <c r="AL39" s="442">
        <v>4.6185032024027568E-4</v>
      </c>
      <c r="AM39" s="442">
        <v>1.0106244212786547E-3</v>
      </c>
      <c r="AN39" s="442">
        <v>4.9303521812561807E-5</v>
      </c>
      <c r="AO39" s="442">
        <v>8.8957177348855687E-4</v>
      </c>
      <c r="AP39" s="318">
        <f t="shared" si="0"/>
        <v>1.0108472254997642</v>
      </c>
    </row>
    <row r="40" spans="1:42" ht="12.5" x14ac:dyDescent="0.2">
      <c r="A40" s="281" t="s">
        <v>485</v>
      </c>
      <c r="B40" s="283" t="s">
        <v>41</v>
      </c>
      <c r="C40" s="442">
        <v>7.6706404071327106E-3</v>
      </c>
      <c r="D40" s="442">
        <v>9.1610836800435878E-3</v>
      </c>
      <c r="E40" s="442">
        <v>1.025199120089837E-3</v>
      </c>
      <c r="F40" s="442">
        <v>1.459046789167777E-3</v>
      </c>
      <c r="G40" s="442">
        <v>9.6969135803804066E-3</v>
      </c>
      <c r="H40" s="442">
        <v>1.1208412487374378E-2</v>
      </c>
      <c r="I40" s="442">
        <v>7.3255271741044375E-3</v>
      </c>
      <c r="J40" s="442">
        <v>1.6162559136285698E-2</v>
      </c>
      <c r="K40" s="442">
        <v>3.1606110873100544E-3</v>
      </c>
      <c r="L40" s="442">
        <v>1.327289680820103E-2</v>
      </c>
      <c r="M40" s="442">
        <v>1.9678224453259358E-2</v>
      </c>
      <c r="N40" s="442">
        <v>4.3066467352068892E-3</v>
      </c>
      <c r="O40" s="442">
        <v>5.694171354390285E-3</v>
      </c>
      <c r="P40" s="442">
        <v>9.9649929220280136E-3</v>
      </c>
      <c r="Q40" s="442">
        <v>1.3535868110098753E-2</v>
      </c>
      <c r="R40" s="442">
        <v>1.1339965110999608E-2</v>
      </c>
      <c r="S40" s="442">
        <v>1.1136699359736933E-2</v>
      </c>
      <c r="T40" s="442">
        <v>1.6136590279638936E-2</v>
      </c>
      <c r="U40" s="442">
        <v>1.3845756963744895E-2</v>
      </c>
      <c r="V40" s="442">
        <v>1.2831595919882611E-2</v>
      </c>
      <c r="W40" s="442">
        <v>9.1491186783749165E-3</v>
      </c>
      <c r="X40" s="442">
        <v>1.3579824271814599E-2</v>
      </c>
      <c r="Y40" s="442">
        <v>3.3799419180138734E-2</v>
      </c>
      <c r="Z40" s="442">
        <v>2.5298915362231531E-2</v>
      </c>
      <c r="AA40" s="442">
        <v>5.2372464781425022E-2</v>
      </c>
      <c r="AB40" s="442">
        <v>2.2866259707205874E-2</v>
      </c>
      <c r="AC40" s="442">
        <v>3.0307721414701758E-2</v>
      </c>
      <c r="AD40" s="442">
        <v>4.1004075603427143E-2</v>
      </c>
      <c r="AE40" s="442">
        <v>8.1387518554785401E-3</v>
      </c>
      <c r="AF40" s="442">
        <v>1.8434620496983543E-2</v>
      </c>
      <c r="AG40" s="442">
        <v>5.5978981678421878E-2</v>
      </c>
      <c r="AH40" s="442">
        <v>3.2858861282798454E-2</v>
      </c>
      <c r="AI40" s="442">
        <v>3.0333545995141438E-2</v>
      </c>
      <c r="AJ40" s="442">
        <v>1.7245601424135608E-2</v>
      </c>
      <c r="AK40" s="442">
        <v>2.8549990180047329E-2</v>
      </c>
      <c r="AL40" s="442">
        <v>1.0425173376742343</v>
      </c>
      <c r="AM40" s="442">
        <v>1.4185430679514761E-2</v>
      </c>
      <c r="AN40" s="442">
        <v>4.3784980572030277E-3</v>
      </c>
      <c r="AO40" s="442">
        <v>1.8682123658424428E-2</v>
      </c>
      <c r="AP40" s="318">
        <f t="shared" si="0"/>
        <v>1.6796128198023548</v>
      </c>
    </row>
    <row r="41" spans="1:42" ht="12.5" x14ac:dyDescent="0.2">
      <c r="A41" s="286">
        <v>37</v>
      </c>
      <c r="B41" s="283" t="s">
        <v>42</v>
      </c>
      <c r="C41" s="442">
        <v>2.1201104091373195E-5</v>
      </c>
      <c r="D41" s="442">
        <v>1.7952193790890883E-5</v>
      </c>
      <c r="E41" s="442">
        <v>1.3265254842495043E-5</v>
      </c>
      <c r="F41" s="442">
        <v>4.6389102525960496E-6</v>
      </c>
      <c r="G41" s="442">
        <v>1.4159226061731954E-4</v>
      </c>
      <c r="H41" s="442">
        <v>2.1258021412792331E-5</v>
      </c>
      <c r="I41" s="442">
        <v>2.6328559571287363E-5</v>
      </c>
      <c r="J41" s="442">
        <v>2.37615548015653E-5</v>
      </c>
      <c r="K41" s="442">
        <v>9.9154916272821471E-6</v>
      </c>
      <c r="L41" s="442">
        <v>1.9012764405570227E-5</v>
      </c>
      <c r="M41" s="442">
        <v>3.1666974032515605E-5</v>
      </c>
      <c r="N41" s="442">
        <v>1.2276871920339161E-5</v>
      </c>
      <c r="O41" s="442">
        <v>1.8668113098758533E-5</v>
      </c>
      <c r="P41" s="442">
        <v>2.0450072096353395E-5</v>
      </c>
      <c r="Q41" s="442">
        <v>2.0651841241405562E-5</v>
      </c>
      <c r="R41" s="442">
        <v>1.9505077247376251E-5</v>
      </c>
      <c r="S41" s="442">
        <v>1.881172957076809E-5</v>
      </c>
      <c r="T41" s="442">
        <v>2.1177879858316848E-5</v>
      </c>
      <c r="U41" s="442">
        <v>7.893896154499858E-5</v>
      </c>
      <c r="V41" s="442">
        <v>2.6981805473018672E-5</v>
      </c>
      <c r="W41" s="442">
        <v>4.9420981998412481E-5</v>
      </c>
      <c r="X41" s="442">
        <v>4.6774785728246352E-5</v>
      </c>
      <c r="Y41" s="442">
        <v>1.393047510537939E-4</v>
      </c>
      <c r="Z41" s="442">
        <v>2.8707486123769692E-5</v>
      </c>
      <c r="AA41" s="442">
        <v>1.5190525780390358E-4</v>
      </c>
      <c r="AB41" s="442">
        <v>3.473220945363249E-5</v>
      </c>
      <c r="AC41" s="442">
        <v>3.9131842424997541E-4</v>
      </c>
      <c r="AD41" s="442">
        <v>1.3183542015107717E-4</v>
      </c>
      <c r="AE41" s="442">
        <v>1.9196464600371675E-4</v>
      </c>
      <c r="AF41" s="442">
        <v>5.9218076184186139E-4</v>
      </c>
      <c r="AG41" s="442">
        <v>6.8905352551241307E-3</v>
      </c>
      <c r="AH41" s="442">
        <v>2.4373526141945016E-4</v>
      </c>
      <c r="AI41" s="442">
        <v>1.2192390674633216E-3</v>
      </c>
      <c r="AJ41" s="442">
        <v>5.1372596599519307E-3</v>
      </c>
      <c r="AK41" s="442">
        <v>9.2709685063512405E-4</v>
      </c>
      <c r="AL41" s="442">
        <v>4.1846111585933717E-4</v>
      </c>
      <c r="AM41" s="442">
        <v>1.0065539645790706</v>
      </c>
      <c r="AN41" s="442">
        <v>8.885811544300743E-5</v>
      </c>
      <c r="AO41" s="442">
        <v>1.1340739238889352E-3</v>
      </c>
      <c r="AP41" s="318">
        <f t="shared" si="0"/>
        <v>1.0238053500708724</v>
      </c>
    </row>
    <row r="42" spans="1:42" ht="12.5" x14ac:dyDescent="0.2">
      <c r="A42" s="287">
        <v>38</v>
      </c>
      <c r="B42" s="272" t="s">
        <v>283</v>
      </c>
      <c r="C42" s="442">
        <v>1.6774401418297045E-3</v>
      </c>
      <c r="D42" s="442">
        <v>3.7003962282023641E-5</v>
      </c>
      <c r="E42" s="442">
        <v>4.0934963787014875E-5</v>
      </c>
      <c r="F42" s="442">
        <v>7.1015386854379406E-5</v>
      </c>
      <c r="G42" s="442">
        <v>5.2379576460604349E-4</v>
      </c>
      <c r="H42" s="442">
        <v>2.0150773209609363E-3</v>
      </c>
      <c r="I42" s="442">
        <v>8.0614503877131578E-4</v>
      </c>
      <c r="J42" s="442">
        <v>3.6126030317511156E-4</v>
      </c>
      <c r="K42" s="442">
        <v>2.8125865593558211E-5</v>
      </c>
      <c r="L42" s="442">
        <v>4.6239469040438104E-5</v>
      </c>
      <c r="M42" s="442">
        <v>7.2820331943043151E-4</v>
      </c>
      <c r="N42" s="442">
        <v>3.1000333126917999E-5</v>
      </c>
      <c r="O42" s="442">
        <v>4.3304834858162407E-4</v>
      </c>
      <c r="P42" s="442">
        <v>4.0831057067058213E-4</v>
      </c>
      <c r="Q42" s="442">
        <v>3.6156605444875482E-4</v>
      </c>
      <c r="R42" s="442">
        <v>7.7202437743079696E-4</v>
      </c>
      <c r="S42" s="442">
        <v>1.6879972939471085E-3</v>
      </c>
      <c r="T42" s="442">
        <v>6.2431217428925091E-4</v>
      </c>
      <c r="U42" s="442">
        <v>6.2254143814307402E-4</v>
      </c>
      <c r="V42" s="442">
        <v>7.6555629530878321E-4</v>
      </c>
      <c r="W42" s="442">
        <v>4.8639482229015775E-4</v>
      </c>
      <c r="X42" s="442">
        <v>1.4183640806091839E-3</v>
      </c>
      <c r="Y42" s="442">
        <v>5.4263970975605453E-4</v>
      </c>
      <c r="Z42" s="442">
        <v>8.7327829110355132E-5</v>
      </c>
      <c r="AA42" s="442">
        <v>8.481497309097125E-4</v>
      </c>
      <c r="AB42" s="442">
        <v>1.7613407805139659E-3</v>
      </c>
      <c r="AC42" s="442">
        <v>1.1986305224395619E-3</v>
      </c>
      <c r="AD42" s="442">
        <v>2.029470861244977E-3</v>
      </c>
      <c r="AE42" s="442">
        <v>2.2092057837996669E-4</v>
      </c>
      <c r="AF42" s="442">
        <v>1.0916101708098804E-3</v>
      </c>
      <c r="AG42" s="442">
        <v>1.0912136557593645E-3</v>
      </c>
      <c r="AH42" s="442">
        <v>1.5804904022335569E-3</v>
      </c>
      <c r="AI42" s="442">
        <v>2.6336857549388039E-3</v>
      </c>
      <c r="AJ42" s="442">
        <v>9.6225786508862552E-4</v>
      </c>
      <c r="AK42" s="442">
        <v>3.0400466922617208E-3</v>
      </c>
      <c r="AL42" s="442">
        <v>8.6708202266397012E-4</v>
      </c>
      <c r="AM42" s="442">
        <v>1.0982586300218222E-3</v>
      </c>
      <c r="AN42" s="442">
        <v>1.0002204545149838</v>
      </c>
      <c r="AO42" s="442">
        <v>4.0937724782727747E-4</v>
      </c>
      <c r="AP42" s="318">
        <f t="shared" si="0"/>
        <v>1.0332199370462933</v>
      </c>
    </row>
    <row r="43" spans="1:42" ht="12.5" x14ac:dyDescent="0.2">
      <c r="A43" s="287">
        <v>39</v>
      </c>
      <c r="B43" s="272" t="s">
        <v>284</v>
      </c>
      <c r="C43" s="442">
        <v>3.9383498869632796E-4</v>
      </c>
      <c r="D43" s="442">
        <v>3.9147196035434213E-5</v>
      </c>
      <c r="E43" s="442">
        <v>3.6046842201873488E-5</v>
      </c>
      <c r="F43" s="442">
        <v>3.4995821244623283E-5</v>
      </c>
      <c r="G43" s="442">
        <v>7.1717738470165979E-4</v>
      </c>
      <c r="H43" s="442">
        <v>4.6037875907322268E-4</v>
      </c>
      <c r="I43" s="442">
        <v>3.804799999586419E-4</v>
      </c>
      <c r="J43" s="442">
        <v>2.463698050605051E-4</v>
      </c>
      <c r="K43" s="442">
        <v>2.5137734981091013E-5</v>
      </c>
      <c r="L43" s="442">
        <v>2.5416864626581065E-4</v>
      </c>
      <c r="M43" s="442">
        <v>1.0973520248889234E-3</v>
      </c>
      <c r="N43" s="442">
        <v>4.2291306992036444E-4</v>
      </c>
      <c r="O43" s="442">
        <v>6.4928753948945703E-4</v>
      </c>
      <c r="P43" s="442">
        <v>5.0556731561668823E-4</v>
      </c>
      <c r="Q43" s="442">
        <v>9.519302592277091E-4</v>
      </c>
      <c r="R43" s="442">
        <v>7.6632888973366645E-4</v>
      </c>
      <c r="S43" s="442">
        <v>3.9711651768160807E-4</v>
      </c>
      <c r="T43" s="442">
        <v>2.4041649663683761E-4</v>
      </c>
      <c r="U43" s="442">
        <v>4.1183384668193508E-4</v>
      </c>
      <c r="V43" s="442">
        <v>2.7634554850356749E-4</v>
      </c>
      <c r="W43" s="442">
        <v>2.647110966232606E-4</v>
      </c>
      <c r="X43" s="442">
        <v>3.8989576073042296E-4</v>
      </c>
      <c r="Y43" s="442">
        <v>1.7210085970041169E-3</v>
      </c>
      <c r="Z43" s="442">
        <v>5.0162427568445681E-4</v>
      </c>
      <c r="AA43" s="442">
        <v>1.2909440421042988E-3</v>
      </c>
      <c r="AB43" s="442">
        <v>2.6968273552833346E-3</v>
      </c>
      <c r="AC43" s="442">
        <v>1.0289808090540276E-3</v>
      </c>
      <c r="AD43" s="442">
        <v>9.8700119511548209E-4</v>
      </c>
      <c r="AE43" s="442">
        <v>2.1922913783898365E-4</v>
      </c>
      <c r="AF43" s="442">
        <v>1.3446651549594642E-3</v>
      </c>
      <c r="AG43" s="442">
        <v>8.5711818054833434E-4</v>
      </c>
      <c r="AH43" s="442">
        <v>5.1735578895499546E-4</v>
      </c>
      <c r="AI43" s="442">
        <v>1.5991366231411458E-3</v>
      </c>
      <c r="AJ43" s="442">
        <v>5.3299196776410097E-4</v>
      </c>
      <c r="AK43" s="442">
        <v>1.0739294118772775E-3</v>
      </c>
      <c r="AL43" s="442">
        <v>5.3854541113825276E-4</v>
      </c>
      <c r="AM43" s="442">
        <v>5.2382608869401982E-4</v>
      </c>
      <c r="AN43" s="442">
        <v>2.2315959963876405E-4</v>
      </c>
      <c r="AO43" s="442">
        <v>1.0002099722492412</v>
      </c>
      <c r="AP43" s="318">
        <f t="shared" si="0"/>
        <v>2.4617779182754686E-2</v>
      </c>
    </row>
    <row r="44" spans="1:42" ht="12.5" x14ac:dyDescent="0.2">
      <c r="A44" s="319">
        <v>40</v>
      </c>
      <c r="B44" s="320" t="s">
        <v>43</v>
      </c>
      <c r="C44" s="321">
        <f t="shared" ref="C44:AO44" si="1">SUM(C5:C42)</f>
        <v>1.0665188435622612</v>
      </c>
      <c r="D44" s="322">
        <f t="shared" si="1"/>
        <v>1.0740697686326324</v>
      </c>
      <c r="E44" s="322">
        <f t="shared" si="1"/>
        <v>1.040436822539788</v>
      </c>
      <c r="F44" s="322">
        <f t="shared" si="1"/>
        <v>1.0406261278902338</v>
      </c>
      <c r="G44" s="322">
        <f t="shared" si="1"/>
        <v>1.0758650162326893</v>
      </c>
      <c r="H44" s="322">
        <f t="shared" si="1"/>
        <v>1.0636122995947321</v>
      </c>
      <c r="I44" s="322">
        <f t="shared" si="1"/>
        <v>1.0954162300983017</v>
      </c>
      <c r="J44" s="322">
        <f t="shared" si="1"/>
        <v>1.0633383975796027</v>
      </c>
      <c r="K44" s="322">
        <f t="shared" si="1"/>
        <v>1.0296595051998023</v>
      </c>
      <c r="L44" s="322">
        <f t="shared" si="1"/>
        <v>1.0738343279537033</v>
      </c>
      <c r="M44" s="322">
        <f t="shared" si="1"/>
        <v>1.1077472366677281</v>
      </c>
      <c r="N44" s="322">
        <f t="shared" si="1"/>
        <v>1.0979411737107314</v>
      </c>
      <c r="O44" s="322">
        <f t="shared" si="1"/>
        <v>1.1321949233071165</v>
      </c>
      <c r="P44" s="322">
        <f t="shared" si="1"/>
        <v>1.1089991411510827</v>
      </c>
      <c r="Q44" s="322">
        <f t="shared" si="1"/>
        <v>1.0913685889725941</v>
      </c>
      <c r="R44" s="322">
        <f t="shared" si="1"/>
        <v>1.0740425001504259</v>
      </c>
      <c r="S44" s="322">
        <f t="shared" si="1"/>
        <v>1.0955672437185058</v>
      </c>
      <c r="T44" s="322">
        <f t="shared" si="1"/>
        <v>1.0941961870460239</v>
      </c>
      <c r="U44" s="322">
        <f t="shared" si="1"/>
        <v>1.1097250693296128</v>
      </c>
      <c r="V44" s="322">
        <f t="shared" si="1"/>
        <v>1.0905378991971124</v>
      </c>
      <c r="W44" s="322">
        <f t="shared" si="1"/>
        <v>1.1087231553869774</v>
      </c>
      <c r="X44" s="322">
        <f t="shared" si="1"/>
        <v>1.129300680855563</v>
      </c>
      <c r="Y44" s="322">
        <f t="shared" si="1"/>
        <v>1.1274083988076598</v>
      </c>
      <c r="Z44" s="322">
        <f t="shared" si="1"/>
        <v>1.0912957358846322</v>
      </c>
      <c r="AA44" s="322">
        <f t="shared" si="1"/>
        <v>1.2391447343572981</v>
      </c>
      <c r="AB44" s="322">
        <f t="shared" si="1"/>
        <v>1.0918756897083501</v>
      </c>
      <c r="AC44" s="322">
        <f t="shared" si="1"/>
        <v>1.0993364383405211</v>
      </c>
      <c r="AD44" s="322">
        <f t="shared" si="1"/>
        <v>1.1210563745213538</v>
      </c>
      <c r="AE44" s="322">
        <f t="shared" si="1"/>
        <v>1.0890888313445459</v>
      </c>
      <c r="AF44" s="322">
        <f t="shared" si="1"/>
        <v>1.1034256363548633</v>
      </c>
      <c r="AG44" s="322">
        <f t="shared" si="1"/>
        <v>1.1286833180851772</v>
      </c>
      <c r="AH44" s="322">
        <f t="shared" si="1"/>
        <v>1.1049030922006671</v>
      </c>
      <c r="AI44" s="322">
        <f t="shared" si="1"/>
        <v>1.0942772569427057</v>
      </c>
      <c r="AJ44" s="322">
        <f t="shared" si="1"/>
        <v>1.1041672748450986</v>
      </c>
      <c r="AK44" s="322">
        <f t="shared" si="1"/>
        <v>1.1076510269964195</v>
      </c>
      <c r="AL44" s="322">
        <f t="shared" si="1"/>
        <v>1.0903144606129878</v>
      </c>
      <c r="AM44" s="322">
        <f t="shared" si="1"/>
        <v>1.0976196758990693</v>
      </c>
      <c r="AN44" s="322">
        <f t="shared" si="1"/>
        <v>1.2243090987390268</v>
      </c>
      <c r="AO44" s="322">
        <f t="shared" si="1"/>
        <v>0.33746581885117827</v>
      </c>
      <c r="AP44" s="323">
        <f t="shared" si="0"/>
        <v>41.778278182417601</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Q41"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0.14032258064516129</v>
      </c>
      <c r="E5" s="77">
        <f>$C$5*D5</f>
        <v>14.032258064516128</v>
      </c>
      <c r="F5" s="76">
        <f>分析係数表!C8</f>
        <v>4.3219724437998597E-2</v>
      </c>
      <c r="G5" s="77">
        <f t="shared" ref="G5:G38" si="0">E5*F5</f>
        <v>0.60647032679127055</v>
      </c>
      <c r="H5" s="77">
        <f t="array" ref="H5:H43">MMULT(逆行列係数!C5:AO43,'1'!G5:G43)</f>
        <v>0.61309145143251464</v>
      </c>
      <c r="I5" s="77">
        <f t="shared" ref="I5:I38" si="1">C5+H5</f>
        <v>100.61309145143251</v>
      </c>
      <c r="J5" s="76">
        <f>分析係数表!G8</f>
        <v>0.12096774193548387</v>
      </c>
      <c r="K5" s="78">
        <f t="shared" ref="K5:K38" si="2">I5*J5</f>
        <v>12.170938482028127</v>
      </c>
      <c r="L5" s="79" t="s">
        <v>178</v>
      </c>
      <c r="M5" s="80" t="s">
        <v>178</v>
      </c>
      <c r="N5" s="81">
        <f>分析係数表!H8</f>
        <v>1.0951274000724549E-2</v>
      </c>
      <c r="O5" s="82">
        <f t="shared" ref="O5:O43" si="3">$M$44*N5</f>
        <v>9.7669213126570176E-2</v>
      </c>
      <c r="P5" s="76">
        <f>分析係数表!C8</f>
        <v>4.3219724437998597E-2</v>
      </c>
      <c r="Q5" s="82">
        <f t="shared" ref="Q5:Q38" si="4">O5*P5</f>
        <v>4.2212364774065186E-3</v>
      </c>
      <c r="R5" s="83">
        <f t="array" ref="R5:R43">MMULT(逆行列係数!C5:AO43,'1'!Q5:Q43)</f>
        <v>4.7587788450690251E-3</v>
      </c>
      <c r="S5" s="84">
        <f t="shared" ref="S5:S38" si="5">I5+R5</f>
        <v>100.61785023027758</v>
      </c>
      <c r="T5" s="85">
        <f>分析係数表!F8</f>
        <v>0.45483870967741935</v>
      </c>
      <c r="U5" s="86">
        <f t="shared" ref="U5:U43" si="6">S5*T5</f>
        <v>45.764893169255288</v>
      </c>
      <c r="V5" s="87">
        <f>分析係数表!D8</f>
        <v>0.9145161290322581</v>
      </c>
      <c r="W5" s="167">
        <f t="shared" ref="W5:W43" si="7">ROUND(S5*V5,0)</f>
        <v>92</v>
      </c>
      <c r="X5" s="76">
        <f>分析係数表!E8</f>
        <v>0.59354838709677415</v>
      </c>
      <c r="Y5" s="166">
        <f t="shared" ref="Y5:Y43" si="8">ROUND(S5*X5,0)</f>
        <v>60</v>
      </c>
    </row>
    <row r="6" spans="1:25" x14ac:dyDescent="0.2">
      <c r="A6" s="6" t="s">
        <v>220</v>
      </c>
      <c r="B6" s="5" t="s">
        <v>266</v>
      </c>
      <c r="C6" s="90"/>
      <c r="D6" s="76">
        <f>投入係数表!C6</f>
        <v>0</v>
      </c>
      <c r="E6" s="77">
        <f t="shared" ref="E6:E38" si="9">$C$5*D6</f>
        <v>0</v>
      </c>
      <c r="F6" s="76">
        <f>分析係数表!C9</f>
        <v>0.23148148148148151</v>
      </c>
      <c r="G6" s="77">
        <f t="shared" si="0"/>
        <v>0</v>
      </c>
      <c r="H6" s="77">
        <v>1.0969282068755671E-4</v>
      </c>
      <c r="I6" s="77">
        <f t="shared" si="1"/>
        <v>1.0969282068755671E-4</v>
      </c>
      <c r="J6" s="76">
        <f>分析係数表!G9</f>
        <v>0.24691358024691357</v>
      </c>
      <c r="K6" s="78">
        <f t="shared" si="2"/>
        <v>2.7084647083347334E-5</v>
      </c>
      <c r="L6" s="79"/>
      <c r="M6" s="80"/>
      <c r="N6" s="81">
        <f>分析係数表!H9</f>
        <v>5.7611802117296619E-4</v>
      </c>
      <c r="O6" s="82">
        <f t="shared" si="3"/>
        <v>5.1381230889006599E-3</v>
      </c>
      <c r="P6" s="76">
        <f>分析係数表!C9</f>
        <v>0.23148148148148151</v>
      </c>
      <c r="Q6" s="82">
        <f t="shared" si="4"/>
        <v>1.1893803446529306E-3</v>
      </c>
      <c r="R6" s="83">
        <v>1.3222414039780527E-3</v>
      </c>
      <c r="S6" s="84">
        <f t="shared" si="5"/>
        <v>1.4319342246656094E-3</v>
      </c>
      <c r="T6" s="85">
        <f>分析係数表!F9</f>
        <v>0.67901234567901236</v>
      </c>
      <c r="U6" s="86">
        <f t="shared" si="6"/>
        <v>9.7230101674825335E-4</v>
      </c>
      <c r="V6" s="87">
        <f>分析係数表!D9</f>
        <v>0</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5.5493895671475668E-3</v>
      </c>
      <c r="G7" s="77">
        <f t="shared" si="0"/>
        <v>0</v>
      </c>
      <c r="H7" s="77">
        <v>7.0473463990346796E-5</v>
      </c>
      <c r="I7" s="77">
        <f t="shared" si="1"/>
        <v>7.0473463990346796E-5</v>
      </c>
      <c r="J7" s="76">
        <f>分析係数表!G10</f>
        <v>0.2857142857142857</v>
      </c>
      <c r="K7" s="78">
        <f t="shared" si="2"/>
        <v>2.0135275425813368E-5</v>
      </c>
      <c r="L7" s="79"/>
      <c r="M7" s="80"/>
      <c r="N7" s="81">
        <f>分析係数表!H10</f>
        <v>1.1094674556213018E-3</v>
      </c>
      <c r="O7" s="82">
        <f t="shared" si="3"/>
        <v>9.8948134594113151E-3</v>
      </c>
      <c r="P7" s="76">
        <f>分析係数表!C10</f>
        <v>5.5493895671475668E-3</v>
      </c>
      <c r="Q7" s="82">
        <f t="shared" si="4"/>
        <v>5.4910174580528474E-5</v>
      </c>
      <c r="R7" s="83">
        <v>6.7466376382427647E-5</v>
      </c>
      <c r="S7" s="84">
        <f t="shared" si="5"/>
        <v>1.3793984037277444E-4</v>
      </c>
      <c r="T7" s="85">
        <f>分析係数表!F10</f>
        <v>0.5714285714285714</v>
      </c>
      <c r="U7" s="86">
        <f t="shared" si="6"/>
        <v>7.8822765927299678E-5</v>
      </c>
      <c r="V7" s="87">
        <f>分析係数表!D10</f>
        <v>0.14285714285714285</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8.2342177493137658E-3</v>
      </c>
      <c r="G8" s="77">
        <f t="shared" si="0"/>
        <v>0</v>
      </c>
      <c r="H8" s="77">
        <v>1.448312149534419E-4</v>
      </c>
      <c r="I8" s="77">
        <f t="shared" si="1"/>
        <v>1.448312149534419E-4</v>
      </c>
      <c r="J8" s="76">
        <f>分析係数表!G11</f>
        <v>0.47058823529411764</v>
      </c>
      <c r="K8" s="78">
        <f t="shared" si="2"/>
        <v>6.8155865860443241E-5</v>
      </c>
      <c r="L8" s="79"/>
      <c r="M8" s="80"/>
      <c r="N8" s="81">
        <f>分析係数表!H11</f>
        <v>-2.0126393752767377E-5</v>
      </c>
      <c r="O8" s="82">
        <f t="shared" si="3"/>
        <v>-1.7949774983059072E-4</v>
      </c>
      <c r="P8" s="76">
        <f>分析係数表!C11</f>
        <v>8.2342177493137658E-3</v>
      </c>
      <c r="Q8" s="82">
        <f t="shared" si="4"/>
        <v>-1.4780235576169321E-6</v>
      </c>
      <c r="R8" s="83">
        <v>1.813949738879373E-5</v>
      </c>
      <c r="S8" s="84">
        <f t="shared" si="5"/>
        <v>1.6297071234223562E-4</v>
      </c>
      <c r="T8" s="85">
        <f>分析係数表!F11</f>
        <v>0.76470588235294112</v>
      </c>
      <c r="U8" s="86">
        <f t="shared" si="6"/>
        <v>1.2462466237935665E-4</v>
      </c>
      <c r="V8" s="87">
        <f>分析係数表!D11</f>
        <v>0</v>
      </c>
      <c r="W8" s="167">
        <f t="shared" si="7"/>
        <v>0</v>
      </c>
      <c r="X8" s="76">
        <f>分析係数表!E11</f>
        <v>0</v>
      </c>
      <c r="Y8" s="166">
        <f t="shared" si="8"/>
        <v>0</v>
      </c>
    </row>
    <row r="9" spans="1:25" x14ac:dyDescent="0.2">
      <c r="A9" s="6" t="s">
        <v>223</v>
      </c>
      <c r="B9" s="5" t="s">
        <v>191</v>
      </c>
      <c r="C9" s="90"/>
      <c r="D9" s="76">
        <f>投入係数表!C9</f>
        <v>0.13225806451612904</v>
      </c>
      <c r="E9" s="77">
        <f t="shared" si="9"/>
        <v>13.225806451612904</v>
      </c>
      <c r="F9" s="76">
        <f>分析係数表!C12</f>
        <v>2.3675231529837748E-2</v>
      </c>
      <c r="G9" s="77">
        <f t="shared" si="0"/>
        <v>0.31312402991075733</v>
      </c>
      <c r="H9" s="77">
        <v>0.31667180080322505</v>
      </c>
      <c r="I9" s="77">
        <f t="shared" si="1"/>
        <v>0.31667180080322505</v>
      </c>
      <c r="J9" s="76">
        <f>分析係数表!G12</f>
        <v>0.14409566517189837</v>
      </c>
      <c r="K9" s="78">
        <f t="shared" si="2"/>
        <v>4.5631033777923616E-2</v>
      </c>
      <c r="L9" s="79"/>
      <c r="M9" s="80"/>
      <c r="N9" s="81">
        <f>分析係数表!H12</f>
        <v>8.7247916918246585E-2</v>
      </c>
      <c r="O9" s="82">
        <f t="shared" si="3"/>
        <v>0.77812274551561078</v>
      </c>
      <c r="P9" s="76">
        <f>分析係数表!C12</f>
        <v>2.3675231529837748E-2</v>
      </c>
      <c r="Q9" s="82">
        <f t="shared" si="4"/>
        <v>1.8422236158715102E-2</v>
      </c>
      <c r="R9" s="83">
        <v>1.9750634408086682E-2</v>
      </c>
      <c r="S9" s="84">
        <f t="shared" si="5"/>
        <v>0.33642243521131171</v>
      </c>
      <c r="T9" s="85">
        <f>分析係数表!F12</f>
        <v>0.28819133034379674</v>
      </c>
      <c r="U9" s="86">
        <f t="shared" si="6"/>
        <v>9.6954029161047686E-2</v>
      </c>
      <c r="V9" s="87">
        <f>分析係数表!D12</f>
        <v>3.3781763826606873E-2</v>
      </c>
      <c r="W9" s="167">
        <f t="shared" si="7"/>
        <v>0</v>
      </c>
      <c r="X9" s="76">
        <f>分析係数表!E12</f>
        <v>3.4230194319880419E-2</v>
      </c>
      <c r="Y9" s="166">
        <f t="shared" si="8"/>
        <v>0</v>
      </c>
    </row>
    <row r="10" spans="1:25" x14ac:dyDescent="0.2">
      <c r="A10" s="6" t="s">
        <v>224</v>
      </c>
      <c r="B10" s="5" t="s">
        <v>28</v>
      </c>
      <c r="C10" s="90"/>
      <c r="D10" s="76">
        <f>投入係数表!C10</f>
        <v>4.8387096774193551E-3</v>
      </c>
      <c r="E10" s="77">
        <f t="shared" si="9"/>
        <v>0.4838709677419355</v>
      </c>
      <c r="F10" s="76">
        <f>分析係数表!C13</f>
        <v>0</v>
      </c>
      <c r="G10" s="77">
        <f t="shared" si="0"/>
        <v>0</v>
      </c>
      <c r="H10" s="77">
        <v>0</v>
      </c>
      <c r="I10" s="77">
        <f t="shared" si="1"/>
        <v>0</v>
      </c>
      <c r="J10" s="76">
        <f>分析係数表!G13</f>
        <v>0.24561403508771928</v>
      </c>
      <c r="K10" s="78">
        <f t="shared" si="2"/>
        <v>0</v>
      </c>
      <c r="L10" s="79"/>
      <c r="M10" s="80"/>
      <c r="N10" s="81">
        <f>分析係数表!H13</f>
        <v>1.3441915227629513E-2</v>
      </c>
      <c r="O10" s="82">
        <f t="shared" si="3"/>
        <v>0.11988205966810578</v>
      </c>
      <c r="P10" s="76">
        <f>分析係数表!C13</f>
        <v>0</v>
      </c>
      <c r="Q10" s="82">
        <f t="shared" si="4"/>
        <v>0</v>
      </c>
      <c r="R10" s="83">
        <v>0</v>
      </c>
      <c r="S10" s="84">
        <f t="shared" si="5"/>
        <v>0</v>
      </c>
      <c r="T10" s="85">
        <f>分析係数表!F13</f>
        <v>0.38596491228070173</v>
      </c>
      <c r="U10" s="86">
        <f t="shared" si="6"/>
        <v>0</v>
      </c>
      <c r="V10" s="87">
        <f>分析係数表!D13</f>
        <v>0.15789473684210525</v>
      </c>
      <c r="W10" s="167">
        <f t="shared" si="7"/>
        <v>0</v>
      </c>
      <c r="X10" s="76">
        <f>分析係数表!E13</f>
        <v>0.1189083820662768</v>
      </c>
      <c r="Y10" s="166">
        <f t="shared" si="8"/>
        <v>0</v>
      </c>
    </row>
    <row r="11" spans="1:25" x14ac:dyDescent="0.2">
      <c r="A11" s="6" t="s">
        <v>225</v>
      </c>
      <c r="B11" s="5" t="s">
        <v>268</v>
      </c>
      <c r="C11" s="90"/>
      <c r="D11" s="76">
        <f>投入係数表!C11</f>
        <v>2.7419354838709678E-2</v>
      </c>
      <c r="E11" s="77">
        <f t="shared" si="9"/>
        <v>2.741935483870968</v>
      </c>
      <c r="F11" s="76">
        <f>分析係数表!C14</f>
        <v>5.9722885809842308E-2</v>
      </c>
      <c r="G11" s="77">
        <f t="shared" si="0"/>
        <v>0.16375629980118053</v>
      </c>
      <c r="H11" s="77">
        <v>0.1749919426448443</v>
      </c>
      <c r="I11" s="77">
        <f t="shared" si="1"/>
        <v>0.1749919426448443</v>
      </c>
      <c r="J11" s="76">
        <f>分析係数表!G14</f>
        <v>0.15850144092219021</v>
      </c>
      <c r="K11" s="78">
        <f t="shared" si="2"/>
        <v>2.7736475058981087E-2</v>
      </c>
      <c r="L11" s="79"/>
      <c r="M11" s="80"/>
      <c r="N11" s="81">
        <f>分析係数表!H14</f>
        <v>1.1119832548403977E-3</v>
      </c>
      <c r="O11" s="82">
        <f t="shared" si="3"/>
        <v>9.9172506781401385E-3</v>
      </c>
      <c r="P11" s="76">
        <f>分析係数表!C14</f>
        <v>5.9722885809842308E-2</v>
      </c>
      <c r="Q11" s="82">
        <f t="shared" si="4"/>
        <v>5.9228682979814472E-4</v>
      </c>
      <c r="R11" s="83">
        <v>1.7310968699297974E-3</v>
      </c>
      <c r="S11" s="84">
        <f t="shared" si="5"/>
        <v>0.17672303951477411</v>
      </c>
      <c r="T11" s="85">
        <f>分析係数表!F14</f>
        <v>0.29178674351585016</v>
      </c>
      <c r="U11" s="86">
        <f t="shared" si="6"/>
        <v>5.1565440204238845E-2</v>
      </c>
      <c r="V11" s="87">
        <f>分析係数表!D14</f>
        <v>6.1959654178674349E-2</v>
      </c>
      <c r="W11" s="167">
        <f t="shared" si="7"/>
        <v>0</v>
      </c>
      <c r="X11" s="76">
        <f>分析係数表!E14</f>
        <v>5.1152737752161385E-2</v>
      </c>
      <c r="Y11" s="166">
        <f t="shared" si="8"/>
        <v>0</v>
      </c>
    </row>
    <row r="12" spans="1:25" x14ac:dyDescent="0.2">
      <c r="A12" s="6" t="s">
        <v>226</v>
      </c>
      <c r="B12" s="5" t="s">
        <v>29</v>
      </c>
      <c r="C12" s="90"/>
      <c r="D12" s="76">
        <f>投入係数表!C12</f>
        <v>6.9354838709677416E-2</v>
      </c>
      <c r="E12" s="77">
        <f t="shared" si="9"/>
        <v>6.935483870967742</v>
      </c>
      <c r="F12" s="76">
        <f>分析係数表!C15</f>
        <v>0</v>
      </c>
      <c r="G12" s="77">
        <f t="shared" si="0"/>
        <v>0</v>
      </c>
      <c r="H12" s="77">
        <v>0</v>
      </c>
      <c r="I12" s="77">
        <f t="shared" si="1"/>
        <v>0</v>
      </c>
      <c r="J12" s="76">
        <f>分析係数表!G15</f>
        <v>9.5557930087009621E-2</v>
      </c>
      <c r="K12" s="78">
        <f t="shared" si="2"/>
        <v>0</v>
      </c>
      <c r="L12" s="79"/>
      <c r="M12" s="80"/>
      <c r="N12" s="81">
        <f>分析係数表!H15</f>
        <v>8.0253995089159917E-3</v>
      </c>
      <c r="O12" s="82">
        <f t="shared" si="3"/>
        <v>7.1574727744948052E-2</v>
      </c>
      <c r="P12" s="76">
        <f>分析係数表!C15</f>
        <v>0</v>
      </c>
      <c r="Q12" s="82">
        <f t="shared" si="4"/>
        <v>0</v>
      </c>
      <c r="R12" s="83">
        <v>0</v>
      </c>
      <c r="S12" s="84">
        <f t="shared" si="5"/>
        <v>0</v>
      </c>
      <c r="T12" s="85">
        <f>分析係数表!F15</f>
        <v>0.30377041673027017</v>
      </c>
      <c r="U12" s="86">
        <f t="shared" si="6"/>
        <v>0</v>
      </c>
      <c r="V12" s="87">
        <f>分析係数表!D15</f>
        <v>2.5186994352007327E-2</v>
      </c>
      <c r="W12" s="167">
        <f t="shared" si="7"/>
        <v>0</v>
      </c>
      <c r="X12" s="76">
        <f>分析係数表!E15</f>
        <v>2.1370783086551673E-2</v>
      </c>
      <c r="Y12" s="166">
        <f t="shared" si="8"/>
        <v>0</v>
      </c>
    </row>
    <row r="13" spans="1:25" x14ac:dyDescent="0.2">
      <c r="A13" s="6" t="s">
        <v>227</v>
      </c>
      <c r="B13" s="5" t="s">
        <v>30</v>
      </c>
      <c r="C13" s="90"/>
      <c r="D13" s="76">
        <f>投入係数表!C13</f>
        <v>6.4516129032258064E-3</v>
      </c>
      <c r="E13" s="77">
        <f t="shared" si="9"/>
        <v>0.64516129032258063</v>
      </c>
      <c r="F13" s="76">
        <f>分析係数表!C16</f>
        <v>6.1289263434387564E-3</v>
      </c>
      <c r="G13" s="77">
        <f t="shared" si="0"/>
        <v>3.9541460280250037E-3</v>
      </c>
      <c r="H13" s="77">
        <v>4.4346756345944186E-3</v>
      </c>
      <c r="I13" s="77">
        <f t="shared" si="1"/>
        <v>4.4346756345944186E-3</v>
      </c>
      <c r="J13" s="76">
        <f>分析係数表!G16</f>
        <v>3.1746031746031744E-2</v>
      </c>
      <c r="K13" s="78">
        <f t="shared" si="2"/>
        <v>1.4078335347918788E-4</v>
      </c>
      <c r="L13" s="79"/>
      <c r="M13" s="80"/>
      <c r="N13" s="81">
        <f>分析係数表!H16</f>
        <v>1.5884756269371653E-2</v>
      </c>
      <c r="O13" s="82">
        <f t="shared" si="3"/>
        <v>0.14166859905379373</v>
      </c>
      <c r="P13" s="76">
        <f>分析係数表!C16</f>
        <v>6.1289263434387564E-3</v>
      </c>
      <c r="Q13" s="82">
        <f t="shared" si="4"/>
        <v>8.6827640877885925E-4</v>
      </c>
      <c r="R13" s="83">
        <v>9.7306001679624602E-4</v>
      </c>
      <c r="S13" s="84">
        <f t="shared" si="5"/>
        <v>5.4077356513906648E-3</v>
      </c>
      <c r="T13" s="85">
        <f>分析係数表!F16</f>
        <v>0.27777777777777779</v>
      </c>
      <c r="U13" s="86">
        <f t="shared" si="6"/>
        <v>1.5021487920529625E-3</v>
      </c>
      <c r="V13" s="87">
        <f>分析係数表!D16</f>
        <v>0</v>
      </c>
      <c r="W13" s="167">
        <f t="shared" si="7"/>
        <v>0</v>
      </c>
      <c r="X13" s="76">
        <f>分析係数表!E16</f>
        <v>0</v>
      </c>
      <c r="Y13" s="166">
        <f t="shared" si="8"/>
        <v>0</v>
      </c>
    </row>
    <row r="14" spans="1:25" x14ac:dyDescent="0.2">
      <c r="A14" s="6" t="s">
        <v>2</v>
      </c>
      <c r="B14" s="5" t="s">
        <v>365</v>
      </c>
      <c r="C14" s="90"/>
      <c r="D14" s="76">
        <f>投入係数表!C14</f>
        <v>8.0645161290322578E-3</v>
      </c>
      <c r="E14" s="77">
        <f t="shared" si="9"/>
        <v>0.80645161290322576</v>
      </c>
      <c r="F14" s="76">
        <f>分析係数表!C17</f>
        <v>8.7451698189953242E-2</v>
      </c>
      <c r="G14" s="77">
        <f t="shared" si="0"/>
        <v>7.0525563056413901E-2</v>
      </c>
      <c r="H14" s="77">
        <v>7.7178219972794671E-2</v>
      </c>
      <c r="I14" s="77">
        <f t="shared" si="1"/>
        <v>7.7178219972794671E-2</v>
      </c>
      <c r="J14" s="76">
        <f>分析係数表!G17</f>
        <v>0.21272443403590943</v>
      </c>
      <c r="K14" s="78">
        <f t="shared" si="2"/>
        <v>1.6417693163611666E-2</v>
      </c>
      <c r="L14" s="79"/>
      <c r="M14" s="80"/>
      <c r="N14" s="81">
        <f>分析係数表!H17</f>
        <v>2.8227267238256251E-3</v>
      </c>
      <c r="O14" s="82">
        <f t="shared" si="3"/>
        <v>2.5174559413740354E-2</v>
      </c>
      <c r="P14" s="76">
        <f>分析係数表!C17</f>
        <v>8.7451698189953242E-2</v>
      </c>
      <c r="Q14" s="82">
        <f t="shared" si="4"/>
        <v>2.2015579719154676E-3</v>
      </c>
      <c r="R14" s="83">
        <v>3.8471787579724133E-3</v>
      </c>
      <c r="S14" s="84">
        <f t="shared" si="5"/>
        <v>8.1025398730767084E-2</v>
      </c>
      <c r="T14" s="85">
        <f>分析係数表!F17</f>
        <v>0.32357533177205311</v>
      </c>
      <c r="U14" s="86">
        <f t="shared" si="6"/>
        <v>2.6217820276270849E-2</v>
      </c>
      <c r="V14" s="87">
        <f>分析係数表!D17</f>
        <v>1.873536299765808E-2</v>
      </c>
      <c r="W14" s="167">
        <f t="shared" si="7"/>
        <v>0</v>
      </c>
      <c r="X14" s="76">
        <f>分析係数表!E17</f>
        <v>1.288056206088993E-2</v>
      </c>
      <c r="Y14" s="166">
        <f t="shared" si="8"/>
        <v>0</v>
      </c>
    </row>
    <row r="15" spans="1:25" x14ac:dyDescent="0.2">
      <c r="A15" s="6" t="s">
        <v>3</v>
      </c>
      <c r="B15" s="5" t="s">
        <v>31</v>
      </c>
      <c r="C15" s="90"/>
      <c r="D15" s="76">
        <f>投入係数表!C15</f>
        <v>3.2258064516129032E-3</v>
      </c>
      <c r="E15" s="77">
        <f t="shared" si="9"/>
        <v>0.32258064516129031</v>
      </c>
      <c r="F15" s="76">
        <f>分析係数表!C18</f>
        <v>0.22643979057591623</v>
      </c>
      <c r="G15" s="77">
        <f t="shared" si="0"/>
        <v>7.3045093734166525E-2</v>
      </c>
      <c r="H15" s="77">
        <v>8.0690901388200453E-2</v>
      </c>
      <c r="I15" s="77">
        <f t="shared" si="1"/>
        <v>8.0690901388200453E-2</v>
      </c>
      <c r="J15" s="76">
        <f>分析係数表!G18</f>
        <v>0.21553645335880292</v>
      </c>
      <c r="K15" s="78">
        <f t="shared" si="2"/>
        <v>1.7391830703537631E-2</v>
      </c>
      <c r="L15" s="79"/>
      <c r="M15" s="80"/>
      <c r="N15" s="81">
        <f>分析係数表!H18</f>
        <v>4.2265426880811494E-4</v>
      </c>
      <c r="O15" s="82">
        <f t="shared" si="3"/>
        <v>3.7694527464424052E-3</v>
      </c>
      <c r="P15" s="76">
        <f>分析係数表!C18</f>
        <v>0.22643979057591623</v>
      </c>
      <c r="Q15" s="82">
        <f t="shared" si="4"/>
        <v>8.5355409049023051E-4</v>
      </c>
      <c r="R15" s="83">
        <v>1.8392787879505719E-3</v>
      </c>
      <c r="S15" s="84">
        <f t="shared" si="5"/>
        <v>8.2530180176151019E-2</v>
      </c>
      <c r="T15" s="85">
        <f>分析係数表!F18</f>
        <v>0.45877109200891436</v>
      </c>
      <c r="U15" s="86">
        <f t="shared" si="6"/>
        <v>3.7862460883105256E-2</v>
      </c>
      <c r="V15" s="87">
        <f>分析係数表!D18</f>
        <v>2.9608404966571154E-2</v>
      </c>
      <c r="W15" s="167">
        <f t="shared" si="7"/>
        <v>0</v>
      </c>
      <c r="X15" s="76">
        <f>分析係数表!E18</f>
        <v>1.5918497293855461E-2</v>
      </c>
      <c r="Y15" s="166">
        <f t="shared" si="8"/>
        <v>0</v>
      </c>
    </row>
    <row r="16" spans="1:25" x14ac:dyDescent="0.2">
      <c r="A16" s="6" t="s">
        <v>4</v>
      </c>
      <c r="B16" s="5" t="s">
        <v>32</v>
      </c>
      <c r="C16" s="90"/>
      <c r="D16" s="76">
        <f>投入係数表!C16</f>
        <v>0</v>
      </c>
      <c r="E16" s="77">
        <f t="shared" si="9"/>
        <v>0</v>
      </c>
      <c r="F16" s="76">
        <f>分析係数表!C19</f>
        <v>0.10887949260042284</v>
      </c>
      <c r="G16" s="77">
        <f t="shared" si="0"/>
        <v>0</v>
      </c>
      <c r="H16" s="77">
        <v>2.2817489043131713E-3</v>
      </c>
      <c r="I16" s="77">
        <f t="shared" si="1"/>
        <v>2.2817489043131713E-3</v>
      </c>
      <c r="J16" s="76">
        <f>分析係数表!G19</f>
        <v>5.7692307692307696E-2</v>
      </c>
      <c r="K16" s="78">
        <f t="shared" si="2"/>
        <v>1.3163935986422142E-4</v>
      </c>
      <c r="L16" s="79"/>
      <c r="M16" s="80"/>
      <c r="N16" s="81">
        <f>分析係数表!H19</f>
        <v>-1.0817936642112467E-4</v>
      </c>
      <c r="O16" s="82">
        <f t="shared" si="3"/>
        <v>-9.6480040533942525E-4</v>
      </c>
      <c r="P16" s="76">
        <f>分析係数表!C19</f>
        <v>0.10887949260042284</v>
      </c>
      <c r="Q16" s="82">
        <f t="shared" si="4"/>
        <v>-1.0504697859403892E-4</v>
      </c>
      <c r="R16" s="83">
        <v>2.8233011411109521E-4</v>
      </c>
      <c r="S16" s="84">
        <f t="shared" si="5"/>
        <v>2.5640790184242664E-3</v>
      </c>
      <c r="T16" s="85">
        <f>分析係数表!F19</f>
        <v>0.23994755244755245</v>
      </c>
      <c r="U16" s="86">
        <f t="shared" si="6"/>
        <v>6.1524448475302541E-4</v>
      </c>
      <c r="V16" s="87">
        <f>分析係数表!D19</f>
        <v>6.8181818181818177E-2</v>
      </c>
      <c r="W16" s="167">
        <f t="shared" si="7"/>
        <v>0</v>
      </c>
      <c r="X16" s="76">
        <f>分析係数表!E19</f>
        <v>7.1241258741258737E-2</v>
      </c>
      <c r="Y16" s="166">
        <f t="shared" si="8"/>
        <v>0</v>
      </c>
    </row>
    <row r="17" spans="1:25" x14ac:dyDescent="0.2">
      <c r="A17" s="6" t="s">
        <v>5</v>
      </c>
      <c r="B17" s="5" t="s">
        <v>33</v>
      </c>
      <c r="C17" s="90"/>
      <c r="D17" s="76">
        <f>投入係数表!C17</f>
        <v>0</v>
      </c>
      <c r="E17" s="77">
        <f t="shared" si="9"/>
        <v>0</v>
      </c>
      <c r="F17" s="76">
        <f>分析係数表!C20</f>
        <v>0.17711503347534996</v>
      </c>
      <c r="G17" s="77">
        <f t="shared" si="0"/>
        <v>0</v>
      </c>
      <c r="H17" s="77">
        <v>1.8166877539671359E-3</v>
      </c>
      <c r="I17" s="77">
        <f t="shared" si="1"/>
        <v>1.8166877539671359E-3</v>
      </c>
      <c r="J17" s="76">
        <f>分析係数表!G20</f>
        <v>9.9964551577454805E-2</v>
      </c>
      <c r="K17" s="78">
        <f t="shared" si="2"/>
        <v>1.8160437668157827E-4</v>
      </c>
      <c r="L17" s="79"/>
      <c r="M17" s="80"/>
      <c r="N17" s="81">
        <f>分析係数表!H20</f>
        <v>5.2831783601014375E-4</v>
      </c>
      <c r="O17" s="82">
        <f t="shared" si="3"/>
        <v>4.7118159330530075E-3</v>
      </c>
      <c r="P17" s="76">
        <f>分析係数表!C20</f>
        <v>0.17711503347534996</v>
      </c>
      <c r="Q17" s="82">
        <f t="shared" si="4"/>
        <v>8.3453343671237073E-4</v>
      </c>
      <c r="R17" s="83">
        <v>1.5933237022739744E-3</v>
      </c>
      <c r="S17" s="84">
        <f t="shared" si="5"/>
        <v>3.4100114562411101E-3</v>
      </c>
      <c r="T17" s="85">
        <f>分析係数表!F20</f>
        <v>0.22332506203473945</v>
      </c>
      <c r="U17" s="86">
        <f t="shared" si="6"/>
        <v>7.6154102000421814E-4</v>
      </c>
      <c r="V17" s="87">
        <f>分析係数表!D20</f>
        <v>1.7015242821694435E-2</v>
      </c>
      <c r="W17" s="167">
        <f t="shared" si="7"/>
        <v>0</v>
      </c>
      <c r="X17" s="76">
        <f>分析係数表!E20</f>
        <v>1.5242821694434599E-2</v>
      </c>
      <c r="Y17" s="166">
        <f t="shared" si="8"/>
        <v>0</v>
      </c>
    </row>
    <row r="18" spans="1:25" x14ac:dyDescent="0.2">
      <c r="A18" s="6" t="s">
        <v>6</v>
      </c>
      <c r="B18" s="5" t="s">
        <v>34</v>
      </c>
      <c r="C18" s="90"/>
      <c r="D18" s="76">
        <f>投入係数表!C18</f>
        <v>1.6129032258064516E-3</v>
      </c>
      <c r="E18" s="77">
        <f t="shared" si="9"/>
        <v>0.16129032258064516</v>
      </c>
      <c r="F18" s="76">
        <f>分析係数表!C21</f>
        <v>0.17957505140507202</v>
      </c>
      <c r="G18" s="77">
        <f t="shared" si="0"/>
        <v>2.8963717968560003E-2</v>
      </c>
      <c r="H18" s="77">
        <v>3.8166247867909835E-2</v>
      </c>
      <c r="I18" s="77">
        <f t="shared" si="1"/>
        <v>3.8166247867909835E-2</v>
      </c>
      <c r="J18" s="76">
        <f>分析係数表!G21</f>
        <v>0.28499913688934919</v>
      </c>
      <c r="K18" s="78">
        <f t="shared" si="2"/>
        <v>1.0877347700659267E-2</v>
      </c>
      <c r="L18" s="79"/>
      <c r="M18" s="80"/>
      <c r="N18" s="81">
        <f>分析係数表!H21</f>
        <v>8.7801392746447693E-4</v>
      </c>
      <c r="O18" s="82">
        <f t="shared" si="3"/>
        <v>7.8305893363595207E-3</v>
      </c>
      <c r="P18" s="76">
        <f>分析係数表!C21</f>
        <v>0.17957505140507202</v>
      </c>
      <c r="Q18" s="82">
        <f t="shared" si="4"/>
        <v>1.4061784826087697E-3</v>
      </c>
      <c r="R18" s="83">
        <v>2.7713161469903524E-3</v>
      </c>
      <c r="S18" s="84">
        <f t="shared" si="5"/>
        <v>4.0937564014900188E-2</v>
      </c>
      <c r="T18" s="85">
        <f>分析係数表!F21</f>
        <v>0.42551355083721731</v>
      </c>
      <c r="U18" s="86">
        <f t="shared" si="6"/>
        <v>1.7419488226606068E-2</v>
      </c>
      <c r="V18" s="87">
        <f>分析係数表!D21</f>
        <v>7.6298981529432069E-2</v>
      </c>
      <c r="W18" s="167">
        <f t="shared" si="7"/>
        <v>0</v>
      </c>
      <c r="X18" s="76">
        <f>分析係数表!E21</f>
        <v>5.9382012774037631E-2</v>
      </c>
      <c r="Y18" s="166">
        <f t="shared" si="8"/>
        <v>0</v>
      </c>
    </row>
    <row r="19" spans="1:25" x14ac:dyDescent="0.2">
      <c r="A19" s="6" t="s">
        <v>7</v>
      </c>
      <c r="B19" s="5" t="s">
        <v>269</v>
      </c>
      <c r="C19" s="90"/>
      <c r="D19" s="76">
        <f>投入係数表!C19</f>
        <v>0</v>
      </c>
      <c r="E19" s="77">
        <f t="shared" si="9"/>
        <v>0</v>
      </c>
      <c r="F19" s="76">
        <f>分析係数表!C22</f>
        <v>4.9691833590138623E-2</v>
      </c>
      <c r="G19" s="77">
        <f t="shared" si="0"/>
        <v>0</v>
      </c>
      <c r="H19" s="77">
        <v>7.8849606421554919E-4</v>
      </c>
      <c r="I19" s="77">
        <f t="shared" si="1"/>
        <v>7.8849606421554919E-4</v>
      </c>
      <c r="J19" s="76">
        <f>分析係数表!G22</f>
        <v>0.19477362503798237</v>
      </c>
      <c r="K19" s="78">
        <f t="shared" si="2"/>
        <v>1.5357823675544424E-4</v>
      </c>
      <c r="L19" s="79"/>
      <c r="M19" s="80"/>
      <c r="N19" s="81">
        <f>分析係数表!H22</f>
        <v>4.276858672463068E-5</v>
      </c>
      <c r="O19" s="82">
        <f t="shared" si="3"/>
        <v>3.8143271839000532E-4</v>
      </c>
      <c r="P19" s="76">
        <f>分析係数表!C22</f>
        <v>4.9691833590138623E-2</v>
      </c>
      <c r="Q19" s="82">
        <f t="shared" si="4"/>
        <v>1.8954091168070352E-5</v>
      </c>
      <c r="R19" s="83">
        <v>2.2769082285589679E-4</v>
      </c>
      <c r="S19" s="84">
        <f t="shared" si="5"/>
        <v>1.0161868870714459E-3</v>
      </c>
      <c r="T19" s="85">
        <f>分析係数表!F22</f>
        <v>0.41355211182011548</v>
      </c>
      <c r="U19" s="86">
        <f t="shared" si="6"/>
        <v>4.2024623315230566E-4</v>
      </c>
      <c r="V19" s="87">
        <f>分析係数表!D22</f>
        <v>4.6490428441203283E-2</v>
      </c>
      <c r="W19" s="167">
        <f t="shared" si="7"/>
        <v>0</v>
      </c>
      <c r="X19" s="76">
        <f>分析係数表!E22</f>
        <v>3.5855363111516256E-2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0.21580656802598339</v>
      </c>
      <c r="K20" s="78">
        <f t="shared" si="2"/>
        <v>0</v>
      </c>
      <c r="L20" s="79"/>
      <c r="M20" s="80"/>
      <c r="N20" s="81">
        <f>分析係数表!H23</f>
        <v>2.5157992190959224E-5</v>
      </c>
      <c r="O20" s="82">
        <f t="shared" si="3"/>
        <v>2.2437218728823844E-4</v>
      </c>
      <c r="P20" s="76">
        <f>分析係数表!C23</f>
        <v>0</v>
      </c>
      <c r="Q20" s="82">
        <f t="shared" si="4"/>
        <v>0</v>
      </c>
      <c r="R20" s="83">
        <v>0</v>
      </c>
      <c r="S20" s="84">
        <f t="shared" si="5"/>
        <v>0</v>
      </c>
      <c r="T20" s="85">
        <f>分析係数表!F23</f>
        <v>0.44063514976542767</v>
      </c>
      <c r="U20" s="86">
        <f t="shared" si="6"/>
        <v>0</v>
      </c>
      <c r="V20" s="87">
        <f>分析係数表!D23</f>
        <v>0.25009022013713461</v>
      </c>
      <c r="W20" s="167">
        <f t="shared" si="7"/>
        <v>0</v>
      </c>
      <c r="X20" s="76">
        <f>分析係数表!E23</f>
        <v>0.2490075784915193</v>
      </c>
      <c r="Y20" s="166">
        <f t="shared" si="8"/>
        <v>0</v>
      </c>
    </row>
    <row r="21" spans="1:25" x14ac:dyDescent="0.2">
      <c r="A21" s="6" t="s">
        <v>9</v>
      </c>
      <c r="B21" s="5" t="s">
        <v>271</v>
      </c>
      <c r="C21" s="90"/>
      <c r="D21" s="76">
        <f>投入係数表!C21</f>
        <v>0</v>
      </c>
      <c r="E21" s="77">
        <f t="shared" si="9"/>
        <v>0</v>
      </c>
      <c r="F21" s="76">
        <f>分析係数表!C24</f>
        <v>0.10964526531808849</v>
      </c>
      <c r="G21" s="77">
        <f t="shared" si="0"/>
        <v>0</v>
      </c>
      <c r="H21" s="77">
        <v>1.1719392713952846E-3</v>
      </c>
      <c r="I21" s="77">
        <f t="shared" si="1"/>
        <v>1.1719392713952846E-3</v>
      </c>
      <c r="J21" s="76">
        <f>分析係数表!G24</f>
        <v>0.20900321543408359</v>
      </c>
      <c r="K21" s="78">
        <f t="shared" si="2"/>
        <v>2.4493907601509164E-4</v>
      </c>
      <c r="L21" s="79"/>
      <c r="M21" s="80"/>
      <c r="N21" s="81">
        <f>分析係数表!H24</f>
        <v>3.3711709535885358E-4</v>
      </c>
      <c r="O21" s="82">
        <f t="shared" si="3"/>
        <v>3.0065873096623945E-3</v>
      </c>
      <c r="P21" s="76">
        <f>分析係数表!C24</f>
        <v>0.10964526531808849</v>
      </c>
      <c r="Q21" s="82">
        <f t="shared" si="4"/>
        <v>3.296580632699311E-4</v>
      </c>
      <c r="R21" s="83">
        <v>1.323827165606562E-3</v>
      </c>
      <c r="S21" s="84">
        <f t="shared" si="5"/>
        <v>2.4957664370018466E-3</v>
      </c>
      <c r="T21" s="85">
        <f>分析係数表!F24</f>
        <v>0.39389067524115756</v>
      </c>
      <c r="U21" s="86">
        <f t="shared" si="6"/>
        <v>9.8305912711487537E-4</v>
      </c>
      <c r="V21" s="87">
        <f>分析係数表!D24</f>
        <v>0.10771704180064309</v>
      </c>
      <c r="W21" s="167">
        <f t="shared" si="7"/>
        <v>0</v>
      </c>
      <c r="X21" s="76">
        <f>分析係数表!E24</f>
        <v>0.10932475884244373</v>
      </c>
      <c r="Y21" s="166">
        <f t="shared" si="8"/>
        <v>0</v>
      </c>
    </row>
    <row r="22" spans="1:25" x14ac:dyDescent="0.2">
      <c r="A22" s="6" t="s">
        <v>10</v>
      </c>
      <c r="B22" s="5" t="s">
        <v>272</v>
      </c>
      <c r="C22" s="90"/>
      <c r="D22" s="76">
        <f>投入係数表!C22</f>
        <v>0</v>
      </c>
      <c r="E22" s="77">
        <f t="shared" si="9"/>
        <v>0</v>
      </c>
      <c r="F22" s="76">
        <f>分析係数表!C25</f>
        <v>4.6305418719211788E-2</v>
      </c>
      <c r="G22" s="77">
        <f t="shared" si="0"/>
        <v>0</v>
      </c>
      <c r="H22" s="77">
        <v>1.2144225465180035E-3</v>
      </c>
      <c r="I22" s="77">
        <f t="shared" si="1"/>
        <v>1.2144225465180035E-3</v>
      </c>
      <c r="J22" s="76">
        <f>分析係数表!G25</f>
        <v>0.19667590027700832</v>
      </c>
      <c r="K22" s="78">
        <f t="shared" si="2"/>
        <v>2.3884764765312537E-4</v>
      </c>
      <c r="L22" s="79"/>
      <c r="M22" s="80"/>
      <c r="N22" s="81">
        <f>分析係数表!H25</f>
        <v>4.9058084772370483E-4</v>
      </c>
      <c r="O22" s="82">
        <f t="shared" si="3"/>
        <v>4.3752576521206487E-3</v>
      </c>
      <c r="P22" s="76">
        <f>分析係数表!C25</f>
        <v>4.6305418719211788E-2</v>
      </c>
      <c r="Q22" s="82">
        <f t="shared" si="4"/>
        <v>2.025981375858821E-4</v>
      </c>
      <c r="R22" s="83">
        <v>6.8189360144899048E-4</v>
      </c>
      <c r="S22" s="84">
        <f t="shared" si="5"/>
        <v>1.896316147966994E-3</v>
      </c>
      <c r="T22" s="85">
        <f>分析係数表!F25</f>
        <v>0.35013850415512465</v>
      </c>
      <c r="U22" s="86">
        <f t="shared" si="6"/>
        <v>6.6397329945437134E-4</v>
      </c>
      <c r="V22" s="87">
        <f>分析係数表!D25</f>
        <v>3.9889196675900275E-2</v>
      </c>
      <c r="W22" s="167">
        <f t="shared" si="7"/>
        <v>0</v>
      </c>
      <c r="X22" s="76">
        <f>分析係数表!E25</f>
        <v>3.3240997229916899E-2</v>
      </c>
      <c r="Y22" s="166">
        <f t="shared" si="8"/>
        <v>0</v>
      </c>
    </row>
    <row r="23" spans="1:25" x14ac:dyDescent="0.2">
      <c r="A23" s="6" t="s">
        <v>11</v>
      </c>
      <c r="B23" s="5" t="s">
        <v>35</v>
      </c>
      <c r="C23" s="90"/>
      <c r="D23" s="76">
        <f>投入係数表!C23</f>
        <v>0</v>
      </c>
      <c r="E23" s="77">
        <f t="shared" si="9"/>
        <v>0</v>
      </c>
      <c r="F23" s="76">
        <f>分析係数表!C26</f>
        <v>0.16673079389508783</v>
      </c>
      <c r="G23" s="77">
        <f t="shared" si="0"/>
        <v>0</v>
      </c>
      <c r="H23" s="77">
        <v>2.5392382870957539E-3</v>
      </c>
      <c r="I23" s="77">
        <f t="shared" si="1"/>
        <v>2.5392382870957539E-3</v>
      </c>
      <c r="J23" s="76">
        <f>分析係数表!G26</f>
        <v>0.1962424574876577</v>
      </c>
      <c r="K23" s="78">
        <f t="shared" si="2"/>
        <v>4.9830636160642125E-4</v>
      </c>
      <c r="L23" s="79"/>
      <c r="M23" s="80"/>
      <c r="N23" s="81">
        <f>分析係数表!H26</f>
        <v>1.0251881817815884E-2</v>
      </c>
      <c r="O23" s="82">
        <f t="shared" si="3"/>
        <v>9.1431666319957153E-2</v>
      </c>
      <c r="P23" s="76">
        <f>分析係数表!C26</f>
        <v>0.16673079389508783</v>
      </c>
      <c r="Q23" s="82">
        <f t="shared" si="4"/>
        <v>1.5244474312677218E-2</v>
      </c>
      <c r="R23" s="83">
        <v>1.6206881858467231E-2</v>
      </c>
      <c r="S23" s="84">
        <f t="shared" si="5"/>
        <v>1.8746120145562983E-2</v>
      </c>
      <c r="T23" s="85">
        <f>分析係数表!F26</f>
        <v>0.33461327482172243</v>
      </c>
      <c r="U23" s="86">
        <f t="shared" si="6"/>
        <v>6.2727006521082936E-3</v>
      </c>
      <c r="V23" s="87">
        <f>分析係数表!D26</f>
        <v>4.2375205704882062E-2</v>
      </c>
      <c r="W23" s="167">
        <f t="shared" si="7"/>
        <v>0</v>
      </c>
      <c r="X23" s="76">
        <f>分析係数表!E26</f>
        <v>4.2238069116840374E-2</v>
      </c>
      <c r="Y23" s="166">
        <f t="shared" si="8"/>
        <v>0</v>
      </c>
    </row>
    <row r="24" spans="1:25" x14ac:dyDescent="0.2">
      <c r="A24" s="6" t="s">
        <v>12</v>
      </c>
      <c r="B24" s="5" t="s">
        <v>367</v>
      </c>
      <c r="C24" s="90"/>
      <c r="D24" s="76">
        <f>投入係数表!C24</f>
        <v>0</v>
      </c>
      <c r="E24" s="77">
        <f t="shared" si="9"/>
        <v>0</v>
      </c>
      <c r="F24" s="76">
        <f>分析係数表!C27</f>
        <v>7.547169811320753E-2</v>
      </c>
      <c r="G24" s="77">
        <f t="shared" si="0"/>
        <v>0</v>
      </c>
      <c r="H24" s="77">
        <v>2.2437754651843681E-4</v>
      </c>
      <c r="I24" s="77">
        <f t="shared" si="1"/>
        <v>2.2437754651843681E-4</v>
      </c>
      <c r="J24" s="76">
        <f>分析係数表!G27</f>
        <v>0.16957431960921143</v>
      </c>
      <c r="K24" s="78">
        <f t="shared" si="2"/>
        <v>3.8048669786448112E-5</v>
      </c>
      <c r="L24" s="79"/>
      <c r="M24" s="80"/>
      <c r="N24" s="81">
        <f>分析係数表!H27</f>
        <v>1.0395282373304351E-2</v>
      </c>
      <c r="O24" s="82">
        <f t="shared" si="3"/>
        <v>9.2710587787500118E-2</v>
      </c>
      <c r="P24" s="76">
        <f>分析係数表!C27</f>
        <v>7.547169811320753E-2</v>
      </c>
      <c r="Q24" s="82">
        <f t="shared" si="4"/>
        <v>6.9970254933962341E-3</v>
      </c>
      <c r="R24" s="83">
        <v>7.0806450737584264E-3</v>
      </c>
      <c r="S24" s="84">
        <f t="shared" si="5"/>
        <v>7.3050226202768633E-3</v>
      </c>
      <c r="T24" s="85">
        <f>分析係数表!F27</f>
        <v>0.31960921144452198</v>
      </c>
      <c r="U24" s="86">
        <f t="shared" si="6"/>
        <v>2.3347525192510838E-3</v>
      </c>
      <c r="V24" s="87">
        <f>分析係数表!D27</f>
        <v>2.1632937892533146E-2</v>
      </c>
      <c r="W24" s="167">
        <f t="shared" si="7"/>
        <v>0</v>
      </c>
      <c r="X24" s="76">
        <f>分析係数表!E27</f>
        <v>2.3726448011165389E-2</v>
      </c>
      <c r="Y24" s="166">
        <f t="shared" si="8"/>
        <v>0</v>
      </c>
    </row>
    <row r="25" spans="1:25" x14ac:dyDescent="0.2">
      <c r="A25" s="6" t="s">
        <v>13</v>
      </c>
      <c r="B25" s="5" t="s">
        <v>192</v>
      </c>
      <c r="C25" s="90"/>
      <c r="D25" s="76">
        <f>投入係数表!C25</f>
        <v>0</v>
      </c>
      <c r="E25" s="77">
        <f t="shared" si="9"/>
        <v>0</v>
      </c>
      <c r="F25" s="76">
        <f>分析係数表!C28</f>
        <v>9.6472970692467741E-2</v>
      </c>
      <c r="G25" s="77">
        <f t="shared" si="0"/>
        <v>0</v>
      </c>
      <c r="H25" s="77">
        <v>7.988486361073974E-3</v>
      </c>
      <c r="I25" s="77">
        <f t="shared" si="1"/>
        <v>7.988486361073974E-3</v>
      </c>
      <c r="J25" s="76">
        <f>分析係数表!G28</f>
        <v>0.12489408574817827</v>
      </c>
      <c r="K25" s="78">
        <f t="shared" si="2"/>
        <v>9.9771470057812548E-4</v>
      </c>
      <c r="L25" s="79"/>
      <c r="M25" s="80"/>
      <c r="N25" s="81">
        <f>分析係数表!H28</f>
        <v>1.9077305478404378E-2</v>
      </c>
      <c r="O25" s="82">
        <f t="shared" si="3"/>
        <v>0.17014142962067119</v>
      </c>
      <c r="P25" s="76">
        <f>分析係数表!C28</f>
        <v>9.6472970692467741E-2</v>
      </c>
      <c r="Q25" s="82">
        <f t="shared" si="4"/>
        <v>1.6414049153369574E-2</v>
      </c>
      <c r="R25" s="83">
        <v>1.8724598420541756E-2</v>
      </c>
      <c r="S25" s="84">
        <f t="shared" si="5"/>
        <v>2.6713084781615729E-2</v>
      </c>
      <c r="T25" s="85">
        <f>分析係数表!F28</f>
        <v>0.21360786307405524</v>
      </c>
      <c r="U25" s="86">
        <f t="shared" si="6"/>
        <v>5.7061249563170012E-3</v>
      </c>
      <c r="V25" s="87">
        <f>分析係数表!D28</f>
        <v>3.211320115234706E-2</v>
      </c>
      <c r="W25" s="167">
        <f t="shared" si="7"/>
        <v>0</v>
      </c>
      <c r="X25" s="76">
        <f>分析係数表!E28</f>
        <v>3.1859006947974916E-2</v>
      </c>
      <c r="Y25" s="166">
        <f t="shared" si="8"/>
        <v>0</v>
      </c>
    </row>
    <row r="26" spans="1:25" x14ac:dyDescent="0.2">
      <c r="A26" s="6" t="s">
        <v>14</v>
      </c>
      <c r="B26" s="5" t="s">
        <v>50</v>
      </c>
      <c r="C26" s="90"/>
      <c r="D26" s="76">
        <f>投入係数表!C26</f>
        <v>1.6129032258064516E-3</v>
      </c>
      <c r="E26" s="77">
        <f t="shared" si="9"/>
        <v>0.16129032258064516</v>
      </c>
      <c r="F26" s="76">
        <f>分析係数表!C29</f>
        <v>3.4111818825194651E-2</v>
      </c>
      <c r="G26" s="77">
        <f t="shared" si="0"/>
        <v>5.501906262128169E-3</v>
      </c>
      <c r="H26" s="77">
        <v>6.8746089185885368E-3</v>
      </c>
      <c r="I26" s="77">
        <f t="shared" si="1"/>
        <v>6.8746089185885368E-3</v>
      </c>
      <c r="J26" s="76">
        <f>分析係数表!G29</f>
        <v>0.26295336787564766</v>
      </c>
      <c r="K26" s="78">
        <f t="shared" si="2"/>
        <v>1.8077015679708198E-3</v>
      </c>
      <c r="L26" s="79"/>
      <c r="M26" s="80"/>
      <c r="N26" s="81">
        <f>分析係数表!H29</f>
        <v>9.4946262528680103E-3</v>
      </c>
      <c r="O26" s="82">
        <f t="shared" si="3"/>
        <v>8.4678063482581167E-2</v>
      </c>
      <c r="P26" s="76">
        <f>分析係数表!C29</f>
        <v>3.4111818825194651E-2</v>
      </c>
      <c r="Q26" s="82">
        <f t="shared" si="4"/>
        <v>2.8885227599861401E-3</v>
      </c>
      <c r="R26" s="83">
        <v>3.6846659682357786E-3</v>
      </c>
      <c r="S26" s="84">
        <f t="shared" si="5"/>
        <v>1.0559274886824316E-2</v>
      </c>
      <c r="T26" s="85">
        <f>分析係数表!F29</f>
        <v>0.41450777202072536</v>
      </c>
      <c r="U26" s="86">
        <f t="shared" si="6"/>
        <v>4.3769015074919442E-3</v>
      </c>
      <c r="V26" s="87">
        <f>分析係数表!D29</f>
        <v>0.22927461139896374</v>
      </c>
      <c r="W26" s="167">
        <f t="shared" si="7"/>
        <v>0</v>
      </c>
      <c r="X26" s="76">
        <f>分析係数表!E29</f>
        <v>0.13212435233160622</v>
      </c>
      <c r="Y26" s="166">
        <f t="shared" si="8"/>
        <v>0</v>
      </c>
    </row>
    <row r="27" spans="1:25" x14ac:dyDescent="0.2">
      <c r="A27" s="6" t="s">
        <v>15</v>
      </c>
      <c r="B27" s="5" t="s">
        <v>36</v>
      </c>
      <c r="C27" s="90"/>
      <c r="D27" s="76">
        <f>投入係数表!C27</f>
        <v>3.2258064516129032E-3</v>
      </c>
      <c r="E27" s="77">
        <f t="shared" si="9"/>
        <v>0.32258064516129031</v>
      </c>
      <c r="F27" s="76">
        <f>分析係数表!C30</f>
        <v>1</v>
      </c>
      <c r="G27" s="77">
        <f t="shared" si="0"/>
        <v>0.32258064516129031</v>
      </c>
      <c r="H27" s="77">
        <v>0.34755166011531341</v>
      </c>
      <c r="I27" s="77">
        <f t="shared" si="1"/>
        <v>0.34755166011531341</v>
      </c>
      <c r="J27" s="76">
        <f>分析係数表!G30</f>
        <v>0.34440567162860553</v>
      </c>
      <c r="K27" s="78">
        <f t="shared" si="2"/>
        <v>0.11969876292765134</v>
      </c>
      <c r="L27" s="79"/>
      <c r="M27" s="80"/>
      <c r="N27" s="81">
        <f>分析係数表!H30</f>
        <v>0</v>
      </c>
      <c r="O27" s="82">
        <f t="shared" si="3"/>
        <v>0</v>
      </c>
      <c r="P27" s="76">
        <f>分析係数表!C30</f>
        <v>1</v>
      </c>
      <c r="Q27" s="82">
        <f t="shared" si="4"/>
        <v>0</v>
      </c>
      <c r="R27" s="83">
        <v>2.6522717406784593E-2</v>
      </c>
      <c r="S27" s="84">
        <f t="shared" si="5"/>
        <v>0.37407437752209799</v>
      </c>
      <c r="T27" s="85">
        <f>分析係数表!F30</f>
        <v>0.44043464817350592</v>
      </c>
      <c r="U27" s="86">
        <f t="shared" si="6"/>
        <v>0.16475531685466846</v>
      </c>
      <c r="V27" s="87">
        <f>分析係数表!D30</f>
        <v>0.12915764830602058</v>
      </c>
      <c r="W27" s="167">
        <f t="shared" si="7"/>
        <v>0</v>
      </c>
      <c r="X27" s="76">
        <f>分析係数表!E30</f>
        <v>8.229162065462256E-2</v>
      </c>
      <c r="Y27" s="166">
        <f t="shared" si="8"/>
        <v>0</v>
      </c>
    </row>
    <row r="28" spans="1:25" x14ac:dyDescent="0.2">
      <c r="A28" s="6" t="s">
        <v>16</v>
      </c>
      <c r="B28" s="5" t="s">
        <v>193</v>
      </c>
      <c r="C28" s="90"/>
      <c r="D28" s="76">
        <f>投入係数表!C28</f>
        <v>9.6774193548387101E-3</v>
      </c>
      <c r="E28" s="77">
        <f t="shared" si="9"/>
        <v>0.967741935483871</v>
      </c>
      <c r="F28" s="76">
        <f>分析係数表!C31</f>
        <v>1.6826763829082436E-2</v>
      </c>
      <c r="G28" s="77">
        <f t="shared" si="0"/>
        <v>1.6283964995886229E-2</v>
      </c>
      <c r="H28" s="77">
        <v>1.8341826076392599E-2</v>
      </c>
      <c r="I28" s="77">
        <f t="shared" si="1"/>
        <v>1.8341826076392599E-2</v>
      </c>
      <c r="J28" s="76">
        <f>分析係数表!G31</f>
        <v>7.0588235294117646E-2</v>
      </c>
      <c r="K28" s="78">
        <f t="shared" si="2"/>
        <v>1.2947171348041834E-3</v>
      </c>
      <c r="L28" s="79"/>
      <c r="M28" s="80"/>
      <c r="N28" s="81">
        <f>分析係数表!H31</f>
        <v>2.1628325886567646E-2</v>
      </c>
      <c r="O28" s="82">
        <f t="shared" si="3"/>
        <v>0.19289276941169858</v>
      </c>
      <c r="P28" s="76">
        <f>分析係数表!C31</f>
        <v>1.6826763829082436E-2</v>
      </c>
      <c r="Q28" s="82">
        <f t="shared" si="4"/>
        <v>3.2457610752283086E-3</v>
      </c>
      <c r="R28" s="83">
        <v>4.0841528452539655E-3</v>
      </c>
      <c r="S28" s="84">
        <f t="shared" si="5"/>
        <v>2.2425978921646564E-2</v>
      </c>
      <c r="T28" s="85">
        <f>分析係数表!F31</f>
        <v>0.34509803921568627</v>
      </c>
      <c r="U28" s="86">
        <f t="shared" si="6"/>
        <v>7.7391613533525395E-3</v>
      </c>
      <c r="V28" s="87">
        <f>分析係数表!D31</f>
        <v>0</v>
      </c>
      <c r="W28" s="167">
        <f t="shared" si="7"/>
        <v>0</v>
      </c>
      <c r="X28" s="76">
        <f>分析係数表!E31</f>
        <v>0</v>
      </c>
      <c r="Y28" s="166">
        <f t="shared" si="8"/>
        <v>0</v>
      </c>
    </row>
    <row r="29" spans="1:25" x14ac:dyDescent="0.2">
      <c r="A29" s="6" t="s">
        <v>17</v>
      </c>
      <c r="B29" s="5" t="s">
        <v>273</v>
      </c>
      <c r="C29" s="90"/>
      <c r="D29" s="76">
        <f>投入係数表!C29</f>
        <v>0</v>
      </c>
      <c r="E29" s="77">
        <f t="shared" si="9"/>
        <v>0</v>
      </c>
      <c r="F29" s="76">
        <f>分析係数表!C32</f>
        <v>1</v>
      </c>
      <c r="G29" s="77">
        <f t="shared" si="0"/>
        <v>0</v>
      </c>
      <c r="H29" s="77">
        <v>1.3636836568139975E-2</v>
      </c>
      <c r="I29" s="77">
        <f t="shared" si="1"/>
        <v>1.3636836568139975E-2</v>
      </c>
      <c r="J29" s="76">
        <f>分析係数表!G32</f>
        <v>0.14034315882094148</v>
      </c>
      <c r="K29" s="78">
        <f t="shared" si="2"/>
        <v>1.913836720297691E-3</v>
      </c>
      <c r="L29" s="79"/>
      <c r="M29" s="80"/>
      <c r="N29" s="81">
        <f>分析係数表!H32</f>
        <v>6.181318681318681E-3</v>
      </c>
      <c r="O29" s="82">
        <f t="shared" si="3"/>
        <v>5.5128246416720178E-2</v>
      </c>
      <c r="P29" s="76">
        <f>分析係数表!C32</f>
        <v>1</v>
      </c>
      <c r="Q29" s="82">
        <f t="shared" si="4"/>
        <v>5.5128246416720178E-2</v>
      </c>
      <c r="R29" s="83">
        <v>7.1747251688610722E-2</v>
      </c>
      <c r="S29" s="84">
        <f t="shared" si="5"/>
        <v>8.5384088256750701E-2</v>
      </c>
      <c r="T29" s="85">
        <f>分析係数表!F32</f>
        <v>0.48284205895292565</v>
      </c>
      <c r="U29" s="86">
        <f t="shared" si="6"/>
        <v>4.1227028975707826E-2</v>
      </c>
      <c r="V29" s="87">
        <f>分析係数表!D32</f>
        <v>1.2758468983721953E-2</v>
      </c>
      <c r="W29" s="167">
        <f t="shared" si="7"/>
        <v>0</v>
      </c>
      <c r="X29" s="76">
        <f>分析係数表!E32</f>
        <v>1.913770347558293E-2</v>
      </c>
      <c r="Y29" s="166">
        <f t="shared" si="8"/>
        <v>0</v>
      </c>
    </row>
    <row r="30" spans="1:25" x14ac:dyDescent="0.2">
      <c r="A30" s="6" t="s">
        <v>18</v>
      </c>
      <c r="B30" s="5" t="s">
        <v>274</v>
      </c>
      <c r="C30" s="90"/>
      <c r="D30" s="76">
        <f>投入係数表!C30</f>
        <v>0</v>
      </c>
      <c r="E30" s="77">
        <f t="shared" si="9"/>
        <v>0</v>
      </c>
      <c r="F30" s="76">
        <f>分析係数表!C33</f>
        <v>0.61354309165526677</v>
      </c>
      <c r="G30" s="77">
        <f t="shared" si="0"/>
        <v>0</v>
      </c>
      <c r="H30" s="77">
        <v>1.4384155031818656E-2</v>
      </c>
      <c r="I30" s="77">
        <f t="shared" si="1"/>
        <v>1.4384155031818656E-2</v>
      </c>
      <c r="J30" s="76">
        <f>分析係数表!G33</f>
        <v>0.50806900389538123</v>
      </c>
      <c r="K30" s="78">
        <f t="shared" si="2"/>
        <v>7.3081433188928405E-3</v>
      </c>
      <c r="L30" s="79"/>
      <c r="M30" s="80"/>
      <c r="N30" s="81">
        <f>分析係数表!H33</f>
        <v>9.1575091575091575E-4</v>
      </c>
      <c r="O30" s="82">
        <f t="shared" si="3"/>
        <v>8.1671476172918787E-3</v>
      </c>
      <c r="P30" s="76">
        <f>分析係数表!C33</f>
        <v>0.61354309165526677</v>
      </c>
      <c r="Q30" s="82">
        <f t="shared" si="4"/>
        <v>5.0108969991182048E-3</v>
      </c>
      <c r="R30" s="83">
        <v>1.3707852222327004E-2</v>
      </c>
      <c r="S30" s="84">
        <f t="shared" si="5"/>
        <v>2.8092007254145658E-2</v>
      </c>
      <c r="T30" s="85">
        <f>分析係数表!F33</f>
        <v>0.64607679465776291</v>
      </c>
      <c r="U30" s="86">
        <f t="shared" si="6"/>
        <v>1.8149594002261051E-2</v>
      </c>
      <c r="V30" s="87">
        <f>分析係数表!D33</f>
        <v>9.237618252643294E-2</v>
      </c>
      <c r="W30" s="167">
        <f t="shared" si="7"/>
        <v>0</v>
      </c>
      <c r="X30" s="76">
        <f>分析係数表!E33</f>
        <v>8.7367835281023931E-2</v>
      </c>
      <c r="Y30" s="166">
        <f t="shared" si="8"/>
        <v>0</v>
      </c>
    </row>
    <row r="31" spans="1:25" x14ac:dyDescent="0.2">
      <c r="A31" s="6" t="s">
        <v>19</v>
      </c>
      <c r="B31" s="5" t="s">
        <v>275</v>
      </c>
      <c r="C31" s="90"/>
      <c r="D31" s="76">
        <f>投入係数表!C31</f>
        <v>7.2580645161290328E-2</v>
      </c>
      <c r="E31" s="77">
        <f t="shared" si="9"/>
        <v>7.2580645161290329</v>
      </c>
      <c r="F31" s="76">
        <f>分析係数表!C34</f>
        <v>0.22857033424405693</v>
      </c>
      <c r="G31" s="77">
        <f t="shared" si="0"/>
        <v>1.6589782324165423</v>
      </c>
      <c r="H31" s="77">
        <v>1.713020667590146</v>
      </c>
      <c r="I31" s="77">
        <f t="shared" si="1"/>
        <v>1.713020667590146</v>
      </c>
      <c r="J31" s="76">
        <f>分析係数表!G34</f>
        <v>0.42483593457785029</v>
      </c>
      <c r="K31" s="78">
        <f t="shared" si="2"/>
        <v>0.72775273626683268</v>
      </c>
      <c r="L31" s="79"/>
      <c r="M31" s="80"/>
      <c r="N31" s="81">
        <f>分析係数表!H34</f>
        <v>0.15290524493821198</v>
      </c>
      <c r="O31" s="82">
        <f t="shared" si="3"/>
        <v>1.3636892799004556</v>
      </c>
      <c r="P31" s="76">
        <f>分析係数表!C34</f>
        <v>0.22857033424405693</v>
      </c>
      <c r="Q31" s="82">
        <f t="shared" si="4"/>
        <v>0.31169891451188447</v>
      </c>
      <c r="R31" s="83">
        <v>0.33205823893231723</v>
      </c>
      <c r="S31" s="84">
        <f t="shared" si="5"/>
        <v>2.0450789065224635</v>
      </c>
      <c r="T31" s="85">
        <f>分析係数表!F34</f>
        <v>0.69964976707810533</v>
      </c>
      <c r="U31" s="86">
        <f t="shared" si="6"/>
        <v>1.4308389806047879</v>
      </c>
      <c r="V31" s="87">
        <f>分析係数表!D34</f>
        <v>0.31293141555306198</v>
      </c>
      <c r="W31" s="167">
        <f t="shared" si="7"/>
        <v>1</v>
      </c>
      <c r="X31" s="76">
        <f>分析係数表!E34</f>
        <v>0.23428202251011596</v>
      </c>
      <c r="Y31" s="166">
        <f t="shared" si="8"/>
        <v>0</v>
      </c>
    </row>
    <row r="32" spans="1:25" x14ac:dyDescent="0.2">
      <c r="A32" s="6" t="s">
        <v>20</v>
      </c>
      <c r="B32" s="5" t="s">
        <v>37</v>
      </c>
      <c r="C32" s="90"/>
      <c r="D32" s="76">
        <f>投入係数表!C32</f>
        <v>4.8387096774193551E-3</v>
      </c>
      <c r="E32" s="77">
        <f t="shared" si="9"/>
        <v>0.4838709677419355</v>
      </c>
      <c r="F32" s="76">
        <f>分析係数表!C35</f>
        <v>0.59405620126526415</v>
      </c>
      <c r="G32" s="77">
        <f t="shared" si="0"/>
        <v>0.28744654899932137</v>
      </c>
      <c r="H32" s="77">
        <v>0.36187463117015728</v>
      </c>
      <c r="I32" s="77">
        <f t="shared" si="1"/>
        <v>0.36187463117015728</v>
      </c>
      <c r="J32" s="76">
        <f>分析係数表!G35</f>
        <v>0.31381472022289297</v>
      </c>
      <c r="K32" s="78">
        <f t="shared" si="2"/>
        <v>0.11356158613642549</v>
      </c>
      <c r="L32" s="79"/>
      <c r="M32" s="80"/>
      <c r="N32" s="81">
        <f>分析係数表!H35</f>
        <v>5.730990621100511E-2</v>
      </c>
      <c r="O32" s="82">
        <f t="shared" si="3"/>
        <v>0.51111984264260713</v>
      </c>
      <c r="P32" s="76">
        <f>分析係数表!C35</f>
        <v>0.59405620126526415</v>
      </c>
      <c r="Q32" s="82">
        <f t="shared" si="4"/>
        <v>0.30363391211156676</v>
      </c>
      <c r="R32" s="83">
        <v>0.41270695853525219</v>
      </c>
      <c r="S32" s="84">
        <f t="shared" si="5"/>
        <v>0.77458158970540947</v>
      </c>
      <c r="T32" s="85">
        <f>分析係数表!F35</f>
        <v>0.64397492454144412</v>
      </c>
      <c r="U32" s="86">
        <f t="shared" si="6"/>
        <v>0.4988111207817329</v>
      </c>
      <c r="V32" s="87">
        <f>分析係数表!D35</f>
        <v>5.2101230554910609E-2</v>
      </c>
      <c r="W32" s="167">
        <f t="shared" si="7"/>
        <v>0</v>
      </c>
      <c r="X32" s="76">
        <f>分析係数表!E35</f>
        <v>4.6482470397028096E-2</v>
      </c>
      <c r="Y32" s="166">
        <f t="shared" si="8"/>
        <v>0</v>
      </c>
    </row>
    <row r="33" spans="1:25" x14ac:dyDescent="0.2">
      <c r="A33" s="6" t="s">
        <v>21</v>
      </c>
      <c r="B33" s="5" t="s">
        <v>38</v>
      </c>
      <c r="C33" s="90"/>
      <c r="D33" s="76">
        <f>投入係数表!C33</f>
        <v>1.6129032258064516E-3</v>
      </c>
      <c r="E33" s="77">
        <f t="shared" si="9"/>
        <v>0.16129032258064516</v>
      </c>
      <c r="F33" s="76">
        <f>分析係数表!C36</f>
        <v>0.92201141892342209</v>
      </c>
      <c r="G33" s="77">
        <f t="shared" si="0"/>
        <v>0.1487115191811971</v>
      </c>
      <c r="H33" s="77">
        <v>0.22266319462941234</v>
      </c>
      <c r="I33" s="77">
        <f t="shared" si="1"/>
        <v>0.22266319462941234</v>
      </c>
      <c r="J33" s="76">
        <f>分析係数表!G36</f>
        <v>3.5073050022033647E-2</v>
      </c>
      <c r="K33" s="78">
        <f t="shared" si="2"/>
        <v>7.8094773633031926E-3</v>
      </c>
      <c r="L33" s="79"/>
      <c r="M33" s="80"/>
      <c r="N33" s="81">
        <f>分析係数表!H36</f>
        <v>0.21210954796119633</v>
      </c>
      <c r="O33" s="82">
        <f t="shared" si="3"/>
        <v>1.8917043482458671</v>
      </c>
      <c r="P33" s="76">
        <f>分析係数表!C36</f>
        <v>0.92201141892342209</v>
      </c>
      <c r="Q33" s="82">
        <f t="shared" si="4"/>
        <v>1.7441730103097792</v>
      </c>
      <c r="R33" s="83">
        <v>1.808288174461985</v>
      </c>
      <c r="S33" s="84">
        <f t="shared" si="5"/>
        <v>2.0309513690913974</v>
      </c>
      <c r="T33" s="85">
        <f>分析係数表!F36</f>
        <v>0.86466819583959498</v>
      </c>
      <c r="U33" s="86">
        <f t="shared" si="6"/>
        <v>1.7560990561502139</v>
      </c>
      <c r="V33" s="87">
        <f>分析係数表!D36</f>
        <v>1.3208890295024915E-2</v>
      </c>
      <c r="W33" s="167">
        <f t="shared" si="7"/>
        <v>0</v>
      </c>
      <c r="X33" s="76">
        <f>分析係数表!E36</f>
        <v>5.3106744556558685E-3</v>
      </c>
      <c r="Y33" s="166">
        <f t="shared" si="8"/>
        <v>0</v>
      </c>
    </row>
    <row r="34" spans="1:25" x14ac:dyDescent="0.2">
      <c r="A34" s="6" t="s">
        <v>22</v>
      </c>
      <c r="B34" s="5" t="s">
        <v>378</v>
      </c>
      <c r="C34" s="90"/>
      <c r="D34" s="76">
        <f>投入係数表!C34</f>
        <v>2.903225806451613E-2</v>
      </c>
      <c r="E34" s="77">
        <f t="shared" si="9"/>
        <v>2.903225806451613</v>
      </c>
      <c r="F34" s="76">
        <f>分析係数表!C37</f>
        <v>0.53071646341463419</v>
      </c>
      <c r="G34" s="77">
        <f t="shared" si="0"/>
        <v>1.5407897324940993</v>
      </c>
      <c r="H34" s="77">
        <v>1.6621287674892684</v>
      </c>
      <c r="I34" s="77">
        <f t="shared" si="1"/>
        <v>1.6621287674892684</v>
      </c>
      <c r="J34" s="76">
        <f>分析係数表!G37</f>
        <v>0.41098529342667856</v>
      </c>
      <c r="K34" s="78">
        <f t="shared" si="2"/>
        <v>0.68311047921950052</v>
      </c>
      <c r="L34" s="79"/>
      <c r="M34" s="80"/>
      <c r="N34" s="81">
        <f>分析係数表!H37</f>
        <v>4.5651692629714608E-2</v>
      </c>
      <c r="O34" s="82">
        <f t="shared" si="3"/>
        <v>0.40714577105323746</v>
      </c>
      <c r="P34" s="76">
        <f>分析係数表!C37</f>
        <v>0.53071646341463419</v>
      </c>
      <c r="Q34" s="82">
        <f t="shared" si="4"/>
        <v>0.21607896370759852</v>
      </c>
      <c r="R34" s="83">
        <v>0.24800042783607459</v>
      </c>
      <c r="S34" s="84">
        <f t="shared" si="5"/>
        <v>1.910129195325343</v>
      </c>
      <c r="T34" s="85">
        <f>分析係数表!F37</f>
        <v>0.70065310341587184</v>
      </c>
      <c r="U34" s="86">
        <f t="shared" si="6"/>
        <v>1.3383379486299636</v>
      </c>
      <c r="V34" s="87">
        <f>分析係数表!D37</f>
        <v>8.5091387492364792E-2</v>
      </c>
      <c r="W34" s="167">
        <f t="shared" si="7"/>
        <v>0</v>
      </c>
      <c r="X34" s="76">
        <f>分析係数表!E37</f>
        <v>8.0815674481980918E-2</v>
      </c>
      <c r="Y34" s="166">
        <f t="shared" si="8"/>
        <v>0</v>
      </c>
    </row>
    <row r="35" spans="1:25" x14ac:dyDescent="0.2">
      <c r="A35" s="6" t="s">
        <v>23</v>
      </c>
      <c r="B35" s="5" t="s">
        <v>194</v>
      </c>
      <c r="C35" s="90"/>
      <c r="D35" s="76">
        <f>投入係数表!C35</f>
        <v>1.6129032258064516E-3</v>
      </c>
      <c r="E35" s="77">
        <f t="shared" si="9"/>
        <v>0.16129032258064516</v>
      </c>
      <c r="F35" s="76">
        <f>分析係数表!C38</f>
        <v>6.0218331324874197E-2</v>
      </c>
      <c r="G35" s="77">
        <f t="shared" si="0"/>
        <v>9.712634084657128E-3</v>
      </c>
      <c r="H35" s="77">
        <v>1.829596939612986E-2</v>
      </c>
      <c r="I35" s="77">
        <f t="shared" si="1"/>
        <v>1.829596939612986E-2</v>
      </c>
      <c r="J35" s="76">
        <f>分析係数表!G38</f>
        <v>0.21161417322834647</v>
      </c>
      <c r="K35" s="78">
        <f t="shared" si="2"/>
        <v>3.8716864371731497E-3</v>
      </c>
      <c r="L35" s="79"/>
      <c r="M35" s="80"/>
      <c r="N35" s="81">
        <f>分析係数表!H38</f>
        <v>4.0957211286881616E-2</v>
      </c>
      <c r="O35" s="82">
        <f t="shared" si="3"/>
        <v>0.36527792090525213</v>
      </c>
      <c r="P35" s="76">
        <f>分析係数表!C38</f>
        <v>6.0218331324874197E-2</v>
      </c>
      <c r="Q35" s="82">
        <f t="shared" si="4"/>
        <v>2.1996426866733663E-2</v>
      </c>
      <c r="R35" s="83">
        <v>2.6941234434131954E-2</v>
      </c>
      <c r="S35" s="84">
        <f t="shared" si="5"/>
        <v>4.5237203830261814E-2</v>
      </c>
      <c r="T35" s="85">
        <f>分析係数表!F38</f>
        <v>0.48868110236220474</v>
      </c>
      <c r="U35" s="86">
        <f t="shared" si="6"/>
        <v>2.2106566635556095E-2</v>
      </c>
      <c r="V35" s="87">
        <f>分析係数表!D38</f>
        <v>0.11466535433070867</v>
      </c>
      <c r="W35" s="167">
        <f t="shared" si="7"/>
        <v>0</v>
      </c>
      <c r="X35" s="76">
        <f>分析係数表!E38</f>
        <v>7.874015748031496E-2</v>
      </c>
      <c r="Y35" s="166">
        <f t="shared" si="8"/>
        <v>0</v>
      </c>
    </row>
    <row r="36" spans="1:25" x14ac:dyDescent="0.2">
      <c r="A36" s="6" t="s">
        <v>24</v>
      </c>
      <c r="B36" s="5" t="s">
        <v>39</v>
      </c>
      <c r="C36" s="90"/>
      <c r="D36" s="76">
        <f>投入係数表!C36</f>
        <v>0</v>
      </c>
      <c r="E36" s="77">
        <f t="shared" si="9"/>
        <v>0</v>
      </c>
      <c r="F36" s="76">
        <f>分析係数表!C39</f>
        <v>1</v>
      </c>
      <c r="G36" s="77">
        <f t="shared" si="0"/>
        <v>0</v>
      </c>
      <c r="H36" s="77">
        <v>7.4692842683786332E-3</v>
      </c>
      <c r="I36" s="77">
        <f t="shared" si="1"/>
        <v>7.4692842683786332E-3</v>
      </c>
      <c r="J36" s="76">
        <f>分析係数表!G39</f>
        <v>0.35446398937935614</v>
      </c>
      <c r="K36" s="78">
        <f t="shared" si="2"/>
        <v>2.6475922995779556E-3</v>
      </c>
      <c r="L36" s="79"/>
      <c r="M36" s="80"/>
      <c r="N36" s="81">
        <f>分析係数表!H39</f>
        <v>3.6479088676890873E-3</v>
      </c>
      <c r="O36" s="82">
        <f t="shared" si="3"/>
        <v>3.2533967156794567E-2</v>
      </c>
      <c r="P36" s="76">
        <f>分析係数表!C39</f>
        <v>1</v>
      </c>
      <c r="Q36" s="82">
        <f t="shared" si="4"/>
        <v>3.2533967156794567E-2</v>
      </c>
      <c r="R36" s="83">
        <v>3.6743238339576406E-2</v>
      </c>
      <c r="S36" s="84">
        <f t="shared" si="5"/>
        <v>4.4212522607955038E-2</v>
      </c>
      <c r="T36" s="85">
        <f>分析係数表!F39</f>
        <v>0.70522971883741881</v>
      </c>
      <c r="U36" s="86">
        <f t="shared" si="6"/>
        <v>3.1179984887901153E-2</v>
      </c>
      <c r="V36" s="87">
        <f>分析係数表!D39</f>
        <v>5.7038547247641173E-2</v>
      </c>
      <c r="W36" s="167">
        <f t="shared" si="7"/>
        <v>0</v>
      </c>
      <c r="X36" s="76">
        <f>分析係数表!E39</f>
        <v>7.2068654876487601E-2</v>
      </c>
      <c r="Y36" s="166">
        <f t="shared" si="8"/>
        <v>0</v>
      </c>
    </row>
    <row r="37" spans="1:25" x14ac:dyDescent="0.2">
      <c r="A37" s="6" t="s">
        <v>25</v>
      </c>
      <c r="B37" s="5" t="s">
        <v>40</v>
      </c>
      <c r="C37" s="90"/>
      <c r="D37" s="76">
        <f>投入係数表!C37</f>
        <v>0</v>
      </c>
      <c r="E37" s="77">
        <f t="shared" si="9"/>
        <v>0</v>
      </c>
      <c r="F37" s="76">
        <f>分析係数表!C40</f>
        <v>0.65100470158416435</v>
      </c>
      <c r="G37" s="77">
        <f t="shared" si="0"/>
        <v>0</v>
      </c>
      <c r="H37" s="77">
        <v>3.3276546718787087E-3</v>
      </c>
      <c r="I37" s="77">
        <f t="shared" si="1"/>
        <v>3.3276546718787087E-3</v>
      </c>
      <c r="J37" s="76">
        <f>分析係数表!G40</f>
        <v>0.47733083654434799</v>
      </c>
      <c r="K37" s="78">
        <f t="shared" si="2"/>
        <v>1.5883921882585718E-3</v>
      </c>
      <c r="L37" s="79"/>
      <c r="M37" s="80"/>
      <c r="N37" s="81">
        <f>分析係数表!H40</f>
        <v>3.0717908465161214E-2</v>
      </c>
      <c r="O37" s="82">
        <f t="shared" si="3"/>
        <v>0.2739584406789391</v>
      </c>
      <c r="P37" s="76">
        <f>分析係数表!C40</f>
        <v>0.65100470158416435</v>
      </c>
      <c r="Q37" s="82">
        <f t="shared" si="4"/>
        <v>0.17834823292065574</v>
      </c>
      <c r="R37" s="83">
        <v>0.17904208003123209</v>
      </c>
      <c r="S37" s="84">
        <f t="shared" si="5"/>
        <v>0.1823697347031108</v>
      </c>
      <c r="T37" s="85">
        <f>分析係数表!F40</f>
        <v>0.67377291224026792</v>
      </c>
      <c r="U37" s="86">
        <f t="shared" si="6"/>
        <v>0.12287578725540002</v>
      </c>
      <c r="V37" s="87">
        <f>分析係数表!D40</f>
        <v>0.10216428391371674</v>
      </c>
      <c r="W37" s="167">
        <f t="shared" si="7"/>
        <v>0</v>
      </c>
      <c r="X37" s="76">
        <f>分析係数表!E40</f>
        <v>5.6249774928877526E-2</v>
      </c>
      <c r="Y37" s="166">
        <f t="shared" si="8"/>
        <v>0</v>
      </c>
    </row>
    <row r="38" spans="1:25" x14ac:dyDescent="0.2">
      <c r="A38" s="6" t="s">
        <v>26</v>
      </c>
      <c r="B38" s="5" t="s">
        <v>277</v>
      </c>
      <c r="C38" s="90"/>
      <c r="D38" s="76">
        <f>投入係数表!C38</f>
        <v>0</v>
      </c>
      <c r="E38" s="77">
        <f t="shared" si="9"/>
        <v>0</v>
      </c>
      <c r="F38" s="76">
        <f>分析係数表!C41</f>
        <v>0.8265321556052998</v>
      </c>
      <c r="G38" s="77">
        <f t="shared" si="0"/>
        <v>0</v>
      </c>
      <c r="H38" s="77">
        <v>3.8500279088838046E-4</v>
      </c>
      <c r="I38" s="77">
        <f t="shared" si="1"/>
        <v>3.8500279088838046E-4</v>
      </c>
      <c r="J38" s="76">
        <f>分析係数表!G41</f>
        <v>0.44479524052850572</v>
      </c>
      <c r="K38" s="78">
        <f t="shared" si="2"/>
        <v>1.7124740897734317E-4</v>
      </c>
      <c r="L38" s="79"/>
      <c r="M38" s="80"/>
      <c r="N38" s="81">
        <f>分析係数表!H41</f>
        <v>6.0640824377088114E-2</v>
      </c>
      <c r="O38" s="82">
        <f t="shared" si="3"/>
        <v>0.5408267202395699</v>
      </c>
      <c r="P38" s="76">
        <f>分析係数表!C41</f>
        <v>0.8265321556052998</v>
      </c>
      <c r="Q38" s="82">
        <f t="shared" si="4"/>
        <v>0.44701067488855611</v>
      </c>
      <c r="R38" s="83">
        <v>0.45502876202931164</v>
      </c>
      <c r="S38" s="84">
        <f t="shared" si="5"/>
        <v>0.45541376482020002</v>
      </c>
      <c r="T38" s="85">
        <f>分析係数表!F41</f>
        <v>0.54945616468355352</v>
      </c>
      <c r="U38" s="86">
        <f t="shared" si="6"/>
        <v>0.25022990056220495</v>
      </c>
      <c r="V38" s="87">
        <f>分析係数表!D41</f>
        <v>0.14767501277465508</v>
      </c>
      <c r="W38" s="167">
        <f t="shared" si="7"/>
        <v>0</v>
      </c>
      <c r="X38" s="76">
        <f>分析係数表!E41</f>
        <v>0.13803927293963064</v>
      </c>
      <c r="Y38" s="166">
        <f t="shared" si="8"/>
        <v>0</v>
      </c>
    </row>
    <row r="39" spans="1:25" x14ac:dyDescent="0.2">
      <c r="A39" s="6" t="s">
        <v>51</v>
      </c>
      <c r="B39" s="5" t="s">
        <v>368</v>
      </c>
      <c r="C39" s="90"/>
      <c r="D39" s="76">
        <f>投入係数表!C39</f>
        <v>0</v>
      </c>
      <c r="E39" s="77">
        <f>$C$5*D39</f>
        <v>0</v>
      </c>
      <c r="F39" s="76">
        <f>分析係数表!C42</f>
        <v>0.24572260647979616</v>
      </c>
      <c r="G39" s="77">
        <f>E39*F39</f>
        <v>0</v>
      </c>
      <c r="H39" s="77">
        <v>1.426298225435551E-3</v>
      </c>
      <c r="I39" s="77">
        <f>C39+H39</f>
        <v>1.426298225435551E-3</v>
      </c>
      <c r="J39" s="76">
        <f>分析係数表!G42</f>
        <v>0.48602941176470588</v>
      </c>
      <c r="K39" s="78">
        <f>I39*J39</f>
        <v>6.932228875094847E-4</v>
      </c>
      <c r="L39" s="79"/>
      <c r="M39" s="80"/>
      <c r="N39" s="81">
        <f>分析係数表!H42</f>
        <v>1.240792174858109E-2</v>
      </c>
      <c r="O39" s="82">
        <f t="shared" si="3"/>
        <v>0.1106603627705592</v>
      </c>
      <c r="P39" s="76">
        <f>分析係数表!C42</f>
        <v>0.24572260647979616</v>
      </c>
      <c r="Q39" s="82">
        <f>O39*P39</f>
        <v>2.7191752773981604E-2</v>
      </c>
      <c r="R39" s="83">
        <v>2.8495734596656854E-2</v>
      </c>
      <c r="S39" s="84">
        <f>I39+R39</f>
        <v>2.9922032822092406E-2</v>
      </c>
      <c r="T39" s="85">
        <f>分析係数表!F42</f>
        <v>0.55735294117647061</v>
      </c>
      <c r="U39" s="86">
        <f t="shared" si="6"/>
        <v>1.6677132999372093E-2</v>
      </c>
      <c r="V39" s="87">
        <f>分析係数表!D42</f>
        <v>0.2323529411764706</v>
      </c>
      <c r="W39" s="167">
        <f t="shared" si="7"/>
        <v>0</v>
      </c>
      <c r="X39" s="76">
        <f>分析係数表!E42</f>
        <v>0.17941176470588235</v>
      </c>
      <c r="Y39" s="166">
        <f t="shared" si="8"/>
        <v>0</v>
      </c>
    </row>
    <row r="40" spans="1:25" x14ac:dyDescent="0.2">
      <c r="A40" s="6" t="s">
        <v>195</v>
      </c>
      <c r="B40" s="5" t="s">
        <v>41</v>
      </c>
      <c r="C40" s="90"/>
      <c r="D40" s="76">
        <f>投入係数表!C40</f>
        <v>1.935483870967742E-2</v>
      </c>
      <c r="E40" s="77">
        <f>$C$5*D40</f>
        <v>1.935483870967742</v>
      </c>
      <c r="F40" s="76">
        <f>分析係数表!C43</f>
        <v>0.32241039779440728</v>
      </c>
      <c r="G40" s="77">
        <f>E40*F40</f>
        <v>0.62402012476336899</v>
      </c>
      <c r="H40" s="77">
        <v>0.76706404071327106</v>
      </c>
      <c r="I40" s="77">
        <f>C40+H40</f>
        <v>0.76706404071327106</v>
      </c>
      <c r="J40" s="76">
        <f>分析係数表!G43</f>
        <v>0.32678591644967736</v>
      </c>
      <c r="K40" s="78">
        <f>I40*J40</f>
        <v>0.25066572552007893</v>
      </c>
      <c r="L40" s="79"/>
      <c r="M40" s="80"/>
      <c r="N40" s="81">
        <f>分析係数表!H43</f>
        <v>3.3935615666384894E-2</v>
      </c>
      <c r="O40" s="82">
        <f t="shared" si="3"/>
        <v>0.3026556434331048</v>
      </c>
      <c r="P40" s="76">
        <f>分析係数表!C43</f>
        <v>0.32241039779440728</v>
      </c>
      <c r="Q40" s="82">
        <f>O40*P40</f>
        <v>9.7579326393989613E-2</v>
      </c>
      <c r="R40" s="83">
        <v>0.16751410412029236</v>
      </c>
      <c r="S40" s="84">
        <f>I40+R40</f>
        <v>0.93457814483356338</v>
      </c>
      <c r="T40" s="85">
        <f>分析係数表!F43</f>
        <v>0.56402128382203098</v>
      </c>
      <c r="U40" s="86">
        <f t="shared" si="6"/>
        <v>0.52712196508103848</v>
      </c>
      <c r="V40" s="87">
        <f>分析係数表!D43</f>
        <v>0.20027170836635344</v>
      </c>
      <c r="W40" s="167">
        <f t="shared" si="7"/>
        <v>0</v>
      </c>
      <c r="X40" s="76">
        <f>分析係数表!E43</f>
        <v>0.1484206951205706</v>
      </c>
      <c r="Y40" s="166">
        <f t="shared" si="8"/>
        <v>0</v>
      </c>
    </row>
    <row r="41" spans="1:25" x14ac:dyDescent="0.2">
      <c r="A41" s="6" t="s">
        <v>341</v>
      </c>
      <c r="B41" s="5" t="s">
        <v>346</v>
      </c>
      <c r="C41" s="90"/>
      <c r="D41" s="76">
        <f>投入係数表!C41</f>
        <v>0</v>
      </c>
      <c r="E41" s="77">
        <f>$C$5*D41</f>
        <v>0</v>
      </c>
      <c r="F41" s="76">
        <f>分析係数表!C44</f>
        <v>0.3905721797921623</v>
      </c>
      <c r="G41" s="77">
        <f>E41*F41</f>
        <v>0</v>
      </c>
      <c r="H41" s="77">
        <v>2.1201104091373192E-3</v>
      </c>
      <c r="I41" s="77">
        <f>C41+H41</f>
        <v>2.1201104091373192E-3</v>
      </c>
      <c r="J41" s="76">
        <f>分析係数表!G44</f>
        <v>0.26539598666415049</v>
      </c>
      <c r="K41" s="78">
        <f>I41*J41</f>
        <v>5.6266879386993463E-4</v>
      </c>
      <c r="L41" s="79"/>
      <c r="M41" s="80"/>
      <c r="N41" s="81">
        <f>分析係数表!H44</f>
        <v>0.10659692871231333</v>
      </c>
      <c r="O41" s="82">
        <f t="shared" si="3"/>
        <v>0.950687394758995</v>
      </c>
      <c r="P41" s="76">
        <f>分析係数表!C44</f>
        <v>0.3905721797921623</v>
      </c>
      <c r="Q41" s="82">
        <f>O41*P41</f>
        <v>0.37131204807195256</v>
      </c>
      <c r="R41" s="83">
        <v>0.37714625731908463</v>
      </c>
      <c r="S41" s="84">
        <f>I41+R41</f>
        <v>0.37926636772822198</v>
      </c>
      <c r="T41" s="85">
        <f>分析係数表!F44</f>
        <v>0.53714537334088197</v>
      </c>
      <c r="U41" s="86">
        <f t="shared" si="6"/>
        <v>0.20372117468901602</v>
      </c>
      <c r="V41" s="87">
        <f>分析係数表!D44</f>
        <v>0.12719381015285902</v>
      </c>
      <c r="W41" s="167">
        <f t="shared" si="7"/>
        <v>0</v>
      </c>
      <c r="X41" s="76">
        <f>分析係数表!E44</f>
        <v>9.7670419995386976E-2</v>
      </c>
      <c r="Y41" s="166">
        <f t="shared" si="8"/>
        <v>0</v>
      </c>
    </row>
    <row r="42" spans="1:25" x14ac:dyDescent="0.2">
      <c r="A42" s="6" t="s">
        <v>342</v>
      </c>
      <c r="B42" s="5" t="s">
        <v>279</v>
      </c>
      <c r="C42" s="90"/>
      <c r="D42" s="76">
        <f>投入係数表!C42</f>
        <v>1.6129032258064516E-3</v>
      </c>
      <c r="E42" s="77">
        <f>$C$5*D42</f>
        <v>0.16129032258064516</v>
      </c>
      <c r="F42" s="76">
        <f>分析係数表!C45</f>
        <v>1</v>
      </c>
      <c r="G42" s="77">
        <f>E42*F42</f>
        <v>0.16129032258064516</v>
      </c>
      <c r="H42" s="77">
        <v>0.16774401418297044</v>
      </c>
      <c r="I42" s="77">
        <f>C42+H42</f>
        <v>0.16774401418297044</v>
      </c>
      <c r="J42" s="76">
        <f>分析係数表!G45</f>
        <v>0</v>
      </c>
      <c r="K42" s="78">
        <f>I42*J42</f>
        <v>0</v>
      </c>
      <c r="L42" s="79"/>
      <c r="M42" s="80"/>
      <c r="N42" s="81">
        <f>分析係数表!H45</f>
        <v>0</v>
      </c>
      <c r="O42" s="82">
        <f t="shared" si="3"/>
        <v>0</v>
      </c>
      <c r="P42" s="76">
        <f>分析係数表!C45</f>
        <v>1</v>
      </c>
      <c r="Q42" s="82">
        <f>O42*P42</f>
        <v>0</v>
      </c>
      <c r="R42" s="83">
        <v>3.2719531951770054E-3</v>
      </c>
      <c r="S42" s="84">
        <f>I42+R42</f>
        <v>0.17101596737814745</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3.2258064516129032E-3</v>
      </c>
      <c r="E43" s="77">
        <f>$C$5*D43</f>
        <v>0.32258064516129031</v>
      </c>
      <c r="F43" s="76">
        <f>分析係数表!C46</f>
        <v>0.10446009389671362</v>
      </c>
      <c r="G43" s="77">
        <f>E43*F43</f>
        <v>3.3696804482810844E-2</v>
      </c>
      <c r="H43" s="77">
        <v>3.9383498869632799E-2</v>
      </c>
      <c r="I43" s="77">
        <f>C43+H43</f>
        <v>3.9383498869632799E-2</v>
      </c>
      <c r="J43" s="76">
        <f>分析係数表!G46</f>
        <v>9.482758620689655E-3</v>
      </c>
      <c r="K43" s="78">
        <f>I43*J43</f>
        <v>3.7346421341893172E-4</v>
      </c>
      <c r="L43" s="79"/>
      <c r="M43" s="80"/>
      <c r="N43" s="81">
        <f>分析係数表!H46</f>
        <v>2.1406935555287204E-2</v>
      </c>
      <c r="O43" s="82">
        <f t="shared" si="3"/>
        <v>0.19091829416356207</v>
      </c>
      <c r="P43" s="76">
        <f>分析係数表!C46</f>
        <v>0.10446009389671362</v>
      </c>
      <c r="Q43" s="82">
        <f>O43*P43</f>
        <v>1.9943342934926087E-2</v>
      </c>
      <c r="R43" s="83">
        <v>2.2194338963758803E-2</v>
      </c>
      <c r="S43" s="84">
        <f>I43+R43</f>
        <v>6.1577837833391602E-2</v>
      </c>
      <c r="T43" s="85">
        <f>分析係数表!F46</f>
        <v>0.31293103448275861</v>
      </c>
      <c r="U43" s="86">
        <f t="shared" si="6"/>
        <v>1.9269616494414787E-2</v>
      </c>
      <c r="V43" s="87">
        <f>分析係数表!D46</f>
        <v>1.0344827586206896E-2</v>
      </c>
      <c r="W43" s="167">
        <f t="shared" si="7"/>
        <v>0</v>
      </c>
      <c r="X43" s="76">
        <f>分析係数表!E46</f>
        <v>2.8448275862068967E-2</v>
      </c>
      <c r="Y43" s="166">
        <f t="shared" si="8"/>
        <v>0</v>
      </c>
    </row>
    <row r="44" spans="1:25" x14ac:dyDescent="0.2">
      <c r="A44" s="192">
        <v>40</v>
      </c>
      <c r="B44" s="14" t="s">
        <v>151</v>
      </c>
      <c r="C44" s="197">
        <f>SUM(C5:C43)</f>
        <v>100</v>
      </c>
      <c r="D44" s="92">
        <f>投入係数表!C44</f>
        <v>0.54193548387096779</v>
      </c>
      <c r="E44" s="91">
        <f>SUM(E5:E43)</f>
        <v>54.19354838709679</v>
      </c>
      <c r="F44" s="92">
        <f>分析係数表!C47</f>
        <v>0.44570757479943235</v>
      </c>
      <c r="G44" s="91">
        <f>SUM(G5:G43)</f>
        <v>6.0688516127123204</v>
      </c>
      <c r="H44" s="91">
        <f>SUM(H5:H43)</f>
        <v>6.6912678550957727</v>
      </c>
      <c r="I44" s="91">
        <f>SUM(I5:I43)</f>
        <v>106.69126785509579</v>
      </c>
      <c r="J44" s="92">
        <f>分析係数表!G47</f>
        <v>0.27097428005742652</v>
      </c>
      <c r="K44" s="93">
        <f>SUM(K5:K43)</f>
        <v>14.216565140408179</v>
      </c>
      <c r="L44" s="94">
        <f>最終需要_まとめ!$L$33</f>
        <v>0.62733333333333341</v>
      </c>
      <c r="M44" s="91">
        <f>K44*L44</f>
        <v>8.9185251980827314</v>
      </c>
      <c r="N44" s="95">
        <f>分析係数表!H47</f>
        <v>1</v>
      </c>
      <c r="O44" s="96">
        <f>SUM(O5:O43)</f>
        <v>8.9185251980827331</v>
      </c>
      <c r="P44" s="92">
        <f>分析係数表!C47</f>
        <v>0.44570757479943235</v>
      </c>
      <c r="Q44" s="96">
        <f>SUM(Q5:Q43)</f>
        <v>3.9075183845244466</v>
      </c>
      <c r="R44" s="91">
        <f>SUM(R5:R43)</f>
        <v>4.3003785247956721</v>
      </c>
      <c r="S44" s="97">
        <f>SUM(S5:S43)</f>
        <v>110.99164637989144</v>
      </c>
      <c r="T44" s="98">
        <f>分析係数表!F47</f>
        <v>0.61157350498728547</v>
      </c>
      <c r="U44" s="99">
        <f>SUM(U5:U43)</f>
        <v>52.468865185000894</v>
      </c>
      <c r="V44" s="100">
        <f>分析係数表!D47</f>
        <v>9.9802009927653867E-2</v>
      </c>
      <c r="W44" s="164">
        <f>SUM(W5:W43)</f>
        <v>93</v>
      </c>
      <c r="X44" s="92">
        <f>分析係数表!E47</f>
        <v>7.9310975781403947E-2</v>
      </c>
      <c r="Y44" s="165">
        <f>SUM(Y5:Y43)</f>
        <v>60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4.3219724437998597E-2</v>
      </c>
      <c r="G5" s="77">
        <f t="shared" ref="G5:G38" si="1">E5*F5</f>
        <v>0</v>
      </c>
      <c r="H5" s="77">
        <f t="array" ref="H5:H43">MMULT(逆行列係数!C5:AO43,'2'!G5:G43)</f>
        <v>1.1220806048181618E-3</v>
      </c>
      <c r="I5" s="77">
        <f t="shared" ref="I5:I38" si="2">C5+H5</f>
        <v>1.1220806048181618E-3</v>
      </c>
      <c r="J5" s="76">
        <f>分析係数表!G8</f>
        <v>0.12096774193548387</v>
      </c>
      <c r="K5" s="78">
        <f t="shared" ref="K5:K38" si="3">I5*J5</f>
        <v>1.3573555703445508E-4</v>
      </c>
      <c r="L5" s="79" t="s">
        <v>182</v>
      </c>
      <c r="M5" s="80" t="s">
        <v>182</v>
      </c>
      <c r="N5" s="81">
        <f>分析係数表!H8</f>
        <v>1.0951274000724549E-2</v>
      </c>
      <c r="O5" s="82">
        <f t="shared" ref="O5:O43" si="4">$M$44*N5</f>
        <v>0.18562935772083139</v>
      </c>
      <c r="P5" s="76">
        <f>分析係数表!C8</f>
        <v>4.3219724437998597E-2</v>
      </c>
      <c r="Q5" s="82">
        <f t="shared" ref="Q5:Q38" si="5">O5*P5</f>
        <v>8.0228496882969996E-3</v>
      </c>
      <c r="R5" s="83">
        <f t="array" ref="R5:R43">MMULT(逆行列係数!C5:AO43,'2'!Q5:Q43)</f>
        <v>9.0444985913921399E-3</v>
      </c>
      <c r="S5" s="84">
        <f t="shared" ref="S5:S38" si="6">I5+R5</f>
        <v>1.0166579196210302E-2</v>
      </c>
      <c r="T5" s="85">
        <f>分析係数表!F8</f>
        <v>0.45483870967741935</v>
      </c>
      <c r="U5" s="86">
        <f t="shared" ref="U5:U43" si="7">S5*T5</f>
        <v>4.624153763437589E-3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75">
        <f>最終需要_まとめ!$C$7</f>
        <v>100</v>
      </c>
      <c r="D6" s="76">
        <f>投入係数表!D6</f>
        <v>0.13580246913580246</v>
      </c>
      <c r="E6" s="77">
        <f t="shared" si="0"/>
        <v>13.580246913580247</v>
      </c>
      <c r="F6" s="76">
        <f>分析係数表!C9</f>
        <v>0.23148148148148151</v>
      </c>
      <c r="G6" s="77">
        <f t="shared" si="1"/>
        <v>3.1435756744398722</v>
      </c>
      <c r="H6" s="77">
        <v>3.2456220212040345</v>
      </c>
      <c r="I6" s="77">
        <f t="shared" si="2"/>
        <v>103.24562202120403</v>
      </c>
      <c r="J6" s="76">
        <f>分析係数表!G9</f>
        <v>0.24691358024691357</v>
      </c>
      <c r="K6" s="78">
        <f t="shared" si="3"/>
        <v>25.492746178075066</v>
      </c>
      <c r="L6" s="79"/>
      <c r="M6" s="80"/>
      <c r="N6" s="81">
        <f>分析係数表!H9</f>
        <v>5.7611802117296619E-4</v>
      </c>
      <c r="O6" s="82">
        <f t="shared" si="4"/>
        <v>9.7654773531059922E-3</v>
      </c>
      <c r="P6" s="76">
        <f>分析係数表!C9</f>
        <v>0.23148148148148151</v>
      </c>
      <c r="Q6" s="82">
        <f t="shared" si="5"/>
        <v>2.260527165070832E-3</v>
      </c>
      <c r="R6" s="83">
        <v>2.5130418758904107E-3</v>
      </c>
      <c r="S6" s="84">
        <f t="shared" si="6"/>
        <v>103.24813506307991</v>
      </c>
      <c r="T6" s="85">
        <f>分析係数表!F9</f>
        <v>0.67901234567901236</v>
      </c>
      <c r="U6" s="86">
        <f t="shared" si="7"/>
        <v>70.106758376165374</v>
      </c>
      <c r="V6" s="87">
        <f>分析係数表!D9</f>
        <v>0</v>
      </c>
      <c r="W6" s="167">
        <f t="shared" si="8"/>
        <v>0</v>
      </c>
      <c r="X6" s="76">
        <f>分析係数表!E9</f>
        <v>0</v>
      </c>
      <c r="Y6" s="166">
        <f t="shared" si="9"/>
        <v>0</v>
      </c>
    </row>
    <row r="7" spans="1:25" x14ac:dyDescent="0.2">
      <c r="A7" s="6" t="s">
        <v>221</v>
      </c>
      <c r="B7" s="5" t="s">
        <v>267</v>
      </c>
      <c r="C7" s="90"/>
      <c r="D7" s="76">
        <f>投入係数表!D7</f>
        <v>0</v>
      </c>
      <c r="E7" s="77">
        <f t="shared" si="0"/>
        <v>0</v>
      </c>
      <c r="F7" s="76">
        <f>分析係数表!C10</f>
        <v>5.5493895671475668E-3</v>
      </c>
      <c r="G7" s="77">
        <f t="shared" si="1"/>
        <v>0</v>
      </c>
      <c r="H7" s="77">
        <v>2.6934455541419802E-5</v>
      </c>
      <c r="I7" s="77">
        <f t="shared" si="2"/>
        <v>2.6934455541419802E-5</v>
      </c>
      <c r="J7" s="76">
        <f>分析係数表!G10</f>
        <v>0.2857142857142857</v>
      </c>
      <c r="K7" s="78">
        <f t="shared" si="3"/>
        <v>7.6955587261199425E-6</v>
      </c>
      <c r="L7" s="79"/>
      <c r="M7" s="80"/>
      <c r="N7" s="81">
        <f>分析係数表!H10</f>
        <v>1.1094674556213018E-3</v>
      </c>
      <c r="O7" s="82">
        <f t="shared" si="4"/>
        <v>1.8806006605763072E-2</v>
      </c>
      <c r="P7" s="76">
        <f>分析係数表!C10</f>
        <v>5.5493895671475668E-3</v>
      </c>
      <c r="Q7" s="82">
        <f t="shared" si="5"/>
        <v>1.0436185685772982E-4</v>
      </c>
      <c r="R7" s="83">
        <v>1.2822607774460424E-4</v>
      </c>
      <c r="S7" s="84">
        <f t="shared" si="6"/>
        <v>1.5516053328602404E-4</v>
      </c>
      <c r="T7" s="85">
        <f>分析係数表!F10</f>
        <v>0.5714285714285714</v>
      </c>
      <c r="U7" s="86">
        <f t="shared" si="7"/>
        <v>8.866316187772802E-5</v>
      </c>
      <c r="V7" s="87">
        <f>分析係数表!D10</f>
        <v>0.14285714285714285</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8.2342177493137658E-3</v>
      </c>
      <c r="G8" s="77">
        <f t="shared" si="1"/>
        <v>0</v>
      </c>
      <c r="H8" s="77">
        <v>8.4951784453242849E-5</v>
      </c>
      <c r="I8" s="77">
        <f t="shared" si="2"/>
        <v>8.4951784453242849E-5</v>
      </c>
      <c r="J8" s="76">
        <f>分析係数表!G11</f>
        <v>0.47058823529411764</v>
      </c>
      <c r="K8" s="78">
        <f t="shared" si="3"/>
        <v>3.9977310330937814E-5</v>
      </c>
      <c r="L8" s="79"/>
      <c r="M8" s="80"/>
      <c r="N8" s="81">
        <f>分析係数表!H11</f>
        <v>-2.0126393752767377E-5</v>
      </c>
      <c r="O8" s="82">
        <f t="shared" si="4"/>
        <v>-3.4115204727007837E-4</v>
      </c>
      <c r="P8" s="76">
        <f>分析係数表!C11</f>
        <v>8.2342177493137658E-3</v>
      </c>
      <c r="Q8" s="82">
        <f t="shared" si="5"/>
        <v>-2.8091202428460083E-6</v>
      </c>
      <c r="R8" s="83">
        <v>3.4475789676905359E-5</v>
      </c>
      <c r="S8" s="84">
        <f t="shared" si="6"/>
        <v>1.194275741301482E-4</v>
      </c>
      <c r="T8" s="85">
        <f>分析係数表!F11</f>
        <v>0.76470588235294112</v>
      </c>
      <c r="U8" s="86">
        <f t="shared" si="7"/>
        <v>9.1326968452466265E-5</v>
      </c>
      <c r="V8" s="87">
        <f>分析係数表!D11</f>
        <v>0</v>
      </c>
      <c r="W8" s="167">
        <f t="shared" si="8"/>
        <v>0</v>
      </c>
      <c r="X8" s="76">
        <f>分析係数表!E11</f>
        <v>0</v>
      </c>
      <c r="Y8" s="166">
        <f t="shared" si="9"/>
        <v>0</v>
      </c>
    </row>
    <row r="9" spans="1:25" x14ac:dyDescent="0.2">
      <c r="A9" s="6" t="s">
        <v>223</v>
      </c>
      <c r="B9" s="5" t="s">
        <v>191</v>
      </c>
      <c r="C9" s="90"/>
      <c r="D9" s="76">
        <f>投入係数表!D9</f>
        <v>4.9382716049382713E-2</v>
      </c>
      <c r="E9" s="77">
        <f t="shared" si="0"/>
        <v>4.9382716049382713</v>
      </c>
      <c r="F9" s="76">
        <f>分析係数表!C12</f>
        <v>2.3675231529837748E-2</v>
      </c>
      <c r="G9" s="77">
        <f t="shared" si="1"/>
        <v>0.11691472360413702</v>
      </c>
      <c r="H9" s="77">
        <v>0.12133484216392436</v>
      </c>
      <c r="I9" s="77">
        <f t="shared" si="2"/>
        <v>0.12133484216392436</v>
      </c>
      <c r="J9" s="76">
        <f>分析係数表!G12</f>
        <v>0.14409566517189837</v>
      </c>
      <c r="K9" s="78">
        <f t="shared" si="3"/>
        <v>1.7483824790137981E-2</v>
      </c>
      <c r="L9" s="79"/>
      <c r="M9" s="80"/>
      <c r="N9" s="81">
        <f>分析係数表!H12</f>
        <v>8.7247916918246585E-2</v>
      </c>
      <c r="O9" s="82">
        <f t="shared" si="4"/>
        <v>1.4788941249157896</v>
      </c>
      <c r="P9" s="76">
        <f>分析係数表!C12</f>
        <v>2.3675231529837748E-2</v>
      </c>
      <c r="Q9" s="82">
        <f t="shared" si="5"/>
        <v>3.5013160815498108E-2</v>
      </c>
      <c r="R9" s="83">
        <v>3.7537904344544105E-2</v>
      </c>
      <c r="S9" s="84">
        <f t="shared" si="6"/>
        <v>0.15887274650846847</v>
      </c>
      <c r="T9" s="85">
        <f>分析係数表!F12</f>
        <v>0.28819133034379674</v>
      </c>
      <c r="U9" s="86">
        <f t="shared" si="7"/>
        <v>4.5785748171648315E-2</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0.2278469235705036</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投入係数表!D11</f>
        <v>0</v>
      </c>
      <c r="E11" s="77">
        <f t="shared" si="0"/>
        <v>0</v>
      </c>
      <c r="F11" s="76">
        <f>分析係数表!C14</f>
        <v>5.9722885809842308E-2</v>
      </c>
      <c r="G11" s="77">
        <f t="shared" si="1"/>
        <v>0</v>
      </c>
      <c r="H11" s="77">
        <v>1.0566546068147039E-3</v>
      </c>
      <c r="I11" s="77">
        <f t="shared" si="2"/>
        <v>1.0566546068147039E-3</v>
      </c>
      <c r="J11" s="76">
        <f>分析係数表!G14</f>
        <v>0.15850144092219021</v>
      </c>
      <c r="K11" s="78">
        <f t="shared" si="3"/>
        <v>1.6748127773720092E-4</v>
      </c>
      <c r="L11" s="79"/>
      <c r="M11" s="80"/>
      <c r="N11" s="81">
        <f>分析係数表!H14</f>
        <v>1.1119832548403977E-3</v>
      </c>
      <c r="O11" s="82">
        <f t="shared" si="4"/>
        <v>1.8848650611671829E-2</v>
      </c>
      <c r="P11" s="76">
        <f>分析係数表!C14</f>
        <v>5.9722885809842308E-2</v>
      </c>
      <c r="Q11" s="82">
        <f t="shared" si="5"/>
        <v>1.1256958081504911E-3</v>
      </c>
      <c r="R11" s="83">
        <v>3.2901094401280792E-3</v>
      </c>
      <c r="S11" s="84">
        <f t="shared" si="6"/>
        <v>4.3467640469427834E-3</v>
      </c>
      <c r="T11" s="85">
        <f>分析係数表!F14</f>
        <v>0.29178674351585016</v>
      </c>
      <c r="U11" s="86">
        <f t="shared" si="7"/>
        <v>1.2683281260892128E-3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0.13603437884894373</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投入係数表!D13</f>
        <v>2.4691358024691357E-2</v>
      </c>
      <c r="E13" s="77">
        <f t="shared" si="0"/>
        <v>2.4691358024691357</v>
      </c>
      <c r="F13" s="76">
        <f>分析係数表!C16</f>
        <v>6.1289263434387564E-3</v>
      </c>
      <c r="G13" s="77">
        <f t="shared" si="1"/>
        <v>1.5133151465280879E-2</v>
      </c>
      <c r="H13" s="77">
        <v>1.6113115848713538E-2</v>
      </c>
      <c r="I13" s="77">
        <f t="shared" si="2"/>
        <v>1.6113115848713538E-2</v>
      </c>
      <c r="J13" s="76">
        <f>分析係数表!G16</f>
        <v>3.1746031746031744E-2</v>
      </c>
      <c r="K13" s="78">
        <f t="shared" si="3"/>
        <v>5.1152748726074717E-4</v>
      </c>
      <c r="L13" s="79"/>
      <c r="M13" s="80"/>
      <c r="N13" s="81">
        <f>分析係数表!H16</f>
        <v>1.5884756269371653E-2</v>
      </c>
      <c r="O13" s="82">
        <f t="shared" si="4"/>
        <v>0.26925425330790936</v>
      </c>
      <c r="P13" s="76">
        <f>分析係数表!C16</f>
        <v>6.1289263434387564E-3</v>
      </c>
      <c r="Q13" s="82">
        <f t="shared" si="5"/>
        <v>1.6502394861817775E-3</v>
      </c>
      <c r="R13" s="83">
        <v>1.8493904082920259E-3</v>
      </c>
      <c r="S13" s="84">
        <f t="shared" si="6"/>
        <v>1.7962506257005562E-2</v>
      </c>
      <c r="T13" s="85">
        <f>分析係数表!F16</f>
        <v>0.27777777777777779</v>
      </c>
      <c r="U13" s="86">
        <f t="shared" si="7"/>
        <v>4.9895850713904339E-3</v>
      </c>
      <c r="V13" s="87">
        <f>分析係数表!D16</f>
        <v>0</v>
      </c>
      <c r="W13" s="167">
        <f t="shared" si="8"/>
        <v>0</v>
      </c>
      <c r="X13" s="76">
        <f>分析係数表!E16</f>
        <v>0</v>
      </c>
      <c r="Y13" s="166">
        <f t="shared" si="9"/>
        <v>0</v>
      </c>
    </row>
    <row r="14" spans="1:25" x14ac:dyDescent="0.2">
      <c r="A14" s="6" t="s">
        <v>2</v>
      </c>
      <c r="B14" s="5" t="s">
        <v>365</v>
      </c>
      <c r="C14" s="90"/>
      <c r="D14" s="76">
        <f>投入係数表!D14</f>
        <v>2.4691358024691357E-2</v>
      </c>
      <c r="E14" s="77">
        <f t="shared" si="0"/>
        <v>2.4691358024691357</v>
      </c>
      <c r="F14" s="76">
        <f>分析係数表!C17</f>
        <v>8.7451698189953242E-2</v>
      </c>
      <c r="G14" s="77">
        <f t="shared" si="1"/>
        <v>0.21593011898753886</v>
      </c>
      <c r="H14" s="77">
        <v>0.23063735170818342</v>
      </c>
      <c r="I14" s="77">
        <f t="shared" si="2"/>
        <v>0.23063735170818342</v>
      </c>
      <c r="J14" s="76">
        <f>分析係数表!G17</f>
        <v>0.21272443403590943</v>
      </c>
      <c r="K14" s="78">
        <f t="shared" si="3"/>
        <v>4.9062200109664306E-2</v>
      </c>
      <c r="L14" s="79"/>
      <c r="M14" s="80"/>
      <c r="N14" s="81">
        <f>分析係数表!H17</f>
        <v>2.8227267238256251E-3</v>
      </c>
      <c r="O14" s="82">
        <f t="shared" si="4"/>
        <v>4.7846574629628498E-2</v>
      </c>
      <c r="P14" s="76">
        <f>分析係数表!C17</f>
        <v>8.7451698189953242E-2</v>
      </c>
      <c r="Q14" s="82">
        <f t="shared" si="5"/>
        <v>4.1842642039333451E-3</v>
      </c>
      <c r="R14" s="83">
        <v>7.311918454325766E-3</v>
      </c>
      <c r="S14" s="84">
        <f t="shared" si="6"/>
        <v>0.23794927016250919</v>
      </c>
      <c r="T14" s="85">
        <f>分析係数表!F17</f>
        <v>0.32357533177205311</v>
      </c>
      <c r="U14" s="86">
        <f t="shared" si="7"/>
        <v>7.6994514037751816E-2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投入係数表!D15</f>
        <v>0</v>
      </c>
      <c r="E15" s="77">
        <f t="shared" si="0"/>
        <v>0</v>
      </c>
      <c r="F15" s="76">
        <f>分析係数表!C18</f>
        <v>0.22643979057591623</v>
      </c>
      <c r="G15" s="77">
        <f t="shared" si="1"/>
        <v>0</v>
      </c>
      <c r="H15" s="77">
        <v>8.88212512594721E-4</v>
      </c>
      <c r="I15" s="77">
        <f t="shared" si="2"/>
        <v>8.88212512594721E-4</v>
      </c>
      <c r="J15" s="76">
        <f>分析係数表!G18</f>
        <v>0.21553645335880292</v>
      </c>
      <c r="K15" s="78">
        <f t="shared" si="3"/>
        <v>1.9144217479357724E-4</v>
      </c>
      <c r="L15" s="79"/>
      <c r="M15" s="80"/>
      <c r="N15" s="81">
        <f>分析係数表!H18</f>
        <v>4.2265426880811494E-4</v>
      </c>
      <c r="O15" s="82">
        <f t="shared" si="4"/>
        <v>7.1641929926716452E-3</v>
      </c>
      <c r="P15" s="76">
        <f>分析係数表!C18</f>
        <v>0.22643979057591623</v>
      </c>
      <c r="Q15" s="82">
        <f t="shared" si="5"/>
        <v>1.622258360906014E-3</v>
      </c>
      <c r="R15" s="83">
        <v>3.4957191641787882E-3</v>
      </c>
      <c r="S15" s="84">
        <f t="shared" si="6"/>
        <v>4.3839316767735094E-3</v>
      </c>
      <c r="T15" s="85">
        <f>分析係数表!F18</f>
        <v>0.45877109200891436</v>
      </c>
      <c r="U15" s="86">
        <f t="shared" si="7"/>
        <v>2.0112211226458541E-3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投入係数表!D16</f>
        <v>0</v>
      </c>
      <c r="E16" s="77">
        <f t="shared" si="0"/>
        <v>0</v>
      </c>
      <c r="F16" s="76">
        <f>分析係数表!C19</f>
        <v>0.10887949260042284</v>
      </c>
      <c r="G16" s="77">
        <f t="shared" si="1"/>
        <v>0</v>
      </c>
      <c r="H16" s="77">
        <v>2.7292485981119399E-4</v>
      </c>
      <c r="I16" s="77">
        <f t="shared" si="2"/>
        <v>2.7292485981119399E-4</v>
      </c>
      <c r="J16" s="76">
        <f>分析係数表!G19</f>
        <v>5.7692307692307696E-2</v>
      </c>
      <c r="K16" s="78">
        <f t="shared" si="3"/>
        <v>1.5745664989107348E-5</v>
      </c>
      <c r="L16" s="79"/>
      <c r="M16" s="80"/>
      <c r="N16" s="81">
        <f>分析係数表!H19</f>
        <v>-1.0817936642112467E-4</v>
      </c>
      <c r="O16" s="82">
        <f t="shared" si="4"/>
        <v>-1.8336922540766714E-3</v>
      </c>
      <c r="P16" s="76">
        <f>分析係数表!C19</f>
        <v>0.10887949260042284</v>
      </c>
      <c r="Q16" s="82">
        <f t="shared" si="5"/>
        <v>-1.9965148220919363E-4</v>
      </c>
      <c r="R16" s="83">
        <v>5.3659445049254967E-4</v>
      </c>
      <c r="S16" s="84">
        <f t="shared" si="6"/>
        <v>8.0951931030374372E-4</v>
      </c>
      <c r="T16" s="85">
        <f>分析係数表!F19</f>
        <v>0.23994755244755245</v>
      </c>
      <c r="U16" s="86">
        <f t="shared" si="7"/>
        <v>1.9424217716641404E-4</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投入係数表!D17</f>
        <v>0</v>
      </c>
      <c r="E17" s="77">
        <f t="shared" si="0"/>
        <v>0</v>
      </c>
      <c r="F17" s="76">
        <f>分析係数表!C20</f>
        <v>0.17711503347534996</v>
      </c>
      <c r="G17" s="77">
        <f t="shared" si="1"/>
        <v>0</v>
      </c>
      <c r="H17" s="77">
        <v>4.4269542384993974E-4</v>
      </c>
      <c r="I17" s="77">
        <f t="shared" si="2"/>
        <v>4.4269542384993974E-4</v>
      </c>
      <c r="J17" s="76">
        <f>分析係数表!G20</f>
        <v>9.9964551577454805E-2</v>
      </c>
      <c r="K17" s="78">
        <f t="shared" si="3"/>
        <v>4.4253849530550518E-5</v>
      </c>
      <c r="L17" s="79"/>
      <c r="M17" s="80"/>
      <c r="N17" s="81">
        <f>分析係数表!H20</f>
        <v>5.2831783601014375E-4</v>
      </c>
      <c r="O17" s="82">
        <f t="shared" si="4"/>
        <v>8.9552412408395576E-3</v>
      </c>
      <c r="P17" s="76">
        <f>分析係数表!C20</f>
        <v>0.17711503347534996</v>
      </c>
      <c r="Q17" s="82">
        <f t="shared" si="5"/>
        <v>1.5861078521511327E-3</v>
      </c>
      <c r="R17" s="83">
        <v>3.0282588138721644E-3</v>
      </c>
      <c r="S17" s="84">
        <f t="shared" si="6"/>
        <v>3.4709542377221042E-3</v>
      </c>
      <c r="T17" s="85">
        <f>分析係数表!F20</f>
        <v>0.22332506203473945</v>
      </c>
      <c r="U17" s="86">
        <f t="shared" si="7"/>
        <v>7.7515107045903072E-4</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投入係数表!D18</f>
        <v>0</v>
      </c>
      <c r="E18" s="77">
        <f t="shared" si="0"/>
        <v>0</v>
      </c>
      <c r="F18" s="76">
        <f>分析係数表!C21</f>
        <v>0.17957505140507202</v>
      </c>
      <c r="G18" s="77">
        <f t="shared" si="1"/>
        <v>0</v>
      </c>
      <c r="H18" s="77">
        <v>1.6374430847394944E-3</v>
      </c>
      <c r="I18" s="77">
        <f t="shared" si="2"/>
        <v>1.6374430847394944E-3</v>
      </c>
      <c r="J18" s="76">
        <f>分析係数表!G21</f>
        <v>0.28499913688934919</v>
      </c>
      <c r="K18" s="78">
        <f t="shared" si="3"/>
        <v>4.6666986585618939E-4</v>
      </c>
      <c r="L18" s="79"/>
      <c r="M18" s="80"/>
      <c r="N18" s="81">
        <f>分析係数表!H21</f>
        <v>8.7801392746447693E-4</v>
      </c>
      <c r="O18" s="82">
        <f t="shared" si="4"/>
        <v>1.4882758062157169E-2</v>
      </c>
      <c r="P18" s="76">
        <f>分析係数表!C21</f>
        <v>0.17957505140507202</v>
      </c>
      <c r="Q18" s="82">
        <f t="shared" si="5"/>
        <v>2.6725720440611239E-3</v>
      </c>
      <c r="R18" s="83">
        <v>5.2671422236250116E-3</v>
      </c>
      <c r="S18" s="84">
        <f t="shared" si="6"/>
        <v>6.9045853083645062E-3</v>
      </c>
      <c r="T18" s="85">
        <f>分析係数表!F21</f>
        <v>0.42551355083721731</v>
      </c>
      <c r="U18" s="86">
        <f t="shared" si="7"/>
        <v>2.937994611620664E-3</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投入係数表!D19</f>
        <v>0</v>
      </c>
      <c r="E19" s="77">
        <f t="shared" si="0"/>
        <v>0</v>
      </c>
      <c r="F19" s="76">
        <f>分析係数表!C22</f>
        <v>4.9691833590138623E-2</v>
      </c>
      <c r="G19" s="77">
        <f t="shared" si="1"/>
        <v>0</v>
      </c>
      <c r="H19" s="77">
        <v>7.9173626574748253E-4</v>
      </c>
      <c r="I19" s="77">
        <f t="shared" si="2"/>
        <v>7.9173626574748253E-4</v>
      </c>
      <c r="J19" s="76">
        <f>分析係数表!G22</f>
        <v>0.19477362503798237</v>
      </c>
      <c r="K19" s="78">
        <f t="shared" si="3"/>
        <v>1.5420934255367253E-4</v>
      </c>
      <c r="L19" s="79"/>
      <c r="M19" s="80"/>
      <c r="N19" s="81">
        <f>分析係数表!H22</f>
        <v>4.276858672463068E-5</v>
      </c>
      <c r="O19" s="82">
        <f t="shared" si="4"/>
        <v>7.2494810044891654E-4</v>
      </c>
      <c r="P19" s="76">
        <f>分析係数表!C22</f>
        <v>4.9691833590138623E-2</v>
      </c>
      <c r="Q19" s="82">
        <f t="shared" si="5"/>
        <v>3.6024000368994663E-5</v>
      </c>
      <c r="R19" s="83">
        <v>4.327474324063079E-4</v>
      </c>
      <c r="S19" s="84">
        <f t="shared" si="6"/>
        <v>1.2244836981537904E-3</v>
      </c>
      <c r="T19" s="85">
        <f>分析係数表!F22</f>
        <v>0.41355211182011548</v>
      </c>
      <c r="U19" s="86">
        <f t="shared" si="7"/>
        <v>5.0638781926080488E-4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4.2644005908759798E-4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投入係数表!D21</f>
        <v>0</v>
      </c>
      <c r="E21" s="77">
        <f t="shared" si="0"/>
        <v>0</v>
      </c>
      <c r="F21" s="76">
        <f>分析係数表!C24</f>
        <v>0.10964526531808849</v>
      </c>
      <c r="G21" s="77">
        <f t="shared" si="1"/>
        <v>0</v>
      </c>
      <c r="H21" s="77">
        <v>9.3628253464982352E-4</v>
      </c>
      <c r="I21" s="77">
        <f t="shared" si="2"/>
        <v>9.3628253464982352E-4</v>
      </c>
      <c r="J21" s="76">
        <f>分析係数表!G24</f>
        <v>0.20900321543408359</v>
      </c>
      <c r="K21" s="78">
        <f t="shared" si="3"/>
        <v>1.9568606029658691E-4</v>
      </c>
      <c r="L21" s="79"/>
      <c r="M21" s="80"/>
      <c r="N21" s="81">
        <f>分析係数表!H24</f>
        <v>3.3711709535885358E-4</v>
      </c>
      <c r="O21" s="82">
        <f t="shared" si="4"/>
        <v>5.7142967917738121E-3</v>
      </c>
      <c r="P21" s="76">
        <f>分析係数表!C24</f>
        <v>0.10964526531808849</v>
      </c>
      <c r="Q21" s="82">
        <f t="shared" si="5"/>
        <v>6.2654558784034145E-4</v>
      </c>
      <c r="R21" s="83">
        <v>2.5160557622848573E-3</v>
      </c>
      <c r="S21" s="84">
        <f t="shared" si="6"/>
        <v>3.4523382969346809E-3</v>
      </c>
      <c r="T21" s="85">
        <f>分析係数表!F24</f>
        <v>0.39389067524115756</v>
      </c>
      <c r="U21" s="86">
        <f t="shared" si="7"/>
        <v>1.3598438629405093E-3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投入係数表!D22</f>
        <v>0</v>
      </c>
      <c r="E22" s="77">
        <f t="shared" si="0"/>
        <v>0</v>
      </c>
      <c r="F22" s="76">
        <f>分析係数表!C25</f>
        <v>4.6305418719211788E-2</v>
      </c>
      <c r="G22" s="77">
        <f t="shared" si="1"/>
        <v>0</v>
      </c>
      <c r="H22" s="77">
        <v>1.1023738017579747E-3</v>
      </c>
      <c r="I22" s="77">
        <f t="shared" si="2"/>
        <v>1.1023738017579747E-3</v>
      </c>
      <c r="J22" s="76">
        <f>分析係数表!G25</f>
        <v>0.19667590027700832</v>
      </c>
      <c r="K22" s="78">
        <f t="shared" si="3"/>
        <v>2.1681035990253798E-4</v>
      </c>
      <c r="L22" s="79"/>
      <c r="M22" s="80"/>
      <c r="N22" s="81">
        <f>分析係数表!H25</f>
        <v>4.9058084772370483E-4</v>
      </c>
      <c r="O22" s="82">
        <f t="shared" si="4"/>
        <v>8.31558115220816E-3</v>
      </c>
      <c r="P22" s="76">
        <f>分析係数表!C25</f>
        <v>4.6305418719211788E-2</v>
      </c>
      <c r="Q22" s="82">
        <f t="shared" si="5"/>
        <v>3.8505646714658448E-4</v>
      </c>
      <c r="R22" s="83">
        <v>1.296001751410503E-3</v>
      </c>
      <c r="S22" s="84">
        <f t="shared" si="6"/>
        <v>2.3983755531684775E-3</v>
      </c>
      <c r="T22" s="85">
        <f>分析係数表!F25</f>
        <v>0.35013850415512465</v>
      </c>
      <c r="U22" s="86">
        <f t="shared" si="7"/>
        <v>8.3976362858863036E-4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投入係数表!D23</f>
        <v>0</v>
      </c>
      <c r="E23" s="77">
        <f t="shared" si="0"/>
        <v>0</v>
      </c>
      <c r="F23" s="76">
        <f>分析係数表!C26</f>
        <v>0.16673079389508783</v>
      </c>
      <c r="G23" s="77">
        <f t="shared" si="1"/>
        <v>0</v>
      </c>
      <c r="H23" s="77">
        <v>2.3902168709549502E-3</v>
      </c>
      <c r="I23" s="77">
        <f t="shared" si="2"/>
        <v>2.3902168709549502E-3</v>
      </c>
      <c r="J23" s="76">
        <f>分析係数表!G26</f>
        <v>0.1962424574876577</v>
      </c>
      <c r="K23" s="78">
        <f t="shared" si="3"/>
        <v>4.6906203268465903E-4</v>
      </c>
      <c r="L23" s="79"/>
      <c r="M23" s="80"/>
      <c r="N23" s="81">
        <f>分析係数表!H26</f>
        <v>1.0251881817815884E-2</v>
      </c>
      <c r="O23" s="82">
        <f t="shared" si="4"/>
        <v>0.17377432407819618</v>
      </c>
      <c r="P23" s="76">
        <f>分析係数表!C26</f>
        <v>0.16673079389508783</v>
      </c>
      <c r="Q23" s="82">
        <f t="shared" si="5"/>
        <v>2.8973531012139925E-2</v>
      </c>
      <c r="R23" s="83">
        <v>3.0802675415700993E-2</v>
      </c>
      <c r="S23" s="84">
        <f t="shared" si="6"/>
        <v>3.3192892286655944E-2</v>
      </c>
      <c r="T23" s="85">
        <f>分析係数表!F26</f>
        <v>0.33461327482172243</v>
      </c>
      <c r="U23" s="86">
        <f t="shared" si="7"/>
        <v>1.1106782388842636E-2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投入係数表!D24</f>
        <v>0</v>
      </c>
      <c r="E24" s="77">
        <f t="shared" si="0"/>
        <v>0</v>
      </c>
      <c r="F24" s="76">
        <f>分析係数表!C27</f>
        <v>7.547169811320753E-2</v>
      </c>
      <c r="G24" s="77">
        <f t="shared" si="1"/>
        <v>0</v>
      </c>
      <c r="H24" s="77">
        <v>1.7749436510782596E-4</v>
      </c>
      <c r="I24" s="77">
        <f t="shared" si="2"/>
        <v>1.7749436510782596E-4</v>
      </c>
      <c r="J24" s="76">
        <f>分析係数表!G27</f>
        <v>0.16957431960921143</v>
      </c>
      <c r="K24" s="78">
        <f t="shared" si="3"/>
        <v>3.0098486197628546E-5</v>
      </c>
      <c r="L24" s="79"/>
      <c r="M24" s="80"/>
      <c r="N24" s="81">
        <f>分析係数表!H27</f>
        <v>1.0395282373304351E-2</v>
      </c>
      <c r="O24" s="82">
        <f t="shared" si="4"/>
        <v>0.17620503241499549</v>
      </c>
      <c r="P24" s="76">
        <f>分析係数表!C27</f>
        <v>7.547169811320753E-2</v>
      </c>
      <c r="Q24" s="82">
        <f t="shared" si="5"/>
        <v>1.3298493012452487E-2</v>
      </c>
      <c r="R24" s="83">
        <v>1.3457419745848031E-2</v>
      </c>
      <c r="S24" s="84">
        <f t="shared" si="6"/>
        <v>1.3634914110955857E-2</v>
      </c>
      <c r="T24" s="85">
        <f>分析係数表!F27</f>
        <v>0.31960921144452198</v>
      </c>
      <c r="U24" s="86">
        <f t="shared" si="7"/>
        <v>4.3578441471163873E-3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投入係数表!D25</f>
        <v>0</v>
      </c>
      <c r="E25" s="77">
        <f t="shared" si="0"/>
        <v>0</v>
      </c>
      <c r="F25" s="76">
        <f>分析係数表!C28</f>
        <v>9.6472970692467741E-2</v>
      </c>
      <c r="G25" s="77">
        <f t="shared" si="1"/>
        <v>0</v>
      </c>
      <c r="H25" s="77">
        <v>9.7805504999865563E-3</v>
      </c>
      <c r="I25" s="77">
        <f t="shared" si="2"/>
        <v>9.7805504999865563E-3</v>
      </c>
      <c r="J25" s="76">
        <f>分析係数表!G28</f>
        <v>0.12489408574817827</v>
      </c>
      <c r="K25" s="78">
        <f t="shared" si="3"/>
        <v>1.2215329128097089E-3</v>
      </c>
      <c r="L25" s="79"/>
      <c r="M25" s="80"/>
      <c r="N25" s="81">
        <f>分析係数表!H28</f>
        <v>1.9077305478404378E-2</v>
      </c>
      <c r="O25" s="82">
        <f t="shared" si="4"/>
        <v>0.32336949680612553</v>
      </c>
      <c r="P25" s="76">
        <f>分析係数表!C28</f>
        <v>9.6472970692467741E-2</v>
      </c>
      <c r="Q25" s="82">
        <f t="shared" si="5"/>
        <v>3.119641598821539E-2</v>
      </c>
      <c r="R25" s="83">
        <v>3.5587828212369284E-2</v>
      </c>
      <c r="S25" s="84">
        <f t="shared" si="6"/>
        <v>4.5368378712355842E-2</v>
      </c>
      <c r="T25" s="85">
        <f>分析係数表!F28</f>
        <v>0.21360786307405524</v>
      </c>
      <c r="U25" s="86">
        <f t="shared" si="7"/>
        <v>9.6910424278807902E-3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投入係数表!D26</f>
        <v>0</v>
      </c>
      <c r="E26" s="77">
        <f t="shared" si="0"/>
        <v>0</v>
      </c>
      <c r="F26" s="76">
        <f>分析係数表!C29</f>
        <v>3.4111818825194651E-2</v>
      </c>
      <c r="G26" s="77">
        <f t="shared" si="1"/>
        <v>0</v>
      </c>
      <c r="H26" s="77">
        <v>6.118186886686465E-4</v>
      </c>
      <c r="I26" s="77">
        <f t="shared" si="2"/>
        <v>6.118186886686465E-4</v>
      </c>
      <c r="J26" s="76">
        <f>分析係数表!G29</f>
        <v>0.26295336787564766</v>
      </c>
      <c r="K26" s="78">
        <f t="shared" si="3"/>
        <v>1.6087978471468294E-4</v>
      </c>
      <c r="L26" s="79"/>
      <c r="M26" s="80"/>
      <c r="N26" s="81">
        <f>分析係数表!H29</f>
        <v>9.4946262528680103E-3</v>
      </c>
      <c r="O26" s="82">
        <f t="shared" si="4"/>
        <v>0.16093847829965946</v>
      </c>
      <c r="P26" s="76">
        <f>分析係数表!C29</f>
        <v>3.4111818825194651E-2</v>
      </c>
      <c r="Q26" s="82">
        <f t="shared" si="5"/>
        <v>5.4899042137605044E-3</v>
      </c>
      <c r="R26" s="83">
        <v>7.0030478920008908E-3</v>
      </c>
      <c r="S26" s="84">
        <f t="shared" si="6"/>
        <v>7.6148665806695373E-3</v>
      </c>
      <c r="T26" s="85">
        <f>分析係数表!F29</f>
        <v>0.41450777202072536</v>
      </c>
      <c r="U26" s="86">
        <f t="shared" si="7"/>
        <v>3.1564213805884088E-3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投入係数表!D27</f>
        <v>0</v>
      </c>
      <c r="E27" s="77">
        <f t="shared" si="0"/>
        <v>0</v>
      </c>
      <c r="F27" s="76">
        <f>分析係数表!C30</f>
        <v>1</v>
      </c>
      <c r="G27" s="77">
        <f t="shared" si="1"/>
        <v>0</v>
      </c>
      <c r="H27" s="77">
        <v>1.8447671327697167E-2</v>
      </c>
      <c r="I27" s="77">
        <f t="shared" si="2"/>
        <v>1.8447671327697167E-2</v>
      </c>
      <c r="J27" s="76">
        <f>分析係数表!G30</f>
        <v>0.34440567162860553</v>
      </c>
      <c r="K27" s="78">
        <f t="shared" si="3"/>
        <v>6.3534826335993116E-3</v>
      </c>
      <c r="L27" s="79"/>
      <c r="M27" s="80"/>
      <c r="N27" s="81">
        <f>分析係数表!H30</f>
        <v>0</v>
      </c>
      <c r="O27" s="82">
        <f t="shared" si="4"/>
        <v>0</v>
      </c>
      <c r="P27" s="76">
        <f>分析係数表!C30</f>
        <v>1</v>
      </c>
      <c r="Q27" s="82">
        <f t="shared" si="5"/>
        <v>0</v>
      </c>
      <c r="R27" s="83">
        <v>5.040887337601746E-2</v>
      </c>
      <c r="S27" s="84">
        <f t="shared" si="6"/>
        <v>6.8856544703714634E-2</v>
      </c>
      <c r="T27" s="85">
        <f>分析係数表!F30</f>
        <v>0.44043464817350592</v>
      </c>
      <c r="U27" s="86">
        <f t="shared" si="7"/>
        <v>3.0326808041023837E-2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投入係数表!D28</f>
        <v>0</v>
      </c>
      <c r="E28" s="77">
        <f t="shared" si="0"/>
        <v>0</v>
      </c>
      <c r="F28" s="76">
        <f>分析係数表!C31</f>
        <v>1.6826763829082436E-2</v>
      </c>
      <c r="G28" s="77">
        <f t="shared" si="1"/>
        <v>0</v>
      </c>
      <c r="H28" s="77">
        <v>1.4019537976613452E-3</v>
      </c>
      <c r="I28" s="77">
        <f t="shared" si="2"/>
        <v>1.4019537976613452E-3</v>
      </c>
      <c r="J28" s="76">
        <f>分析係数表!G31</f>
        <v>7.0588235294117646E-2</v>
      </c>
      <c r="K28" s="78">
        <f t="shared" si="3"/>
        <v>9.8961444540800834E-5</v>
      </c>
      <c r="L28" s="79"/>
      <c r="M28" s="80"/>
      <c r="N28" s="81">
        <f>分析係数表!H31</f>
        <v>2.1628325886567646E-2</v>
      </c>
      <c r="O28" s="82">
        <f t="shared" si="4"/>
        <v>0.36661051879760798</v>
      </c>
      <c r="P28" s="76">
        <f>分析係数表!C31</f>
        <v>1.6826763829082436E-2</v>
      </c>
      <c r="Q28" s="82">
        <f t="shared" si="5"/>
        <v>6.1688686170647362E-3</v>
      </c>
      <c r="R28" s="83">
        <v>7.7623095879325102E-3</v>
      </c>
      <c r="S28" s="84">
        <f t="shared" si="6"/>
        <v>9.1642633855938561E-3</v>
      </c>
      <c r="T28" s="85">
        <f>分析係数表!F31</f>
        <v>0.34509803921568627</v>
      </c>
      <c r="U28" s="86">
        <f t="shared" si="7"/>
        <v>3.1625693252245466E-3</v>
      </c>
      <c r="V28" s="87">
        <f>分析係数表!D31</f>
        <v>0</v>
      </c>
      <c r="W28" s="167">
        <f t="shared" si="8"/>
        <v>0</v>
      </c>
      <c r="X28" s="76">
        <f>分析係数表!E31</f>
        <v>0</v>
      </c>
      <c r="Y28" s="166">
        <f t="shared" si="9"/>
        <v>0</v>
      </c>
    </row>
    <row r="29" spans="1:25" x14ac:dyDescent="0.2">
      <c r="A29" s="6" t="s">
        <v>17</v>
      </c>
      <c r="B29" s="5" t="s">
        <v>273</v>
      </c>
      <c r="C29" s="90"/>
      <c r="D29" s="76">
        <f>投入係数表!D29</f>
        <v>0</v>
      </c>
      <c r="E29" s="77">
        <f t="shared" si="0"/>
        <v>0</v>
      </c>
      <c r="F29" s="76">
        <f>分析係数表!C32</f>
        <v>1</v>
      </c>
      <c r="G29" s="77">
        <f t="shared" si="1"/>
        <v>0</v>
      </c>
      <c r="H29" s="77">
        <v>1.0669568541790159E-2</v>
      </c>
      <c r="I29" s="77">
        <f t="shared" si="2"/>
        <v>1.0669568541790159E-2</v>
      </c>
      <c r="J29" s="76">
        <f>分析係数表!G32</f>
        <v>0.14034315882094148</v>
      </c>
      <c r="K29" s="78">
        <f t="shared" si="3"/>
        <v>1.4974009524113773E-3</v>
      </c>
      <c r="L29" s="79"/>
      <c r="M29" s="80"/>
      <c r="N29" s="81">
        <f>分析係数表!H32</f>
        <v>6.181318681318681E-3</v>
      </c>
      <c r="O29" s="82">
        <f t="shared" si="4"/>
        <v>0.10477632251782282</v>
      </c>
      <c r="P29" s="76">
        <f>分析係数表!C32</f>
        <v>1</v>
      </c>
      <c r="Q29" s="82">
        <f t="shared" si="5"/>
        <v>0.10477632251782282</v>
      </c>
      <c r="R29" s="83">
        <v>0.13636227653367342</v>
      </c>
      <c r="S29" s="84">
        <f t="shared" si="6"/>
        <v>0.14703184507546357</v>
      </c>
      <c r="T29" s="85">
        <f>分析係数表!F32</f>
        <v>0.48284205895292565</v>
      </c>
      <c r="U29" s="86">
        <f t="shared" si="7"/>
        <v>7.0993158807884413E-2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投入係数表!D30</f>
        <v>0</v>
      </c>
      <c r="E30" s="77">
        <f t="shared" si="0"/>
        <v>0</v>
      </c>
      <c r="F30" s="76">
        <f>分析係数表!C33</f>
        <v>0.61354309165526677</v>
      </c>
      <c r="G30" s="77">
        <f t="shared" si="1"/>
        <v>0</v>
      </c>
      <c r="H30" s="77">
        <v>1.4336052929767147E-2</v>
      </c>
      <c r="I30" s="77">
        <f t="shared" si="2"/>
        <v>1.4336052929767147E-2</v>
      </c>
      <c r="J30" s="76">
        <f>分析係数表!G33</f>
        <v>0.50806900389538123</v>
      </c>
      <c r="K30" s="78">
        <f t="shared" si="3"/>
        <v>7.2837041318182562E-3</v>
      </c>
      <c r="L30" s="79"/>
      <c r="M30" s="80"/>
      <c r="N30" s="81">
        <f>分析係数表!H33</f>
        <v>9.1575091575091575E-4</v>
      </c>
      <c r="O30" s="82">
        <f t="shared" si="4"/>
        <v>1.5522418150788567E-2</v>
      </c>
      <c r="P30" s="76">
        <f>分析係数表!C33</f>
        <v>0.61354309165526677</v>
      </c>
      <c r="Q30" s="82">
        <f t="shared" si="5"/>
        <v>9.5236724222006464E-3</v>
      </c>
      <c r="R30" s="83">
        <v>2.6053038847206597E-2</v>
      </c>
      <c r="S30" s="84">
        <f t="shared" si="6"/>
        <v>4.0389091776973744E-2</v>
      </c>
      <c r="T30" s="85">
        <f>分析係数表!F33</f>
        <v>0.64607679465776291</v>
      </c>
      <c r="U30" s="86">
        <f t="shared" si="7"/>
        <v>2.6094454954405405E-2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投入係数表!D31</f>
        <v>2.4691358024691357E-2</v>
      </c>
      <c r="E31" s="77">
        <f t="shared" si="0"/>
        <v>2.4691358024691357</v>
      </c>
      <c r="F31" s="76">
        <f>分析係数表!C34</f>
        <v>0.22857033424405693</v>
      </c>
      <c r="G31" s="77">
        <f t="shared" si="1"/>
        <v>0.56437119566433802</v>
      </c>
      <c r="H31" s="77">
        <v>0.60164564397062981</v>
      </c>
      <c r="I31" s="77">
        <f t="shared" si="2"/>
        <v>0.60164564397062981</v>
      </c>
      <c r="J31" s="76">
        <f>分析係数表!G34</f>
        <v>0.42483593457785029</v>
      </c>
      <c r="K31" s="78">
        <f t="shared" si="3"/>
        <v>0.2556006894409551</v>
      </c>
      <c r="L31" s="79"/>
      <c r="M31" s="80"/>
      <c r="N31" s="81">
        <f>分析係数表!H34</f>
        <v>0.15290524493821198</v>
      </c>
      <c r="O31" s="82">
        <f t="shared" si="4"/>
        <v>2.591817391122603</v>
      </c>
      <c r="P31" s="76">
        <f>分析係数表!C34</f>
        <v>0.22857033424405693</v>
      </c>
      <c r="Q31" s="82">
        <f t="shared" si="5"/>
        <v>0.59241256738845305</v>
      </c>
      <c r="R31" s="83">
        <v>0.63110734330414897</v>
      </c>
      <c r="S31" s="84">
        <f t="shared" si="6"/>
        <v>1.2327529872747789</v>
      </c>
      <c r="T31" s="85">
        <f>分析係数表!F34</f>
        <v>0.69964976707810533</v>
      </c>
      <c r="U31" s="86">
        <f t="shared" si="7"/>
        <v>0.86249534041163756</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投入係数表!D32</f>
        <v>0</v>
      </c>
      <c r="E32" s="77">
        <f t="shared" si="0"/>
        <v>0</v>
      </c>
      <c r="F32" s="76">
        <f>分析係数表!C35</f>
        <v>0.59405620126526415</v>
      </c>
      <c r="G32" s="77">
        <f t="shared" si="1"/>
        <v>0</v>
      </c>
      <c r="H32" s="77">
        <v>4.6082204471453413E-2</v>
      </c>
      <c r="I32" s="77">
        <f t="shared" si="2"/>
        <v>4.6082204471453413E-2</v>
      </c>
      <c r="J32" s="76">
        <f>分析係数表!G35</f>
        <v>0.31381472022289297</v>
      </c>
      <c r="K32" s="78">
        <f t="shared" si="3"/>
        <v>1.44612741034633E-2</v>
      </c>
      <c r="L32" s="79"/>
      <c r="M32" s="80"/>
      <c r="N32" s="81">
        <f>分析係数表!H35</f>
        <v>5.730990621100511E-2</v>
      </c>
      <c r="O32" s="82">
        <f t="shared" si="4"/>
        <v>0.9714304546015482</v>
      </c>
      <c r="P32" s="76">
        <f>分析係数表!C35</f>
        <v>0.59405620126526415</v>
      </c>
      <c r="Q32" s="82">
        <f t="shared" si="5"/>
        <v>0.5770842856539844</v>
      </c>
      <c r="R32" s="83">
        <v>0.78438768151573568</v>
      </c>
      <c r="S32" s="84">
        <f t="shared" si="6"/>
        <v>0.83046988598718907</v>
      </c>
      <c r="T32" s="85">
        <f>分析係数表!F35</f>
        <v>0.64397492454144412</v>
      </c>
      <c r="U32" s="86">
        <f t="shared" si="7"/>
        <v>0.53480178216254182</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投入係数表!D33</f>
        <v>0</v>
      </c>
      <c r="E33" s="77">
        <f t="shared" si="0"/>
        <v>0</v>
      </c>
      <c r="F33" s="76">
        <f>分析係数表!C36</f>
        <v>0.92201141892342209</v>
      </c>
      <c r="G33" s="77">
        <f t="shared" si="1"/>
        <v>0</v>
      </c>
      <c r="H33" s="77">
        <v>3.9329281293180536E-2</v>
      </c>
      <c r="I33" s="77">
        <f t="shared" si="2"/>
        <v>3.9329281293180536E-2</v>
      </c>
      <c r="J33" s="76">
        <f>分析係数表!G36</f>
        <v>3.5073050022033647E-2</v>
      </c>
      <c r="K33" s="78">
        <f t="shared" si="3"/>
        <v>1.3793978501263531E-3</v>
      </c>
      <c r="L33" s="79"/>
      <c r="M33" s="80"/>
      <c r="N33" s="81">
        <f>分析係数表!H36</f>
        <v>0.21210954796119633</v>
      </c>
      <c r="O33" s="82">
        <f t="shared" si="4"/>
        <v>3.5953587821734474</v>
      </c>
      <c r="P33" s="76">
        <f>分析係数表!C36</f>
        <v>0.92201141892342209</v>
      </c>
      <c r="Q33" s="82">
        <f t="shared" si="5"/>
        <v>3.3149618522905269</v>
      </c>
      <c r="R33" s="83">
        <v>3.4368186417612905</v>
      </c>
      <c r="S33" s="84">
        <f t="shared" si="6"/>
        <v>3.4761479230544712</v>
      </c>
      <c r="T33" s="85">
        <f>分析係数表!F36</f>
        <v>0.86466819583959498</v>
      </c>
      <c r="U33" s="86">
        <f t="shared" si="7"/>
        <v>3.005714553099065</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投入係数表!D34</f>
        <v>3.7037037037037035E-2</v>
      </c>
      <c r="E34" s="77">
        <f t="shared" si="0"/>
        <v>3.7037037037037033</v>
      </c>
      <c r="F34" s="76">
        <f>分析係数表!C37</f>
        <v>0.53071646341463419</v>
      </c>
      <c r="G34" s="77">
        <f t="shared" si="1"/>
        <v>1.9656165311653115</v>
      </c>
      <c r="H34" s="77">
        <v>2.1073936088763241</v>
      </c>
      <c r="I34" s="77">
        <f t="shared" si="2"/>
        <v>2.1073936088763241</v>
      </c>
      <c r="J34" s="76">
        <f>分析係数表!G37</f>
        <v>0.41098529342667856</v>
      </c>
      <c r="K34" s="78">
        <f t="shared" si="3"/>
        <v>0.86610778070954308</v>
      </c>
      <c r="L34" s="79"/>
      <c r="M34" s="80"/>
      <c r="N34" s="81">
        <f>分析係数表!H37</f>
        <v>4.5651692629714608E-2</v>
      </c>
      <c r="O34" s="82">
        <f t="shared" si="4"/>
        <v>0.77381813122035525</v>
      </c>
      <c r="P34" s="76">
        <f>分析係数表!C37</f>
        <v>0.53071646341463419</v>
      </c>
      <c r="Q34" s="82">
        <f t="shared" si="5"/>
        <v>0.41067802192738828</v>
      </c>
      <c r="R34" s="83">
        <v>0.47134771193501229</v>
      </c>
      <c r="S34" s="84">
        <f t="shared" si="6"/>
        <v>2.5787413208113366</v>
      </c>
      <c r="T34" s="85">
        <f>分析係数表!F37</f>
        <v>0.70065310341587184</v>
      </c>
      <c r="U34" s="86">
        <f t="shared" si="7"/>
        <v>1.8068031093332073</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投入係数表!D35</f>
        <v>0</v>
      </c>
      <c r="E35" s="77">
        <f t="shared" si="0"/>
        <v>0</v>
      </c>
      <c r="F35" s="76">
        <f>分析係数表!C38</f>
        <v>6.0218331324874197E-2</v>
      </c>
      <c r="G35" s="77">
        <f t="shared" si="1"/>
        <v>0</v>
      </c>
      <c r="H35" s="77">
        <v>4.7831320033075459E-3</v>
      </c>
      <c r="I35" s="77">
        <f t="shared" si="2"/>
        <v>4.7831320033075459E-3</v>
      </c>
      <c r="J35" s="76">
        <f>分析係数表!G38</f>
        <v>0.21161417322834647</v>
      </c>
      <c r="K35" s="78">
        <f t="shared" si="3"/>
        <v>1.0121785243219709E-3</v>
      </c>
      <c r="L35" s="79"/>
      <c r="M35" s="80"/>
      <c r="N35" s="81">
        <f>分析係数表!H38</f>
        <v>4.0957211286881616E-2</v>
      </c>
      <c r="O35" s="82">
        <f t="shared" si="4"/>
        <v>0.69424441619460953</v>
      </c>
      <c r="P35" s="76">
        <f>分析係数表!C38</f>
        <v>6.0218331324874197E-2</v>
      </c>
      <c r="Q35" s="82">
        <f t="shared" si="5"/>
        <v>4.1806240274850852E-2</v>
      </c>
      <c r="R35" s="83">
        <v>5.1204303629776592E-2</v>
      </c>
      <c r="S35" s="84">
        <f t="shared" si="6"/>
        <v>5.5987435633084136E-2</v>
      </c>
      <c r="T35" s="85">
        <f>分析係数表!F38</f>
        <v>0.48868110236220474</v>
      </c>
      <c r="U35" s="86">
        <f t="shared" si="7"/>
        <v>2.7360001763608539E-2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投入係数表!D36</f>
        <v>0</v>
      </c>
      <c r="E36" s="77">
        <f t="shared" si="0"/>
        <v>0</v>
      </c>
      <c r="F36" s="76">
        <f>分析係数表!C39</f>
        <v>1</v>
      </c>
      <c r="G36" s="77">
        <f t="shared" si="1"/>
        <v>0</v>
      </c>
      <c r="H36" s="77">
        <v>7.4244682136168322E-4</v>
      </c>
      <c r="I36" s="77">
        <f t="shared" si="2"/>
        <v>7.4244682136168322E-4</v>
      </c>
      <c r="J36" s="76">
        <f>分析係数表!G39</f>
        <v>0.35446398937935614</v>
      </c>
      <c r="K36" s="78">
        <f t="shared" si="3"/>
        <v>2.6317066220188438E-4</v>
      </c>
      <c r="L36" s="79"/>
      <c r="M36" s="80"/>
      <c r="N36" s="81">
        <f>分析係数表!H39</f>
        <v>3.6479088676890873E-3</v>
      </c>
      <c r="O36" s="82">
        <f t="shared" si="4"/>
        <v>6.1833808567701702E-2</v>
      </c>
      <c r="P36" s="76">
        <f>分析係数表!C39</f>
        <v>1</v>
      </c>
      <c r="Q36" s="82">
        <f t="shared" si="5"/>
        <v>6.1833808567701702E-2</v>
      </c>
      <c r="R36" s="83">
        <v>6.9833917108762883E-2</v>
      </c>
      <c r="S36" s="84">
        <f t="shared" si="6"/>
        <v>7.0576363930124564E-2</v>
      </c>
      <c r="T36" s="85">
        <f>分析係数表!F39</f>
        <v>0.70522971883741881</v>
      </c>
      <c r="U36" s="86">
        <f t="shared" si="7"/>
        <v>4.9772549291009091E-2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投入係数表!D37</f>
        <v>0</v>
      </c>
      <c r="E37" s="77">
        <f t="shared" si="0"/>
        <v>0</v>
      </c>
      <c r="F37" s="76">
        <f>分析係数表!C40</f>
        <v>0.65100470158416435</v>
      </c>
      <c r="G37" s="77">
        <f t="shared" si="1"/>
        <v>0</v>
      </c>
      <c r="H37" s="77">
        <v>3.9850550634370104E-3</v>
      </c>
      <c r="I37" s="77">
        <f t="shared" si="2"/>
        <v>3.9850550634370104E-3</v>
      </c>
      <c r="J37" s="76">
        <f>分析係数表!G40</f>
        <v>0.47733083654434799</v>
      </c>
      <c r="K37" s="78">
        <f t="shared" si="3"/>
        <v>1.9021896671056779E-3</v>
      </c>
      <c r="L37" s="79"/>
      <c r="M37" s="80"/>
      <c r="N37" s="81">
        <f>分析係数表!H40</f>
        <v>3.0717908465161214E-2</v>
      </c>
      <c r="O37" s="82">
        <f t="shared" si="4"/>
        <v>0.5206833121459572</v>
      </c>
      <c r="P37" s="76">
        <f>分析係数表!C40</f>
        <v>0.65100470158416435</v>
      </c>
      <c r="Q37" s="82">
        <f t="shared" si="5"/>
        <v>0.33896728424343314</v>
      </c>
      <c r="R37" s="83">
        <v>0.34028600474265364</v>
      </c>
      <c r="S37" s="84">
        <f t="shared" si="6"/>
        <v>0.34427105980609063</v>
      </c>
      <c r="T37" s="85">
        <f>分析係数表!F40</f>
        <v>0.67377291224026792</v>
      </c>
      <c r="U37" s="86">
        <f t="shared" si="7"/>
        <v>0.23196051456559313</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投入係数表!D38</f>
        <v>0</v>
      </c>
      <c r="E38" s="77">
        <f t="shared" si="0"/>
        <v>0</v>
      </c>
      <c r="F38" s="76">
        <f>分析係数表!C41</f>
        <v>0.8265321556052998</v>
      </c>
      <c r="G38" s="77">
        <f t="shared" si="1"/>
        <v>0</v>
      </c>
      <c r="H38" s="77">
        <v>3.2383459520464561E-4</v>
      </c>
      <c r="I38" s="77">
        <f t="shared" si="2"/>
        <v>3.2383459520464561E-4</v>
      </c>
      <c r="J38" s="76">
        <f>分析係数表!G41</f>
        <v>0.44479524052850572</v>
      </c>
      <c r="K38" s="78">
        <f t="shared" si="3"/>
        <v>1.4404008666550164E-4</v>
      </c>
      <c r="L38" s="79"/>
      <c r="M38" s="80"/>
      <c r="N38" s="81">
        <f>分析係数表!H41</f>
        <v>6.0640824377088114E-2</v>
      </c>
      <c r="O38" s="82">
        <f t="shared" si="4"/>
        <v>1.0278911184247461</v>
      </c>
      <c r="P38" s="76">
        <f>分析係数表!C41</f>
        <v>0.8265321556052998</v>
      </c>
      <c r="Q38" s="82">
        <f t="shared" si="5"/>
        <v>0.84958506183914795</v>
      </c>
      <c r="R38" s="83">
        <v>0.86482417679095247</v>
      </c>
      <c r="S38" s="84">
        <f t="shared" si="6"/>
        <v>0.86514801138615716</v>
      </c>
      <c r="T38" s="85">
        <f>分析係数表!F41</f>
        <v>0.54945616468355352</v>
      </c>
      <c r="U38" s="86">
        <f t="shared" si="7"/>
        <v>0.47536090821984117</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投入係数表!D39</f>
        <v>0</v>
      </c>
      <c r="E39" s="77">
        <f>$C$6*D39</f>
        <v>0</v>
      </c>
      <c r="F39" s="76">
        <f>分析係数表!C42</f>
        <v>0.24572260647979616</v>
      </c>
      <c r="G39" s="77">
        <f>E39*F39</f>
        <v>0</v>
      </c>
      <c r="H39" s="77">
        <v>1.2027246754267164E-3</v>
      </c>
      <c r="I39" s="77">
        <f>C39+H39</f>
        <v>1.2027246754267164E-3</v>
      </c>
      <c r="J39" s="76">
        <f>分析係数表!G42</f>
        <v>0.48602941176470588</v>
      </c>
      <c r="K39" s="78">
        <f>I39*J39</f>
        <v>5.845595665125437E-4</v>
      </c>
      <c r="L39" s="79"/>
      <c r="M39" s="80"/>
      <c r="N39" s="81">
        <f>分析係数表!H42</f>
        <v>1.240792174858109E-2</v>
      </c>
      <c r="O39" s="82">
        <f t="shared" si="4"/>
        <v>0.21032023714200335</v>
      </c>
      <c r="P39" s="76">
        <f>分析係数表!C42</f>
        <v>0.24572260647979616</v>
      </c>
      <c r="Q39" s="82">
        <f>O39*P39</f>
        <v>5.1680436865981894E-2</v>
      </c>
      <c r="R39" s="83">
        <v>5.4158774721629006E-2</v>
      </c>
      <c r="S39" s="84">
        <f>I39+R39</f>
        <v>5.5361499397055723E-2</v>
      </c>
      <c r="T39" s="85">
        <f>分析係数表!F42</f>
        <v>0.55735294117647061</v>
      </c>
      <c r="U39" s="86">
        <f t="shared" si="7"/>
        <v>3.0855894516888412E-2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投入係数表!D40</f>
        <v>2.4691358024691357E-2</v>
      </c>
      <c r="E40" s="77">
        <f>$C$6*D40</f>
        <v>2.4691358024691357</v>
      </c>
      <c r="F40" s="76">
        <f>分析係数表!C43</f>
        <v>0.32241039779440728</v>
      </c>
      <c r="G40" s="77">
        <f>E40*F40</f>
        <v>0.79607505628248709</v>
      </c>
      <c r="H40" s="77">
        <v>0.91610836800435913</v>
      </c>
      <c r="I40" s="77">
        <f>C40+H40</f>
        <v>0.91610836800435913</v>
      </c>
      <c r="J40" s="76">
        <f>分析係数表!G43</f>
        <v>0.32678591644967736</v>
      </c>
      <c r="K40" s="78">
        <f>I40*J40</f>
        <v>0.2993713126055228</v>
      </c>
      <c r="L40" s="79"/>
      <c r="M40" s="80"/>
      <c r="N40" s="81">
        <f>分析係数表!H43</f>
        <v>3.3935615666384894E-2</v>
      </c>
      <c r="O40" s="82">
        <f t="shared" si="4"/>
        <v>0.5752249957032608</v>
      </c>
      <c r="P40" s="76">
        <f>分析係数表!C43</f>
        <v>0.32241039779440728</v>
      </c>
      <c r="Q40" s="82">
        <f>O40*P40</f>
        <v>0.18545851968597454</v>
      </c>
      <c r="R40" s="83">
        <v>0.31837602210159544</v>
      </c>
      <c r="S40" s="84">
        <f>I40+R40</f>
        <v>1.2344843901059546</v>
      </c>
      <c r="T40" s="85">
        <f>分析係数表!F43</f>
        <v>0.56402128382203098</v>
      </c>
      <c r="U40" s="86">
        <f t="shared" si="7"/>
        <v>0.6962754705658174</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投入係数表!D41</f>
        <v>0</v>
      </c>
      <c r="E41" s="77">
        <f>$C$6*D41</f>
        <v>0</v>
      </c>
      <c r="F41" s="76">
        <f>分析係数表!C44</f>
        <v>0.3905721797921623</v>
      </c>
      <c r="G41" s="77">
        <f>E41*F41</f>
        <v>0</v>
      </c>
      <c r="H41" s="77">
        <v>1.7952193790890878E-3</v>
      </c>
      <c r="I41" s="77">
        <f>C41+H41</f>
        <v>1.7952193790890878E-3</v>
      </c>
      <c r="J41" s="76">
        <f>分析係数表!G44</f>
        <v>0.26539598666415049</v>
      </c>
      <c r="K41" s="78">
        <f>I41*J41</f>
        <v>4.7644401839195204E-4</v>
      </c>
      <c r="L41" s="79"/>
      <c r="M41" s="80"/>
      <c r="N41" s="81">
        <f>分析係数表!H44</f>
        <v>0.10659692871231333</v>
      </c>
      <c r="O41" s="82">
        <f t="shared" si="4"/>
        <v>1.8068691743600613</v>
      </c>
      <c r="P41" s="76">
        <f>分析係数表!C44</f>
        <v>0.3905721797921623</v>
      </c>
      <c r="Q41" s="82">
        <f>O41*P41</f>
        <v>0.70571283202907376</v>
      </c>
      <c r="R41" s="83">
        <v>0.71680128539820864</v>
      </c>
      <c r="S41" s="84">
        <f>I41+R41</f>
        <v>0.71859650477729775</v>
      </c>
      <c r="T41" s="85">
        <f>分析係数表!F44</f>
        <v>0.53714537334088197</v>
      </c>
      <c r="U41" s="86">
        <f t="shared" si="7"/>
        <v>0.38599078784005447</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投入係数表!D42</f>
        <v>0</v>
      </c>
      <c r="E42" s="77">
        <f>$C$6*D42</f>
        <v>0</v>
      </c>
      <c r="F42" s="76">
        <f>分析係数表!C45</f>
        <v>1</v>
      </c>
      <c r="G42" s="77">
        <f>E42*F42</f>
        <v>0</v>
      </c>
      <c r="H42" s="77">
        <v>3.7003962282023636E-3</v>
      </c>
      <c r="I42" s="77">
        <f>C42+H42</f>
        <v>3.7003962282023636E-3</v>
      </c>
      <c r="J42" s="76">
        <f>分析係数表!G45</f>
        <v>0</v>
      </c>
      <c r="K42" s="78">
        <f>I42*J42</f>
        <v>0</v>
      </c>
      <c r="L42" s="79"/>
      <c r="M42" s="80"/>
      <c r="N42" s="81">
        <f>分析係数表!H45</f>
        <v>0</v>
      </c>
      <c r="O42" s="82">
        <f t="shared" si="4"/>
        <v>0</v>
      </c>
      <c r="P42" s="76">
        <f>分析係数表!C45</f>
        <v>1</v>
      </c>
      <c r="Q42" s="82">
        <f>O42*P42</f>
        <v>0</v>
      </c>
      <c r="R42" s="83">
        <v>6.2186491594463239E-3</v>
      </c>
      <c r="S42" s="84">
        <f>I42+R42</f>
        <v>9.9190453876486871E-3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0.10446009389671362</v>
      </c>
      <c r="G43" s="77">
        <f>E43*F43</f>
        <v>0</v>
      </c>
      <c r="H43" s="77">
        <v>3.9147196035434206E-3</v>
      </c>
      <c r="I43" s="77">
        <f>C43+H43</f>
        <v>3.9147196035434206E-3</v>
      </c>
      <c r="J43" s="76">
        <f>分析係数表!G46</f>
        <v>9.482758620689655E-3</v>
      </c>
      <c r="K43" s="78">
        <f>I43*J43</f>
        <v>3.7122341068084164E-5</v>
      </c>
      <c r="L43" s="79"/>
      <c r="M43" s="80"/>
      <c r="N43" s="81">
        <f>分析係数表!H46</f>
        <v>2.1406935555287204E-2</v>
      </c>
      <c r="O43" s="82">
        <f t="shared" si="4"/>
        <v>0.36285784627763712</v>
      </c>
      <c r="P43" s="76">
        <f>分析係数表!C46</f>
        <v>0.10446009389671362</v>
      </c>
      <c r="Q43" s="82">
        <f>O43*P43</f>
        <v>3.7904164693321252E-2</v>
      </c>
      <c r="R43" s="83">
        <v>4.2182390489231607E-2</v>
      </c>
      <c r="S43" s="84">
        <f>I43+R43</f>
        <v>4.6097110092775027E-2</v>
      </c>
      <c r="T43" s="85">
        <f>分析係数表!F46</f>
        <v>0.31293103448275861</v>
      </c>
      <c r="U43" s="86">
        <f t="shared" si="7"/>
        <v>1.4425216347997701E-2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投入係数表!D44</f>
        <v>0.32098765432098764</v>
      </c>
      <c r="E44" s="91">
        <f>SUM(E5:E43)</f>
        <v>32.098765432098766</v>
      </c>
      <c r="F44" s="92">
        <f>分析係数表!C47</f>
        <v>0.44570757479943235</v>
      </c>
      <c r="G44" s="91">
        <f>SUM(G5:G43)</f>
        <v>6.8176164516089655</v>
      </c>
      <c r="H44" s="91">
        <f>SUM(H5:H43)</f>
        <v>7.4108915828667863</v>
      </c>
      <c r="I44" s="91">
        <f>SUM(I5:I43)</f>
        <v>107.41089158286678</v>
      </c>
      <c r="J44" s="92">
        <f>分析係数表!G47</f>
        <v>0.27097428005742652</v>
      </c>
      <c r="K44" s="93">
        <f>SUM(K5:K43)</f>
        <v>27.01989471943854</v>
      </c>
      <c r="L44" s="94">
        <f>最終需要_まとめ!$L$33</f>
        <v>0.62733333333333341</v>
      </c>
      <c r="M44" s="91">
        <f>K44*L44</f>
        <v>16.950480620661114</v>
      </c>
      <c r="N44" s="95">
        <f>分析係数表!H47</f>
        <v>1</v>
      </c>
      <c r="O44" s="96">
        <f>SUM(O5:O43)</f>
        <v>16.950480620661114</v>
      </c>
      <c r="P44" s="92">
        <f>分析係数表!C47</f>
        <v>0.44570757479943235</v>
      </c>
      <c r="Q44" s="96">
        <f>SUM(Q5:Q43)</f>
        <v>7.4265994859775066</v>
      </c>
      <c r="R44" s="91">
        <f>SUM(R5:R43)</f>
        <v>8.1732664568494577</v>
      </c>
      <c r="S44" s="97">
        <f>SUM(S5:S43)</f>
        <v>115.5841580397162</v>
      </c>
      <c r="T44" s="98">
        <f>分析係数表!F47</f>
        <v>0.61157350498728547</v>
      </c>
      <c r="U44" s="99">
        <f>SUM(U5:U43)</f>
        <v>78.529930509348958</v>
      </c>
      <c r="V44" s="100">
        <f>分析係数表!D47</f>
        <v>9.9802009927653867E-2</v>
      </c>
      <c r="W44" s="164">
        <f>SUM(W5:W43)</f>
        <v>0</v>
      </c>
      <c r="X44" s="92">
        <f>分析係数表!E47</f>
        <v>7.9310975781403947E-2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4.3219724437998597E-2</v>
      </c>
      <c r="G5" s="77">
        <f t="shared" ref="G5:G38" si="1">E5*F5</f>
        <v>0</v>
      </c>
      <c r="H5" s="77">
        <f t="array" ref="H5:H43">MMULT(逆行列係数!C5:AO43,'3'!G5:G43)</f>
        <v>3.1122198143248474E-3</v>
      </c>
      <c r="I5" s="77">
        <f t="shared" ref="I5:I38" si="2">C5+H5</f>
        <v>3.1122198143248474E-3</v>
      </c>
      <c r="J5" s="76">
        <f>分析係数表!G8</f>
        <v>0.12096774193548387</v>
      </c>
      <c r="K5" s="78">
        <f t="shared" ref="K5:K38" si="3">I5*J5</f>
        <v>3.7647820334574771E-4</v>
      </c>
      <c r="L5" s="79" t="s">
        <v>182</v>
      </c>
      <c r="M5" s="80" t="s">
        <v>182</v>
      </c>
      <c r="N5" s="81">
        <f>分析係数表!H8</f>
        <v>1.0951274000724549E-2</v>
      </c>
      <c r="O5" s="82">
        <f t="shared" ref="O5:O44" si="4">$M$44*N5</f>
        <v>0.20678663583895535</v>
      </c>
      <c r="P5" s="76">
        <f>分析係数表!C8</f>
        <v>4.3219724437998597E-2</v>
      </c>
      <c r="Q5" s="82">
        <f t="shared" ref="Q5:Q38" si="5">O5*P5</f>
        <v>8.9372614184204148E-3</v>
      </c>
      <c r="R5" s="83">
        <f t="array" ref="R5:R43">MMULT(逆行列係数!C5:AO43,'3'!Q5:Q43)</f>
        <v>1.0075353702278462E-2</v>
      </c>
      <c r="S5" s="84">
        <f t="shared" ref="S5:S38" si="6">I5+R5</f>
        <v>1.318757351660331E-2</v>
      </c>
      <c r="T5" s="85">
        <f>分析係数表!F8</f>
        <v>0.45483870967741935</v>
      </c>
      <c r="U5" s="86">
        <f t="shared" ref="U5:U38" si="7">S5*T5</f>
        <v>5.9982189220679572E-3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投入係数表!E6</f>
        <v>0</v>
      </c>
      <c r="E6" s="77">
        <f t="shared" si="0"/>
        <v>0</v>
      </c>
      <c r="F6" s="76">
        <f>分析係数表!C9</f>
        <v>0.23148148148148151</v>
      </c>
      <c r="G6" s="77">
        <f t="shared" si="1"/>
        <v>0</v>
      </c>
      <c r="H6" s="77">
        <v>4.9776214077228728E-5</v>
      </c>
      <c r="I6" s="77">
        <f t="shared" si="2"/>
        <v>4.9776214077228728E-5</v>
      </c>
      <c r="J6" s="76">
        <f>分析係数表!G9</f>
        <v>0.24691358024691357</v>
      </c>
      <c r="K6" s="78">
        <f t="shared" si="3"/>
        <v>1.2290423228945365E-5</v>
      </c>
      <c r="L6" s="79"/>
      <c r="M6" s="80"/>
      <c r="N6" s="81">
        <f>分析係数表!H9</f>
        <v>5.7611802117296619E-4</v>
      </c>
      <c r="O6" s="82">
        <f t="shared" si="4"/>
        <v>1.0878506686680629E-2</v>
      </c>
      <c r="P6" s="76">
        <f>分析係数表!C9</f>
        <v>0.23148148148148151</v>
      </c>
      <c r="Q6" s="82">
        <f t="shared" si="5"/>
        <v>2.5181728441390347E-3</v>
      </c>
      <c r="R6" s="83">
        <v>2.7994681531965386E-3</v>
      </c>
      <c r="S6" s="84">
        <f t="shared" si="6"/>
        <v>2.8492443672737673E-3</v>
      </c>
      <c r="T6" s="85">
        <f>分析係数表!F9</f>
        <v>0.67901234567901236</v>
      </c>
      <c r="U6" s="86">
        <f t="shared" si="7"/>
        <v>1.9346721012352742E-3</v>
      </c>
      <c r="V6" s="87">
        <f>分析係数表!D9</f>
        <v>0</v>
      </c>
      <c r="W6" s="167">
        <f t="shared" si="8"/>
        <v>0</v>
      </c>
      <c r="X6" s="76">
        <f>分析係数表!E9</f>
        <v>0</v>
      </c>
      <c r="Y6" s="166">
        <f t="shared" si="9"/>
        <v>0</v>
      </c>
    </row>
    <row r="7" spans="1:25" x14ac:dyDescent="0.2">
      <c r="A7" s="6" t="s">
        <v>221</v>
      </c>
      <c r="B7" s="5" t="s">
        <v>267</v>
      </c>
      <c r="C7" s="75">
        <f>最終需要_まとめ!$C$8</f>
        <v>100</v>
      </c>
      <c r="D7" s="76">
        <f>投入係数表!E7</f>
        <v>0</v>
      </c>
      <c r="E7" s="77">
        <f t="shared" si="0"/>
        <v>0</v>
      </c>
      <c r="F7" s="76">
        <f>分析係数表!C10</f>
        <v>5.5493895671475668E-3</v>
      </c>
      <c r="G7" s="77">
        <f t="shared" si="1"/>
        <v>0</v>
      </c>
      <c r="H7" s="77">
        <v>7.5358454405524838E-5</v>
      </c>
      <c r="I7" s="77">
        <f t="shared" si="2"/>
        <v>100.00007535845441</v>
      </c>
      <c r="J7" s="76">
        <f>分析係数表!G10</f>
        <v>0.2857142857142857</v>
      </c>
      <c r="K7" s="78">
        <f t="shared" si="3"/>
        <v>28.571450102415543</v>
      </c>
      <c r="L7" s="79"/>
      <c r="M7" s="80"/>
      <c r="N7" s="81">
        <f>分析係数表!H10</f>
        <v>1.1094674556213018E-3</v>
      </c>
      <c r="O7" s="82">
        <f t="shared" si="4"/>
        <v>2.0949438641162259E-2</v>
      </c>
      <c r="P7" s="76">
        <f>分析係数表!C10</f>
        <v>5.5493895671475668E-3</v>
      </c>
      <c r="Q7" s="82">
        <f t="shared" si="5"/>
        <v>1.1625659623286394E-4</v>
      </c>
      <c r="R7" s="83">
        <v>1.4284076381661416E-4</v>
      </c>
      <c r="S7" s="84">
        <f t="shared" si="6"/>
        <v>100.00021819921822</v>
      </c>
      <c r="T7" s="85">
        <f>分析係数表!F10</f>
        <v>0.5714285714285714</v>
      </c>
      <c r="U7" s="86">
        <f t="shared" si="7"/>
        <v>57.142981828124697</v>
      </c>
      <c r="V7" s="87">
        <f>分析係数表!D10</f>
        <v>0.14285714285714285</v>
      </c>
      <c r="W7" s="167">
        <f t="shared" si="8"/>
        <v>14</v>
      </c>
      <c r="X7" s="76">
        <f>分析係数表!E10</f>
        <v>0</v>
      </c>
      <c r="Y7" s="166">
        <f t="shared" si="9"/>
        <v>0</v>
      </c>
    </row>
    <row r="8" spans="1:25" x14ac:dyDescent="0.2">
      <c r="A8" s="6" t="s">
        <v>222</v>
      </c>
      <c r="B8" s="5" t="s">
        <v>27</v>
      </c>
      <c r="C8" s="90"/>
      <c r="D8" s="76">
        <f>投入係数表!E8</f>
        <v>0</v>
      </c>
      <c r="E8" s="77">
        <f t="shared" si="0"/>
        <v>0</v>
      </c>
      <c r="F8" s="76">
        <f>分析係数表!C11</f>
        <v>8.2342177493137658E-3</v>
      </c>
      <c r="G8" s="77">
        <f t="shared" si="1"/>
        <v>0</v>
      </c>
      <c r="H8" s="77">
        <v>4.3536302629704437E-4</v>
      </c>
      <c r="I8" s="77">
        <f t="shared" si="2"/>
        <v>4.3536302629704437E-4</v>
      </c>
      <c r="J8" s="76">
        <f>分析係数表!G11</f>
        <v>0.47058823529411764</v>
      </c>
      <c r="K8" s="78">
        <f t="shared" si="3"/>
        <v>2.0487671825743264E-4</v>
      </c>
      <c r="L8" s="79"/>
      <c r="M8" s="80"/>
      <c r="N8" s="81">
        <f>分析係数表!H11</f>
        <v>-2.0126393752767377E-5</v>
      </c>
      <c r="O8" s="82">
        <f t="shared" si="4"/>
        <v>-3.800351680936464E-4</v>
      </c>
      <c r="P8" s="76">
        <f>分析係数表!C11</f>
        <v>8.2342177493137658E-3</v>
      </c>
      <c r="Q8" s="82">
        <f t="shared" si="5"/>
        <v>-3.1292923264801438E-6</v>
      </c>
      <c r="R8" s="83">
        <v>3.840519976317632E-5</v>
      </c>
      <c r="S8" s="84">
        <f t="shared" si="6"/>
        <v>4.7376822606022068E-4</v>
      </c>
      <c r="T8" s="85">
        <f>分析係数表!F11</f>
        <v>0.76470588235294112</v>
      </c>
      <c r="U8" s="86">
        <f t="shared" si="7"/>
        <v>3.6229334934016874E-4</v>
      </c>
      <c r="V8" s="87">
        <f>分析係数表!D11</f>
        <v>0</v>
      </c>
      <c r="W8" s="167">
        <f t="shared" si="8"/>
        <v>0</v>
      </c>
      <c r="X8" s="76">
        <f>分析係数表!E11</f>
        <v>0</v>
      </c>
      <c r="Y8" s="166">
        <f t="shared" si="9"/>
        <v>0</v>
      </c>
    </row>
    <row r="9" spans="1:25" x14ac:dyDescent="0.2">
      <c r="A9" s="6" t="s">
        <v>223</v>
      </c>
      <c r="B9" s="5" t="s">
        <v>191</v>
      </c>
      <c r="C9" s="90"/>
      <c r="D9" s="76">
        <f>投入係数表!E9</f>
        <v>0.14285714285714285</v>
      </c>
      <c r="E9" s="77">
        <f t="shared" si="0"/>
        <v>14.285714285714285</v>
      </c>
      <c r="F9" s="76">
        <f>分析係数表!C12</f>
        <v>2.3675231529837748E-2</v>
      </c>
      <c r="G9" s="77">
        <f t="shared" si="1"/>
        <v>0.3382175932833964</v>
      </c>
      <c r="H9" s="77">
        <v>0.33996332325893786</v>
      </c>
      <c r="I9" s="77">
        <f t="shared" si="2"/>
        <v>0.33996332325893786</v>
      </c>
      <c r="J9" s="76">
        <f>分析係数表!G12</f>
        <v>0.14409566517189837</v>
      </c>
      <c r="K9" s="78">
        <f t="shared" si="3"/>
        <v>4.898724119904576E-2</v>
      </c>
      <c r="L9" s="79"/>
      <c r="M9" s="80"/>
      <c r="N9" s="81">
        <f>分析係数表!H12</f>
        <v>8.7247916918246585E-2</v>
      </c>
      <c r="O9" s="82">
        <f t="shared" si="4"/>
        <v>1.6474524536859572</v>
      </c>
      <c r="P9" s="76">
        <f>分析係数表!C12</f>
        <v>2.3675231529837748E-2</v>
      </c>
      <c r="Q9" s="82">
        <f t="shared" si="5"/>
        <v>3.9003818275414333E-2</v>
      </c>
      <c r="R9" s="83">
        <v>4.181632178853191E-2</v>
      </c>
      <c r="S9" s="84">
        <f t="shared" si="6"/>
        <v>0.38177964504746975</v>
      </c>
      <c r="T9" s="85">
        <f>分析係数表!F12</f>
        <v>0.28819133034379674</v>
      </c>
      <c r="U9" s="86">
        <f t="shared" si="7"/>
        <v>0.11002558380441281</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0.2538159878905441</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投入係数表!E11</f>
        <v>0</v>
      </c>
      <c r="E11" s="77">
        <f t="shared" si="0"/>
        <v>0</v>
      </c>
      <c r="F11" s="76">
        <f>分析係数表!C14</f>
        <v>5.9722885809842308E-2</v>
      </c>
      <c r="G11" s="77">
        <f t="shared" si="1"/>
        <v>0</v>
      </c>
      <c r="H11" s="77">
        <v>2.2296090173004341E-3</v>
      </c>
      <c r="I11" s="77">
        <f t="shared" si="2"/>
        <v>2.2296090173004341E-3</v>
      </c>
      <c r="J11" s="76">
        <f>分析係数表!G14</f>
        <v>0.15850144092219021</v>
      </c>
      <c r="K11" s="78">
        <f t="shared" si="3"/>
        <v>3.5339624193522729E-4</v>
      </c>
      <c r="L11" s="79"/>
      <c r="M11" s="80"/>
      <c r="N11" s="81">
        <f>分析係数表!H14</f>
        <v>1.1119832548403977E-3</v>
      </c>
      <c r="O11" s="82">
        <f t="shared" si="4"/>
        <v>2.0996943037173966E-2</v>
      </c>
      <c r="P11" s="76">
        <f>分析係数表!C14</f>
        <v>5.9722885809842308E-2</v>
      </c>
      <c r="Q11" s="82">
        <f t="shared" si="5"/>
        <v>1.2539980313649043E-3</v>
      </c>
      <c r="R11" s="83">
        <v>3.6651027133825244E-3</v>
      </c>
      <c r="S11" s="84">
        <f t="shared" si="6"/>
        <v>5.894711730682959E-3</v>
      </c>
      <c r="T11" s="85">
        <f>分析係数表!F14</f>
        <v>0.29178674351585016</v>
      </c>
      <c r="U11" s="86">
        <f t="shared" si="7"/>
        <v>1.7199987398606618E-3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0.15153902327734151</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投入係数表!E13</f>
        <v>0.14285714285714285</v>
      </c>
      <c r="E13" s="77">
        <f t="shared" si="0"/>
        <v>14.285714285714285</v>
      </c>
      <c r="F13" s="76">
        <f>分析係数表!C16</f>
        <v>6.1289263434387564E-3</v>
      </c>
      <c r="G13" s="77">
        <f t="shared" si="1"/>
        <v>8.7556090620553653E-2</v>
      </c>
      <c r="H13" s="77">
        <v>8.7647320521562419E-2</v>
      </c>
      <c r="I13" s="77">
        <f t="shared" si="2"/>
        <v>8.7647320521562419E-2</v>
      </c>
      <c r="J13" s="76">
        <f>分析係数表!G16</f>
        <v>3.1746031746031744E-2</v>
      </c>
      <c r="K13" s="78">
        <f t="shared" si="3"/>
        <v>2.7824546197321403E-3</v>
      </c>
      <c r="L13" s="79"/>
      <c r="M13" s="80"/>
      <c r="N13" s="81">
        <f>分析係数表!H16</f>
        <v>1.5884756269371653E-2</v>
      </c>
      <c r="O13" s="82">
        <f t="shared" si="4"/>
        <v>0.29994275641791041</v>
      </c>
      <c r="P13" s="76">
        <f>分析係数表!C16</f>
        <v>6.1289263434387564E-3</v>
      </c>
      <c r="Q13" s="82">
        <f t="shared" si="5"/>
        <v>1.8383270613333653E-3</v>
      </c>
      <c r="R13" s="83">
        <v>2.0601763943970367E-3</v>
      </c>
      <c r="S13" s="84">
        <f t="shared" si="6"/>
        <v>8.9707496915959459E-2</v>
      </c>
      <c r="T13" s="85">
        <f>分析係数表!F16</f>
        <v>0.27777777777777779</v>
      </c>
      <c r="U13" s="86">
        <f t="shared" si="7"/>
        <v>2.4918749143322073E-2</v>
      </c>
      <c r="V13" s="87">
        <f>分析係数表!D16</f>
        <v>0</v>
      </c>
      <c r="W13" s="167">
        <f t="shared" si="8"/>
        <v>0</v>
      </c>
      <c r="X13" s="76">
        <f>分析係数表!E16</f>
        <v>0</v>
      </c>
      <c r="Y13" s="166">
        <f t="shared" si="9"/>
        <v>0</v>
      </c>
    </row>
    <row r="14" spans="1:25" x14ac:dyDescent="0.2">
      <c r="A14" s="6" t="s">
        <v>2</v>
      </c>
      <c r="B14" s="5" t="s">
        <v>365</v>
      </c>
      <c r="C14" s="90"/>
      <c r="D14" s="76">
        <f>投入係数表!E14</f>
        <v>0</v>
      </c>
      <c r="E14" s="77">
        <f t="shared" si="0"/>
        <v>0</v>
      </c>
      <c r="F14" s="76">
        <f>分析係数表!C17</f>
        <v>8.7451698189953242E-2</v>
      </c>
      <c r="G14" s="77">
        <f t="shared" si="1"/>
        <v>0</v>
      </c>
      <c r="H14" s="77">
        <v>2.4117825313668662E-3</v>
      </c>
      <c r="I14" s="77">
        <f t="shared" si="2"/>
        <v>2.4117825313668662E-3</v>
      </c>
      <c r="J14" s="76">
        <f>分析係数表!G17</f>
        <v>0.21272443403590943</v>
      </c>
      <c r="K14" s="78">
        <f t="shared" si="3"/>
        <v>5.1304507400270962E-4</v>
      </c>
      <c r="L14" s="79"/>
      <c r="M14" s="80"/>
      <c r="N14" s="81">
        <f>分析係数表!H17</f>
        <v>2.8227267238256251E-3</v>
      </c>
      <c r="O14" s="82">
        <f t="shared" si="4"/>
        <v>5.3299932325133914E-2</v>
      </c>
      <c r="P14" s="76">
        <f>分析係数表!C17</f>
        <v>8.7451698189953242E-2</v>
      </c>
      <c r="Q14" s="82">
        <f t="shared" si="5"/>
        <v>4.6611695952425442E-3</v>
      </c>
      <c r="R14" s="83">
        <v>8.1453011380490346E-3</v>
      </c>
      <c r="S14" s="84">
        <f t="shared" si="6"/>
        <v>1.0557083669415901E-2</v>
      </c>
      <c r="T14" s="85">
        <f>分析係数表!F17</f>
        <v>0.32357533177205311</v>
      </c>
      <c r="U14" s="86">
        <f t="shared" si="7"/>
        <v>3.4160118508765741E-3</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投入係数表!E15</f>
        <v>0</v>
      </c>
      <c r="E15" s="77">
        <f t="shared" si="0"/>
        <v>0</v>
      </c>
      <c r="F15" s="76">
        <f>分析係数表!C18</f>
        <v>0.22643979057591623</v>
      </c>
      <c r="G15" s="77">
        <f t="shared" si="1"/>
        <v>0</v>
      </c>
      <c r="H15" s="77">
        <v>5.1066603363115104E-4</v>
      </c>
      <c r="I15" s="77">
        <f t="shared" si="2"/>
        <v>5.1066603363115104E-4</v>
      </c>
      <c r="J15" s="76">
        <f>分析係数表!G18</f>
        <v>0.21553645335880292</v>
      </c>
      <c r="K15" s="78">
        <f t="shared" si="3"/>
        <v>1.1006714573966547E-4</v>
      </c>
      <c r="L15" s="79"/>
      <c r="M15" s="80"/>
      <c r="N15" s="81">
        <f>分析係数表!H18</f>
        <v>4.2265426880811494E-4</v>
      </c>
      <c r="O15" s="82">
        <f t="shared" si="4"/>
        <v>7.9807385299665752E-3</v>
      </c>
      <c r="P15" s="76">
        <f>分析係数表!C18</f>
        <v>0.22643979057591623</v>
      </c>
      <c r="Q15" s="82">
        <f t="shared" si="5"/>
        <v>1.8071567613667768E-3</v>
      </c>
      <c r="R15" s="83">
        <v>3.894146996324903E-3</v>
      </c>
      <c r="S15" s="84">
        <f t="shared" si="6"/>
        <v>4.4048130299560537E-3</v>
      </c>
      <c r="T15" s="85">
        <f>分析係数表!F18</f>
        <v>0.45877109200891436</v>
      </c>
      <c r="U15" s="86">
        <f t="shared" si="7"/>
        <v>2.0208008838480335E-3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投入係数表!E16</f>
        <v>0</v>
      </c>
      <c r="E16" s="77">
        <f t="shared" si="0"/>
        <v>0</v>
      </c>
      <c r="F16" s="76">
        <f>分析係数表!C19</f>
        <v>0.10887949260042284</v>
      </c>
      <c r="G16" s="77">
        <f t="shared" si="1"/>
        <v>0</v>
      </c>
      <c r="H16" s="77">
        <v>1.1710794603497921E-4</v>
      </c>
      <c r="I16" s="77">
        <f t="shared" si="2"/>
        <v>1.1710794603497921E-4</v>
      </c>
      <c r="J16" s="76">
        <f>分析係数表!G19</f>
        <v>5.7692307692307696E-2</v>
      </c>
      <c r="K16" s="78">
        <f t="shared" si="3"/>
        <v>6.7562276558641861E-6</v>
      </c>
      <c r="L16" s="79"/>
      <c r="M16" s="80"/>
      <c r="N16" s="81">
        <f>分析係数表!H19</f>
        <v>-1.0817936642112467E-4</v>
      </c>
      <c r="O16" s="82">
        <f t="shared" si="4"/>
        <v>-2.0426890285033497E-3</v>
      </c>
      <c r="P16" s="76">
        <f>分析係数表!C19</f>
        <v>0.10887949260042284</v>
      </c>
      <c r="Q16" s="82">
        <f t="shared" si="5"/>
        <v>-2.2240694496389541E-4</v>
      </c>
      <c r="R16" s="83">
        <v>5.9775330039163921E-4</v>
      </c>
      <c r="S16" s="84">
        <f t="shared" si="6"/>
        <v>7.1486124642661838E-4</v>
      </c>
      <c r="T16" s="85">
        <f>分析係数表!F19</f>
        <v>0.23994755244755245</v>
      </c>
      <c r="U16" s="86">
        <f t="shared" si="7"/>
        <v>1.7152920641967372E-4</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投入係数表!E17</f>
        <v>0</v>
      </c>
      <c r="E17" s="77">
        <f t="shared" si="0"/>
        <v>0</v>
      </c>
      <c r="F17" s="76">
        <f>分析係数表!C20</f>
        <v>0.17711503347534996</v>
      </c>
      <c r="G17" s="77">
        <f t="shared" si="1"/>
        <v>0</v>
      </c>
      <c r="H17" s="77">
        <v>1.9221392145628101E-4</v>
      </c>
      <c r="I17" s="77">
        <f t="shared" si="2"/>
        <v>1.9221392145628101E-4</v>
      </c>
      <c r="J17" s="76">
        <f>分析係数表!G20</f>
        <v>9.9964551577454805E-2</v>
      </c>
      <c r="K17" s="78">
        <f t="shared" si="3"/>
        <v>1.921457846532125E-5</v>
      </c>
      <c r="L17" s="79"/>
      <c r="M17" s="80"/>
      <c r="N17" s="81">
        <f>分析係数表!H20</f>
        <v>5.2831783601014375E-4</v>
      </c>
      <c r="O17" s="82">
        <f t="shared" si="4"/>
        <v>9.9759231624582199E-3</v>
      </c>
      <c r="P17" s="76">
        <f>分析係数表!C20</f>
        <v>0.17711503347534996</v>
      </c>
      <c r="Q17" s="82">
        <f t="shared" si="5"/>
        <v>1.7668859648663066E-3</v>
      </c>
      <c r="R17" s="83">
        <v>3.3734074192727625E-3</v>
      </c>
      <c r="S17" s="84">
        <f t="shared" si="6"/>
        <v>3.5656213407290437E-3</v>
      </c>
      <c r="T17" s="85">
        <f>分析係数表!F20</f>
        <v>0.22332506203473945</v>
      </c>
      <c r="U17" s="86">
        <f t="shared" si="7"/>
        <v>7.9629260711070458E-4</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投入係数表!E18</f>
        <v>0</v>
      </c>
      <c r="E18" s="77">
        <f t="shared" si="0"/>
        <v>0</v>
      </c>
      <c r="F18" s="76">
        <f>分析係数表!C21</f>
        <v>0.17957505140507202</v>
      </c>
      <c r="G18" s="77">
        <f t="shared" si="1"/>
        <v>0</v>
      </c>
      <c r="H18" s="77">
        <v>2.4297007722056713E-3</v>
      </c>
      <c r="I18" s="77">
        <f t="shared" si="2"/>
        <v>2.4297007722056713E-3</v>
      </c>
      <c r="J18" s="76">
        <f>分析係数表!G21</f>
        <v>0.28499913688934919</v>
      </c>
      <c r="K18" s="78">
        <f t="shared" si="3"/>
        <v>6.9246262297800157E-4</v>
      </c>
      <c r="L18" s="79"/>
      <c r="M18" s="80"/>
      <c r="N18" s="81">
        <f>分析係数表!H21</f>
        <v>8.7801392746447693E-4</v>
      </c>
      <c r="O18" s="82">
        <f t="shared" si="4"/>
        <v>1.6579034208085326E-2</v>
      </c>
      <c r="P18" s="76">
        <f>分析係数表!C21</f>
        <v>0.17957505140507202</v>
      </c>
      <c r="Q18" s="82">
        <f t="shared" si="5"/>
        <v>2.9771809201633698E-3</v>
      </c>
      <c r="R18" s="83">
        <v>5.8674696410184459E-3</v>
      </c>
      <c r="S18" s="84">
        <f t="shared" si="6"/>
        <v>8.2971704132241177E-3</v>
      </c>
      <c r="T18" s="85">
        <f>分析係数表!F21</f>
        <v>0.42551355083721731</v>
      </c>
      <c r="U18" s="86">
        <f t="shared" si="7"/>
        <v>3.5305584444324961E-3</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投入係数表!E19</f>
        <v>0</v>
      </c>
      <c r="E19" s="77">
        <f t="shared" si="0"/>
        <v>0</v>
      </c>
      <c r="F19" s="76">
        <f>分析係数表!C22</f>
        <v>4.9691833590138623E-2</v>
      </c>
      <c r="G19" s="77">
        <f t="shared" si="1"/>
        <v>0</v>
      </c>
      <c r="H19" s="77">
        <v>9.5618888949558162E-5</v>
      </c>
      <c r="I19" s="77">
        <f t="shared" si="2"/>
        <v>9.5618888949558162E-5</v>
      </c>
      <c r="J19" s="76">
        <f>分析係数表!G22</f>
        <v>0.19477362503798237</v>
      </c>
      <c r="K19" s="78">
        <f t="shared" si="3"/>
        <v>1.8624037622809717E-5</v>
      </c>
      <c r="L19" s="79"/>
      <c r="M19" s="80"/>
      <c r="N19" s="81">
        <f>分析係数表!H22</f>
        <v>4.276858672463068E-5</v>
      </c>
      <c r="O19" s="82">
        <f t="shared" si="4"/>
        <v>8.0757473219899862E-4</v>
      </c>
      <c r="P19" s="76">
        <f>分析係数表!C22</f>
        <v>4.9691833590138623E-2</v>
      </c>
      <c r="Q19" s="82">
        <f t="shared" si="5"/>
        <v>4.0129869204033403E-5</v>
      </c>
      <c r="R19" s="83">
        <v>4.8207022215648144E-4</v>
      </c>
      <c r="S19" s="84">
        <f t="shared" si="6"/>
        <v>5.7768911110603956E-4</v>
      </c>
      <c r="T19" s="85">
        <f>分析係数表!F22</f>
        <v>0.41355211182011548</v>
      </c>
      <c r="U19" s="86">
        <f t="shared" si="7"/>
        <v>2.3890455187338799E-4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4.7504396011705804E-4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投入係数表!E21</f>
        <v>0</v>
      </c>
      <c r="E21" s="77">
        <f t="shared" si="0"/>
        <v>0</v>
      </c>
      <c r="F21" s="76">
        <f>分析係数表!C24</f>
        <v>0.10964526531808849</v>
      </c>
      <c r="G21" s="77">
        <f t="shared" si="1"/>
        <v>0</v>
      </c>
      <c r="H21" s="77">
        <v>5.2358667402640233E-4</v>
      </c>
      <c r="I21" s="77">
        <f t="shared" si="2"/>
        <v>5.2358667402640233E-4</v>
      </c>
      <c r="J21" s="76">
        <f>分析係数表!G24</f>
        <v>0.20900321543408359</v>
      </c>
      <c r="K21" s="78">
        <f t="shared" si="3"/>
        <v>1.0943129842995547E-4</v>
      </c>
      <c r="L21" s="79"/>
      <c r="M21" s="80"/>
      <c r="N21" s="81">
        <f>分析係数表!H24</f>
        <v>3.3711709535885358E-4</v>
      </c>
      <c r="O21" s="82">
        <f t="shared" si="4"/>
        <v>6.3655890655685771E-3</v>
      </c>
      <c r="P21" s="76">
        <f>分析係数表!C24</f>
        <v>0.10964526531808849</v>
      </c>
      <c r="Q21" s="82">
        <f t="shared" si="5"/>
        <v>6.9795670200018965E-4</v>
      </c>
      <c r="R21" s="83">
        <v>2.8028255500865602E-3</v>
      </c>
      <c r="S21" s="84">
        <f t="shared" si="6"/>
        <v>3.3264122241129625E-3</v>
      </c>
      <c r="T21" s="85">
        <f>分析係数表!F24</f>
        <v>0.39389067524115756</v>
      </c>
      <c r="U21" s="86">
        <f t="shared" si="7"/>
        <v>1.3102427570862954E-3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投入係数表!E22</f>
        <v>0</v>
      </c>
      <c r="E22" s="77">
        <f t="shared" si="0"/>
        <v>0</v>
      </c>
      <c r="F22" s="76">
        <f>分析係数表!C25</f>
        <v>4.6305418719211788E-2</v>
      </c>
      <c r="G22" s="77">
        <f t="shared" si="1"/>
        <v>0</v>
      </c>
      <c r="H22" s="77">
        <v>1.4174388365006423E-4</v>
      </c>
      <c r="I22" s="77">
        <f t="shared" si="2"/>
        <v>1.4174388365006423E-4</v>
      </c>
      <c r="J22" s="76">
        <f>分析係数表!G25</f>
        <v>0.19667590027700832</v>
      </c>
      <c r="K22" s="78">
        <f t="shared" si="3"/>
        <v>2.7877605925635903E-5</v>
      </c>
      <c r="L22" s="79"/>
      <c r="M22" s="80"/>
      <c r="N22" s="81">
        <f>分析係数表!H25</f>
        <v>4.9058084772370483E-4</v>
      </c>
      <c r="O22" s="82">
        <f t="shared" si="4"/>
        <v>9.2633572222826314E-3</v>
      </c>
      <c r="P22" s="76">
        <f>分析係数表!C25</f>
        <v>4.6305418719211788E-2</v>
      </c>
      <c r="Q22" s="82">
        <f t="shared" si="5"/>
        <v>4.2894363492343185E-4</v>
      </c>
      <c r="R22" s="83">
        <v>1.4437147523756024E-3</v>
      </c>
      <c r="S22" s="84">
        <f t="shared" si="6"/>
        <v>1.5854586360256667E-3</v>
      </c>
      <c r="T22" s="85">
        <f>分析係数表!F25</f>
        <v>0.35013850415512465</v>
      </c>
      <c r="U22" s="86">
        <f t="shared" si="7"/>
        <v>5.5513011521785114E-4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投入係数表!E23</f>
        <v>0</v>
      </c>
      <c r="E23" s="77">
        <f t="shared" si="0"/>
        <v>0</v>
      </c>
      <c r="F23" s="76">
        <f>分析係数表!C26</f>
        <v>0.16673079389508783</v>
      </c>
      <c r="G23" s="77">
        <f t="shared" si="1"/>
        <v>0</v>
      </c>
      <c r="H23" s="77">
        <v>4.0544841304344774E-4</v>
      </c>
      <c r="I23" s="77">
        <f t="shared" si="2"/>
        <v>4.0544841304344774E-4</v>
      </c>
      <c r="J23" s="76">
        <f>分析係数表!G26</f>
        <v>0.1962424574876577</v>
      </c>
      <c r="K23" s="78">
        <f t="shared" si="3"/>
        <v>7.9566192960117072E-5</v>
      </c>
      <c r="L23" s="79"/>
      <c r="M23" s="80"/>
      <c r="N23" s="81">
        <f>分析係数表!H26</f>
        <v>1.0251881817815884E-2</v>
      </c>
      <c r="O23" s="82">
        <f t="shared" si="4"/>
        <v>0.19358041374770116</v>
      </c>
      <c r="P23" s="76">
        <f>分析係数表!C26</f>
        <v>0.16673079389508783</v>
      </c>
      <c r="Q23" s="82">
        <f t="shared" si="5"/>
        <v>3.2275816066693788E-2</v>
      </c>
      <c r="R23" s="83">
        <v>3.4313438899203338E-2</v>
      </c>
      <c r="S23" s="84">
        <f t="shared" si="6"/>
        <v>3.4718887312246788E-2</v>
      </c>
      <c r="T23" s="85">
        <f>分析係数表!F26</f>
        <v>0.33461327482172243</v>
      </c>
      <c r="U23" s="86">
        <f t="shared" si="7"/>
        <v>1.1617400581717246E-2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投入係数表!E24</f>
        <v>0</v>
      </c>
      <c r="E24" s="77">
        <f t="shared" si="0"/>
        <v>0</v>
      </c>
      <c r="F24" s="76">
        <f>分析係数表!C27</f>
        <v>7.547169811320753E-2</v>
      </c>
      <c r="G24" s="77">
        <f t="shared" si="1"/>
        <v>0</v>
      </c>
      <c r="H24" s="77">
        <v>9.3476192289246426E-5</v>
      </c>
      <c r="I24" s="77">
        <f t="shared" si="2"/>
        <v>9.3476192289246426E-5</v>
      </c>
      <c r="J24" s="76">
        <f>分析係数表!G27</f>
        <v>0.16957431960921143</v>
      </c>
      <c r="K24" s="78">
        <f t="shared" si="3"/>
        <v>1.5851161707108778E-5</v>
      </c>
      <c r="L24" s="79"/>
      <c r="M24" s="80"/>
      <c r="N24" s="81">
        <f>分析係数表!H27</f>
        <v>1.0395282373304351E-2</v>
      </c>
      <c r="O24" s="82">
        <f t="shared" si="4"/>
        <v>0.19628816432036839</v>
      </c>
      <c r="P24" s="76">
        <f>分析係数表!C27</f>
        <v>7.547169811320753E-2</v>
      </c>
      <c r="Q24" s="82">
        <f t="shared" si="5"/>
        <v>1.4814201080782517E-2</v>
      </c>
      <c r="R24" s="83">
        <v>1.4991241635936315E-2</v>
      </c>
      <c r="S24" s="84">
        <f t="shared" si="6"/>
        <v>1.508471782822556E-2</v>
      </c>
      <c r="T24" s="85">
        <f>分析係数表!F27</f>
        <v>0.31960921144452198</v>
      </c>
      <c r="U24" s="86">
        <f t="shared" si="7"/>
        <v>4.8212147699422938E-3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投入係数表!E25</f>
        <v>0</v>
      </c>
      <c r="E25" s="77">
        <f t="shared" si="0"/>
        <v>0</v>
      </c>
      <c r="F25" s="76">
        <f>分析係数表!C28</f>
        <v>9.6472970692467741E-2</v>
      </c>
      <c r="G25" s="77">
        <f t="shared" si="1"/>
        <v>0</v>
      </c>
      <c r="H25" s="77">
        <v>7.1624736470028531E-4</v>
      </c>
      <c r="I25" s="77">
        <f t="shared" si="2"/>
        <v>7.1624736470028531E-4</v>
      </c>
      <c r="J25" s="76">
        <f>分析係数表!G28</f>
        <v>0.12489408574817827</v>
      </c>
      <c r="K25" s="78">
        <f t="shared" si="3"/>
        <v>8.9455059783784155E-5</v>
      </c>
      <c r="L25" s="79"/>
      <c r="M25" s="80"/>
      <c r="N25" s="81">
        <f>分析係数表!H28</f>
        <v>1.9077305478404378E-2</v>
      </c>
      <c r="O25" s="82">
        <f t="shared" si="4"/>
        <v>0.36022583495676508</v>
      </c>
      <c r="P25" s="76">
        <f>分析係数表!C28</f>
        <v>9.6472970692467741E-2</v>
      </c>
      <c r="Q25" s="82">
        <f t="shared" si="5"/>
        <v>3.475205641845372E-2</v>
      </c>
      <c r="R25" s="83">
        <v>3.9643983921540379E-2</v>
      </c>
      <c r="S25" s="84">
        <f t="shared" si="6"/>
        <v>4.0360231286240666E-2</v>
      </c>
      <c r="T25" s="85">
        <f>分析係数表!F28</f>
        <v>0.21360786307405524</v>
      </c>
      <c r="U25" s="86">
        <f t="shared" si="7"/>
        <v>8.6212627582284967E-3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投入係数表!E26</f>
        <v>0</v>
      </c>
      <c r="E26" s="77">
        <f t="shared" si="0"/>
        <v>0</v>
      </c>
      <c r="F26" s="76">
        <f>分析係数表!C29</f>
        <v>3.4111818825194651E-2</v>
      </c>
      <c r="G26" s="77">
        <f t="shared" si="1"/>
        <v>0</v>
      </c>
      <c r="H26" s="77">
        <v>9.0345038638608543E-4</v>
      </c>
      <c r="I26" s="77">
        <f t="shared" si="2"/>
        <v>9.0345038638608543E-4</v>
      </c>
      <c r="J26" s="76">
        <f>分析係数表!G29</f>
        <v>0.26295336787564766</v>
      </c>
      <c r="K26" s="78">
        <f t="shared" si="3"/>
        <v>2.3756532180877634E-4</v>
      </c>
      <c r="L26" s="79"/>
      <c r="M26" s="80"/>
      <c r="N26" s="81">
        <f>分析係数表!H29</f>
        <v>9.4946262528680103E-3</v>
      </c>
      <c r="O26" s="82">
        <f t="shared" si="4"/>
        <v>0.17928159054817769</v>
      </c>
      <c r="P26" s="76">
        <f>分析係数表!C29</f>
        <v>3.4111818825194651E-2</v>
      </c>
      <c r="Q26" s="82">
        <f t="shared" si="5"/>
        <v>6.1156211354721672E-3</v>
      </c>
      <c r="R26" s="83">
        <v>7.8012267670710244E-3</v>
      </c>
      <c r="S26" s="84">
        <f t="shared" si="6"/>
        <v>8.7046771534571091E-3</v>
      </c>
      <c r="T26" s="85">
        <f>分析係数表!F29</f>
        <v>0.41450777202072536</v>
      </c>
      <c r="U26" s="86">
        <f t="shared" si="7"/>
        <v>3.6081563330392159E-3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投入係数表!E27</f>
        <v>0</v>
      </c>
      <c r="E27" s="77">
        <f t="shared" si="0"/>
        <v>0</v>
      </c>
      <c r="F27" s="76">
        <f>分析係数表!C30</f>
        <v>1</v>
      </c>
      <c r="G27" s="77">
        <f t="shared" si="1"/>
        <v>0</v>
      </c>
      <c r="H27" s="77">
        <v>1.2001191481762145E-2</v>
      </c>
      <c r="I27" s="77">
        <f t="shared" si="2"/>
        <v>1.2001191481762145E-2</v>
      </c>
      <c r="J27" s="76">
        <f>分析係数表!G30</f>
        <v>0.34440567162860553</v>
      </c>
      <c r="K27" s="78">
        <f t="shared" si="3"/>
        <v>4.1332784126197914E-3</v>
      </c>
      <c r="L27" s="79"/>
      <c r="M27" s="80"/>
      <c r="N27" s="81">
        <f>分析係数表!H30</f>
        <v>0</v>
      </c>
      <c r="O27" s="82">
        <f t="shared" si="4"/>
        <v>0</v>
      </c>
      <c r="P27" s="76">
        <f>分析係数表!C30</f>
        <v>1</v>
      </c>
      <c r="Q27" s="82">
        <f t="shared" si="5"/>
        <v>0</v>
      </c>
      <c r="R27" s="83">
        <v>5.6154271446303465E-2</v>
      </c>
      <c r="S27" s="84">
        <f t="shared" si="6"/>
        <v>6.815546292806561E-2</v>
      </c>
      <c r="T27" s="85">
        <f>分析係数表!F30</f>
        <v>0.44043464817350592</v>
      </c>
      <c r="U27" s="86">
        <f t="shared" si="7"/>
        <v>3.0018027335825002E-2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投入係数表!E28</f>
        <v>0</v>
      </c>
      <c r="E28" s="77">
        <f t="shared" si="0"/>
        <v>0</v>
      </c>
      <c r="F28" s="76">
        <f>分析係数表!C31</f>
        <v>1.6826763829082436E-2</v>
      </c>
      <c r="G28" s="77">
        <f t="shared" si="1"/>
        <v>0</v>
      </c>
      <c r="H28" s="77">
        <v>1.4601006129596639E-3</v>
      </c>
      <c r="I28" s="77">
        <f t="shared" si="2"/>
        <v>1.4601006129596639E-3</v>
      </c>
      <c r="J28" s="76">
        <f>分析係数表!G31</f>
        <v>7.0588235294117646E-2</v>
      </c>
      <c r="K28" s="78">
        <f t="shared" si="3"/>
        <v>1.0306592562068216E-4</v>
      </c>
      <c r="L28" s="79"/>
      <c r="M28" s="80"/>
      <c r="N28" s="81">
        <f>分析係数表!H31</f>
        <v>2.1628325886567646E-2</v>
      </c>
      <c r="O28" s="82">
        <f t="shared" si="4"/>
        <v>0.40839529251263479</v>
      </c>
      <c r="P28" s="76">
        <f>分析係数表!C31</f>
        <v>1.6826763829082436E-2</v>
      </c>
      <c r="Q28" s="82">
        <f t="shared" si="5"/>
        <v>6.871971136019144E-3</v>
      </c>
      <c r="R28" s="83">
        <v>8.6470260186053641E-3</v>
      </c>
      <c r="S28" s="84">
        <f t="shared" si="6"/>
        <v>1.0107126631565029E-2</v>
      </c>
      <c r="T28" s="85">
        <f>分析係数表!F31</f>
        <v>0.34509803921568627</v>
      </c>
      <c r="U28" s="86">
        <f t="shared" si="7"/>
        <v>3.4879495826577352E-3</v>
      </c>
      <c r="V28" s="87">
        <f>分析係数表!D31</f>
        <v>0</v>
      </c>
      <c r="W28" s="167">
        <f t="shared" si="8"/>
        <v>0</v>
      </c>
      <c r="X28" s="76">
        <f>分析係数表!E31</f>
        <v>0</v>
      </c>
      <c r="Y28" s="166">
        <f t="shared" si="9"/>
        <v>0</v>
      </c>
    </row>
    <row r="29" spans="1:25" x14ac:dyDescent="0.2">
      <c r="A29" s="6" t="s">
        <v>17</v>
      </c>
      <c r="B29" s="5" t="s">
        <v>273</v>
      </c>
      <c r="C29" s="90"/>
      <c r="D29" s="76">
        <f>投入係数表!E29</f>
        <v>0</v>
      </c>
      <c r="E29" s="77">
        <f t="shared" si="0"/>
        <v>0</v>
      </c>
      <c r="F29" s="76">
        <f>分析係数表!C32</f>
        <v>1</v>
      </c>
      <c r="G29" s="77">
        <f t="shared" si="1"/>
        <v>0</v>
      </c>
      <c r="H29" s="77">
        <v>9.6567560608884079E-3</v>
      </c>
      <c r="I29" s="77">
        <f t="shared" si="2"/>
        <v>9.6567560608884079E-3</v>
      </c>
      <c r="J29" s="76">
        <f>分析係数表!G32</f>
        <v>0.14034315882094148</v>
      </c>
      <c r="K29" s="78">
        <f t="shared" si="3"/>
        <v>1.355259649548351E-3</v>
      </c>
      <c r="L29" s="79"/>
      <c r="M29" s="80"/>
      <c r="N29" s="81">
        <f>分析係数表!H32</f>
        <v>6.181318681318681E-3</v>
      </c>
      <c r="O29" s="82">
        <f t="shared" si="4"/>
        <v>0.11671830100076115</v>
      </c>
      <c r="P29" s="76">
        <f>分析係数表!C32</f>
        <v>1</v>
      </c>
      <c r="Q29" s="82">
        <f t="shared" si="5"/>
        <v>0.11671830100076115</v>
      </c>
      <c r="R29" s="83">
        <v>0.15190429340463785</v>
      </c>
      <c r="S29" s="84">
        <f t="shared" si="6"/>
        <v>0.16156104946552624</v>
      </c>
      <c r="T29" s="85">
        <f>分析係数表!F32</f>
        <v>0.48284205895292565</v>
      </c>
      <c r="U29" s="86">
        <f t="shared" si="7"/>
        <v>7.8008469770530164E-2</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投入係数表!E30</f>
        <v>0</v>
      </c>
      <c r="E30" s="77">
        <f t="shared" si="0"/>
        <v>0</v>
      </c>
      <c r="F30" s="76">
        <f>分析係数表!C33</f>
        <v>0.61354309165526677</v>
      </c>
      <c r="G30" s="77">
        <f t="shared" si="1"/>
        <v>0</v>
      </c>
      <c r="H30" s="77">
        <v>3.5124392057968978E-3</v>
      </c>
      <c r="I30" s="77">
        <f t="shared" si="2"/>
        <v>3.5124392057968978E-3</v>
      </c>
      <c r="J30" s="76">
        <f>分析係数表!G33</f>
        <v>0.50806900389538123</v>
      </c>
      <c r="K30" s="78">
        <f t="shared" si="3"/>
        <v>1.7845614885323138E-3</v>
      </c>
      <c r="L30" s="79"/>
      <c r="M30" s="80"/>
      <c r="N30" s="81">
        <f>分析係数表!H33</f>
        <v>9.1575091575091575E-4</v>
      </c>
      <c r="O30" s="82">
        <f t="shared" si="4"/>
        <v>1.7291600148260911E-2</v>
      </c>
      <c r="P30" s="76">
        <f>分析係数表!C33</f>
        <v>0.61354309165526677</v>
      </c>
      <c r="Q30" s="82">
        <f t="shared" si="5"/>
        <v>1.0609141814630669E-2</v>
      </c>
      <c r="R30" s="83">
        <v>2.9022458100068555E-2</v>
      </c>
      <c r="S30" s="84">
        <f t="shared" si="6"/>
        <v>3.2534897305865451E-2</v>
      </c>
      <c r="T30" s="85">
        <f>分析係数表!F33</f>
        <v>0.64607679465776291</v>
      </c>
      <c r="U30" s="86">
        <f t="shared" si="7"/>
        <v>2.1020042165893038E-2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投入係数表!E31</f>
        <v>0.14285714285714285</v>
      </c>
      <c r="E31" s="77">
        <f t="shared" si="0"/>
        <v>14.285714285714285</v>
      </c>
      <c r="F31" s="76">
        <f>分析係数表!C34</f>
        <v>0.22857033424405693</v>
      </c>
      <c r="G31" s="77">
        <f t="shared" si="1"/>
        <v>3.265290489200813</v>
      </c>
      <c r="H31" s="77">
        <v>3.2822130849009907</v>
      </c>
      <c r="I31" s="77">
        <f t="shared" si="2"/>
        <v>3.2822130849009907</v>
      </c>
      <c r="J31" s="76">
        <f>分析係数表!G34</f>
        <v>0.42483593457785029</v>
      </c>
      <c r="K31" s="78">
        <f t="shared" si="3"/>
        <v>1.3944020634075616</v>
      </c>
      <c r="L31" s="79"/>
      <c r="M31" s="80"/>
      <c r="N31" s="81">
        <f>分析係数表!H34</f>
        <v>0.15290524493821198</v>
      </c>
      <c r="O31" s="82">
        <f t="shared" si="4"/>
        <v>2.8872221807994554</v>
      </c>
      <c r="P31" s="76">
        <f>分析係数表!C34</f>
        <v>0.22857033424405693</v>
      </c>
      <c r="Q31" s="82">
        <f t="shared" si="5"/>
        <v>0.65993333890218653</v>
      </c>
      <c r="R31" s="83">
        <v>0.70303838777157124</v>
      </c>
      <c r="S31" s="84">
        <f t="shared" si="6"/>
        <v>3.9852514726725619</v>
      </c>
      <c r="T31" s="85">
        <f>分析係数表!F34</f>
        <v>0.69964976707810533</v>
      </c>
      <c r="U31" s="86">
        <f t="shared" si="7"/>
        <v>2.788280264603034</v>
      </c>
      <c r="V31" s="87">
        <f>分析係数表!D34</f>
        <v>0.31293141555306198</v>
      </c>
      <c r="W31" s="167">
        <f t="shared" si="8"/>
        <v>1</v>
      </c>
      <c r="X31" s="76">
        <f>分析係数表!E34</f>
        <v>0.23428202251011596</v>
      </c>
      <c r="Y31" s="166">
        <f t="shared" si="9"/>
        <v>1</v>
      </c>
    </row>
    <row r="32" spans="1:25" x14ac:dyDescent="0.2">
      <c r="A32" s="6" t="s">
        <v>20</v>
      </c>
      <c r="B32" s="5" t="s">
        <v>37</v>
      </c>
      <c r="C32" s="90"/>
      <c r="D32" s="76">
        <f>投入係数表!E32</f>
        <v>0</v>
      </c>
      <c r="E32" s="77">
        <f t="shared" si="0"/>
        <v>0</v>
      </c>
      <c r="F32" s="76">
        <f>分析係数表!C35</f>
        <v>0.59405620126526415</v>
      </c>
      <c r="G32" s="77">
        <f t="shared" si="1"/>
        <v>0</v>
      </c>
      <c r="H32" s="77">
        <v>4.2495136169133488E-2</v>
      </c>
      <c r="I32" s="77">
        <f t="shared" si="2"/>
        <v>4.2495136169133488E-2</v>
      </c>
      <c r="J32" s="76">
        <f>分析係数表!G35</f>
        <v>0.31381472022289297</v>
      </c>
      <c r="K32" s="78">
        <f t="shared" si="3"/>
        <v>1.3335599267750365E-2</v>
      </c>
      <c r="L32" s="79"/>
      <c r="M32" s="80"/>
      <c r="N32" s="81">
        <f>分析係数表!H35</f>
        <v>5.730990621100511E-2</v>
      </c>
      <c r="O32" s="82">
        <f t="shared" si="4"/>
        <v>1.0821501411466581</v>
      </c>
      <c r="P32" s="76">
        <f>分析係数表!C35</f>
        <v>0.59405620126526415</v>
      </c>
      <c r="Q32" s="82">
        <f t="shared" si="5"/>
        <v>0.64285800204825316</v>
      </c>
      <c r="R32" s="83">
        <v>0.87378899461631165</v>
      </c>
      <c r="S32" s="84">
        <f t="shared" si="6"/>
        <v>0.91628413078544513</v>
      </c>
      <c r="T32" s="85">
        <f>分析係数表!F35</f>
        <v>0.64397492454144412</v>
      </c>
      <c r="U32" s="86">
        <f t="shared" si="7"/>
        <v>0.59006400398107972</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投入係数表!E33</f>
        <v>0</v>
      </c>
      <c r="E33" s="77">
        <f t="shared" si="0"/>
        <v>0</v>
      </c>
      <c r="F33" s="76">
        <f>分析係数表!C36</f>
        <v>0.92201141892342209</v>
      </c>
      <c r="G33" s="77">
        <f t="shared" si="1"/>
        <v>0</v>
      </c>
      <c r="H33" s="77">
        <v>8.6316523567659523E-2</v>
      </c>
      <c r="I33" s="77">
        <f t="shared" si="2"/>
        <v>8.6316523567659523E-2</v>
      </c>
      <c r="J33" s="76">
        <f>分析係数表!G36</f>
        <v>3.5073050022033647E-2</v>
      </c>
      <c r="K33" s="78">
        <f t="shared" si="3"/>
        <v>3.0273837488165685E-3</v>
      </c>
      <c r="L33" s="79"/>
      <c r="M33" s="80"/>
      <c r="N33" s="81">
        <f>分析係数表!H36</f>
        <v>0.21210954796119633</v>
      </c>
      <c r="O33" s="82">
        <f t="shared" si="4"/>
        <v>4.0051431321429281</v>
      </c>
      <c r="P33" s="76">
        <f>分析係数表!C36</f>
        <v>0.92201141892342209</v>
      </c>
      <c r="Q33" s="82">
        <f t="shared" si="5"/>
        <v>3.6927877022585003</v>
      </c>
      <c r="R33" s="83">
        <v>3.8285332322661572</v>
      </c>
      <c r="S33" s="84">
        <f t="shared" si="6"/>
        <v>3.9148497558338167</v>
      </c>
      <c r="T33" s="85">
        <f>分析係数表!F36</f>
        <v>0.86466819583959498</v>
      </c>
      <c r="U33" s="86">
        <f t="shared" si="7"/>
        <v>3.385046075359905</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投入係数表!E34</f>
        <v>0</v>
      </c>
      <c r="E34" s="77">
        <f t="shared" si="0"/>
        <v>0</v>
      </c>
      <c r="F34" s="76">
        <f>分析係数表!C37</f>
        <v>0.53071646341463419</v>
      </c>
      <c r="G34" s="77">
        <f t="shared" si="1"/>
        <v>0</v>
      </c>
      <c r="H34" s="77">
        <v>4.6372509238147244E-2</v>
      </c>
      <c r="I34" s="77">
        <f t="shared" si="2"/>
        <v>4.6372509238147244E-2</v>
      </c>
      <c r="J34" s="76">
        <f>分析係数表!G37</f>
        <v>0.41098529342667856</v>
      </c>
      <c r="K34" s="78">
        <f t="shared" si="3"/>
        <v>1.9058419316171308E-2</v>
      </c>
      <c r="L34" s="79"/>
      <c r="M34" s="80"/>
      <c r="N34" s="81">
        <f>分析係数表!H37</f>
        <v>4.5651692629714608E-2</v>
      </c>
      <c r="O34" s="82">
        <f t="shared" si="4"/>
        <v>0.86201477002841354</v>
      </c>
      <c r="P34" s="76">
        <f>分析係数表!C37</f>
        <v>0.53071646341463419</v>
      </c>
      <c r="Q34" s="82">
        <f t="shared" si="5"/>
        <v>0.45748543016065885</v>
      </c>
      <c r="R34" s="83">
        <v>0.5250700043255726</v>
      </c>
      <c r="S34" s="84">
        <f t="shared" si="6"/>
        <v>0.57144251356371989</v>
      </c>
      <c r="T34" s="85">
        <f>分析係数表!F37</f>
        <v>0.70065310341587184</v>
      </c>
      <c r="U34" s="86">
        <f t="shared" si="7"/>
        <v>0.4003829705521868</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投入係数表!E35</f>
        <v>0</v>
      </c>
      <c r="E35" s="77">
        <f t="shared" si="0"/>
        <v>0</v>
      </c>
      <c r="F35" s="76">
        <f>分析係数表!C38</f>
        <v>6.0218331324874197E-2</v>
      </c>
      <c r="G35" s="77">
        <f t="shared" si="1"/>
        <v>0</v>
      </c>
      <c r="H35" s="77">
        <v>8.2393819981690999E-3</v>
      </c>
      <c r="I35" s="77">
        <f t="shared" si="2"/>
        <v>8.2393819981690999E-3</v>
      </c>
      <c r="J35" s="76">
        <f>分析係数表!G38</f>
        <v>0.21161417322834647</v>
      </c>
      <c r="K35" s="78">
        <f t="shared" si="3"/>
        <v>1.7435700094550755E-3</v>
      </c>
      <c r="L35" s="79"/>
      <c r="M35" s="80"/>
      <c r="N35" s="81">
        <f>分析係数表!H38</f>
        <v>4.0957211286881616E-2</v>
      </c>
      <c r="O35" s="82">
        <f t="shared" si="4"/>
        <v>0.77337156707057042</v>
      </c>
      <c r="P35" s="76">
        <f>分析係数表!C38</f>
        <v>6.0218331324874197E-2</v>
      </c>
      <c r="Q35" s="82">
        <f t="shared" si="5"/>
        <v>4.6571145263092778E-2</v>
      </c>
      <c r="R35" s="83">
        <v>5.7040361600570695E-2</v>
      </c>
      <c r="S35" s="84">
        <f t="shared" si="6"/>
        <v>6.5279743598739795E-2</v>
      </c>
      <c r="T35" s="85">
        <f>分析係数表!F38</f>
        <v>0.48868110236220474</v>
      </c>
      <c r="U35" s="86">
        <f t="shared" si="7"/>
        <v>3.1900977063754242E-2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投入係数表!E36</f>
        <v>0</v>
      </c>
      <c r="E36" s="77">
        <f t="shared" si="0"/>
        <v>0</v>
      </c>
      <c r="F36" s="76">
        <f>分析係数表!C39</f>
        <v>1</v>
      </c>
      <c r="G36" s="77">
        <f t="shared" si="1"/>
        <v>0</v>
      </c>
      <c r="H36" s="77">
        <v>6.8364700727691107E-4</v>
      </c>
      <c r="I36" s="77">
        <f t="shared" si="2"/>
        <v>6.8364700727691107E-4</v>
      </c>
      <c r="J36" s="76">
        <f>分析係数表!G39</f>
        <v>0.35446398937935614</v>
      </c>
      <c r="K36" s="78">
        <f t="shared" si="3"/>
        <v>2.4232824552663162E-4</v>
      </c>
      <c r="L36" s="79"/>
      <c r="M36" s="80"/>
      <c r="N36" s="81">
        <f>分析係数表!H39</f>
        <v>3.6479088676890873E-3</v>
      </c>
      <c r="O36" s="82">
        <f t="shared" si="4"/>
        <v>6.8881374216973407E-2</v>
      </c>
      <c r="P36" s="76">
        <f>分析係数表!C39</f>
        <v>1</v>
      </c>
      <c r="Q36" s="82">
        <f t="shared" si="5"/>
        <v>6.8881374216973407E-2</v>
      </c>
      <c r="R36" s="83">
        <v>7.7793302544821544E-2</v>
      </c>
      <c r="S36" s="84">
        <f t="shared" si="6"/>
        <v>7.8476949552098454E-2</v>
      </c>
      <c r="T36" s="85">
        <f>分析係数表!F39</f>
        <v>0.70522971883741881</v>
      </c>
      <c r="U36" s="86">
        <f t="shared" si="7"/>
        <v>5.5344277067844692E-2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投入係数表!E37</f>
        <v>0</v>
      </c>
      <c r="E37" s="77">
        <f t="shared" si="0"/>
        <v>0</v>
      </c>
      <c r="F37" s="76">
        <f>分析係数表!C40</f>
        <v>0.65100470158416435</v>
      </c>
      <c r="G37" s="77">
        <f t="shared" si="1"/>
        <v>0</v>
      </c>
      <c r="H37" s="77">
        <v>2.2840348394933055E-4</v>
      </c>
      <c r="I37" s="77">
        <f t="shared" si="2"/>
        <v>2.2840348394933055E-4</v>
      </c>
      <c r="J37" s="76">
        <f>分析係数表!G40</f>
        <v>0.47733083654434799</v>
      </c>
      <c r="K37" s="78">
        <f t="shared" si="3"/>
        <v>1.0902402606317751E-4</v>
      </c>
      <c r="L37" s="79"/>
      <c r="M37" s="80"/>
      <c r="N37" s="81">
        <f>分析係数表!H40</f>
        <v>3.0717908465161214E-2</v>
      </c>
      <c r="O37" s="82">
        <f t="shared" si="4"/>
        <v>0.5800286753029279</v>
      </c>
      <c r="P37" s="76">
        <f>分析係数表!C40</f>
        <v>0.65100470158416435</v>
      </c>
      <c r="Q37" s="82">
        <f t="shared" si="5"/>
        <v>0.37760139467584075</v>
      </c>
      <c r="R37" s="83">
        <v>0.37907041756636745</v>
      </c>
      <c r="S37" s="84">
        <f t="shared" si="6"/>
        <v>0.37929882105031676</v>
      </c>
      <c r="T37" s="85">
        <f>分析係数表!F40</f>
        <v>0.67377291224026792</v>
      </c>
      <c r="U37" s="86">
        <f t="shared" si="7"/>
        <v>0.25556127126837214</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投入係数表!E38</f>
        <v>0</v>
      </c>
      <c r="E38" s="77">
        <f t="shared" si="0"/>
        <v>0</v>
      </c>
      <c r="F38" s="76">
        <f>分析係数表!C41</f>
        <v>0.8265321556052998</v>
      </c>
      <c r="G38" s="77">
        <f t="shared" si="1"/>
        <v>0</v>
      </c>
      <c r="H38" s="77">
        <v>1.1633557190688396E-4</v>
      </c>
      <c r="I38" s="77">
        <f t="shared" si="2"/>
        <v>1.1633557190688396E-4</v>
      </c>
      <c r="J38" s="76">
        <f>分析係数表!G41</f>
        <v>0.44479524052850572</v>
      </c>
      <c r="K38" s="78">
        <f t="shared" si="3"/>
        <v>5.174550868834372E-5</v>
      </c>
      <c r="L38" s="79"/>
      <c r="M38" s="80"/>
      <c r="N38" s="81">
        <f>分析係数表!H41</f>
        <v>6.0640824377088114E-2</v>
      </c>
      <c r="O38" s="82">
        <f t="shared" si="4"/>
        <v>1.1450459614661568</v>
      </c>
      <c r="P38" s="76">
        <f>分析係数表!C41</f>
        <v>0.8265321556052998</v>
      </c>
      <c r="Q38" s="82">
        <f t="shared" si="5"/>
        <v>0.94641730679776559</v>
      </c>
      <c r="R38" s="83">
        <v>0.9633933140023262</v>
      </c>
      <c r="S38" s="84">
        <f t="shared" si="6"/>
        <v>0.96350964957423313</v>
      </c>
      <c r="T38" s="85">
        <f>分析係数表!F41</f>
        <v>0.54945616468355352</v>
      </c>
      <c r="U38" s="86">
        <f t="shared" si="7"/>
        <v>0.52940631669065275</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投入係数表!E39</f>
        <v>0</v>
      </c>
      <c r="E39" s="77">
        <f>$C$7*D39</f>
        <v>0</v>
      </c>
      <c r="F39" s="76">
        <f>分析係数表!C42</f>
        <v>0.24572260647979616</v>
      </c>
      <c r="G39" s="77">
        <f>E39*F39</f>
        <v>0</v>
      </c>
      <c r="H39" s="77">
        <v>3.9279749358903733E-4</v>
      </c>
      <c r="I39" s="77">
        <f>C39+H39</f>
        <v>3.9279749358903733E-4</v>
      </c>
      <c r="J39" s="76">
        <f>分析係数表!G42</f>
        <v>0.48602941176470588</v>
      </c>
      <c r="K39" s="78">
        <f>I39*J39</f>
        <v>1.9091113475173065E-4</v>
      </c>
      <c r="L39" s="79"/>
      <c r="M39" s="80"/>
      <c r="N39" s="81">
        <f>分析係数表!H42</f>
        <v>1.240792174858109E-2</v>
      </c>
      <c r="O39" s="82">
        <f t="shared" si="4"/>
        <v>0.23429168112973303</v>
      </c>
      <c r="P39" s="76">
        <f>分析係数表!C42</f>
        <v>0.24572260647979616</v>
      </c>
      <c r="Q39" s="82">
        <f>O39*P39</f>
        <v>5.7570762563731274E-2</v>
      </c>
      <c r="R39" s="83">
        <v>6.0331571273807887E-2</v>
      </c>
      <c r="S39" s="84">
        <f>I39+R39</f>
        <v>6.0724368767396925E-2</v>
      </c>
      <c r="T39" s="85">
        <f>分析係数表!F42</f>
        <v>0.55735294117647061</v>
      </c>
      <c r="U39" s="86">
        <f>S39*T39</f>
        <v>3.3844905533593289E-2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投入係数表!E40</f>
        <v>0</v>
      </c>
      <c r="E40" s="77">
        <f>$C$7*D40</f>
        <v>0</v>
      </c>
      <c r="F40" s="76">
        <f>分析係数表!C43</f>
        <v>0.32241039779440728</v>
      </c>
      <c r="G40" s="77">
        <f>E40*F40</f>
        <v>0</v>
      </c>
      <c r="H40" s="77">
        <v>0.10251991200898365</v>
      </c>
      <c r="I40" s="77">
        <f>C40+H40</f>
        <v>0.10251991200898365</v>
      </c>
      <c r="J40" s="76">
        <f>分析係数表!G43</f>
        <v>0.32678591644967736</v>
      </c>
      <c r="K40" s="78">
        <f>I40*J40</f>
        <v>3.3502063400196007E-2</v>
      </c>
      <c r="L40" s="79"/>
      <c r="M40" s="80"/>
      <c r="N40" s="81">
        <f>分析係数表!H43</f>
        <v>3.3935615666384894E-2</v>
      </c>
      <c r="O40" s="82">
        <f t="shared" si="4"/>
        <v>0.64078679780189951</v>
      </c>
      <c r="P40" s="76">
        <f>分析係数表!C43</f>
        <v>0.32241039779440728</v>
      </c>
      <c r="Q40" s="82">
        <f>O40*P40</f>
        <v>0.20659632638071485</v>
      </c>
      <c r="R40" s="83">
        <v>0.3546632243440106</v>
      </c>
      <c r="S40" s="84">
        <f>I40+R40</f>
        <v>0.45718313635299423</v>
      </c>
      <c r="T40" s="85">
        <f>分析係数表!F43</f>
        <v>0.56402128382203098</v>
      </c>
      <c r="U40" s="86">
        <f>S40*T40</f>
        <v>0.25786101950759843</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投入係数表!E41</f>
        <v>0</v>
      </c>
      <c r="E41" s="77">
        <f>$C$7*D41</f>
        <v>0</v>
      </c>
      <c r="F41" s="76">
        <f>分析係数表!C44</f>
        <v>0.3905721797921623</v>
      </c>
      <c r="G41" s="77">
        <f>E41*F41</f>
        <v>0</v>
      </c>
      <c r="H41" s="77">
        <v>1.3265254842495045E-3</v>
      </c>
      <c r="I41" s="77">
        <f>C41+H41</f>
        <v>1.3265254842495045E-3</v>
      </c>
      <c r="J41" s="76">
        <f>分析係数表!G44</f>
        <v>0.26539598666415049</v>
      </c>
      <c r="K41" s="78">
        <f>I41*J41</f>
        <v>3.5205453972753727E-4</v>
      </c>
      <c r="L41" s="79"/>
      <c r="M41" s="80"/>
      <c r="N41" s="81">
        <f>分析係数表!H44</f>
        <v>0.10659692871231333</v>
      </c>
      <c r="O41" s="82">
        <f t="shared" si="4"/>
        <v>2.0128087634119867</v>
      </c>
      <c r="P41" s="76">
        <f>分析係数表!C44</f>
        <v>0.3905721797921623</v>
      </c>
      <c r="Q41" s="82">
        <f>O41*P41</f>
        <v>0.78614710623058637</v>
      </c>
      <c r="R41" s="83">
        <v>0.79849937635107493</v>
      </c>
      <c r="S41" s="84">
        <f>I41+R41</f>
        <v>0.79982590183532443</v>
      </c>
      <c r="T41" s="85">
        <f>分析係数表!F44</f>
        <v>0.53714537334088197</v>
      </c>
      <c r="U41" s="86">
        <f>S41*T41</f>
        <v>0.42962278264904297</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投入係数表!E42</f>
        <v>0</v>
      </c>
      <c r="E42" s="77">
        <f>$C$7*D42</f>
        <v>0</v>
      </c>
      <c r="F42" s="76">
        <f>分析係数表!C45</f>
        <v>1</v>
      </c>
      <c r="G42" s="77">
        <f>E42*F42</f>
        <v>0</v>
      </c>
      <c r="H42" s="77">
        <v>4.0934963787014871E-3</v>
      </c>
      <c r="I42" s="77">
        <f>C42+H42</f>
        <v>4.0934963787014871E-3</v>
      </c>
      <c r="J42" s="76">
        <f>分析係数表!G45</f>
        <v>0</v>
      </c>
      <c r="K42" s="78">
        <f>I42*J42</f>
        <v>0</v>
      </c>
      <c r="L42" s="79"/>
      <c r="M42" s="80"/>
      <c r="N42" s="81">
        <f>分析係数表!H45</f>
        <v>0</v>
      </c>
      <c r="O42" s="82">
        <f t="shared" si="4"/>
        <v>0</v>
      </c>
      <c r="P42" s="76">
        <f>分析係数表!C45</f>
        <v>1</v>
      </c>
      <c r="Q42" s="82">
        <f>O42*P42</f>
        <v>0</v>
      </c>
      <c r="R42" s="83">
        <v>6.9274254618634885E-3</v>
      </c>
      <c r="S42" s="84">
        <f>I42+R42</f>
        <v>1.1020921840564975E-2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0.10446009389671362</v>
      </c>
      <c r="G43" s="77">
        <f>E43*F43</f>
        <v>0</v>
      </c>
      <c r="H43" s="77">
        <v>3.6046842201873501E-3</v>
      </c>
      <c r="I43" s="77">
        <f>C43+H43</f>
        <v>3.6046842201873501E-3</v>
      </c>
      <c r="J43" s="76">
        <f>分析係数表!G46</f>
        <v>9.482758620689655E-3</v>
      </c>
      <c r="K43" s="78">
        <f>I43*J43</f>
        <v>3.418235036384556E-5</v>
      </c>
      <c r="L43" s="79"/>
      <c r="M43" s="80"/>
      <c r="N43" s="81">
        <f>分析係数表!H46</f>
        <v>2.1406935555287204E-2</v>
      </c>
      <c r="O43" s="82">
        <f t="shared" si="4"/>
        <v>0.40421490566360468</v>
      </c>
      <c r="P43" s="76">
        <f>分析係数表!C46</f>
        <v>0.10446009389671362</v>
      </c>
      <c r="Q43" s="82">
        <f>O43*P43</f>
        <v>4.2224327000071386E-2</v>
      </c>
      <c r="R43" s="83">
        <v>4.6990167546835618E-2</v>
      </c>
      <c r="S43" s="84">
        <f>I43+R43</f>
        <v>5.0594851767022969E-2</v>
      </c>
      <c r="T43" s="85">
        <f>分析係数表!F46</f>
        <v>0.31293103448275861</v>
      </c>
      <c r="U43" s="86">
        <f>S43*T43</f>
        <v>1.5832699302956325E-2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投入係数表!E44</f>
        <v>0.42857142857142855</v>
      </c>
      <c r="E44" s="91">
        <f>SUM(E5:E43)</f>
        <v>42.857142857142854</v>
      </c>
      <c r="F44" s="92">
        <f>分析係数表!C47</f>
        <v>0.44570757479943235</v>
      </c>
      <c r="G44" s="91">
        <f>SUM(G5:G43)</f>
        <v>3.6910641731047629</v>
      </c>
      <c r="H44" s="91">
        <f>SUM(H5:H43)</f>
        <v>4.0472869381989973</v>
      </c>
      <c r="I44" s="91">
        <f>SUM(I5:I43)</f>
        <v>104.04728693819902</v>
      </c>
      <c r="J44" s="92">
        <f>分析係数表!G47</f>
        <v>0.27097428005742652</v>
      </c>
      <c r="K44" s="93">
        <f>SUM(K5:K43)</f>
        <v>30.099512266579563</v>
      </c>
      <c r="L44" s="94">
        <f>最終需要_まとめ!$L$33</f>
        <v>0.62733333333333341</v>
      </c>
      <c r="M44" s="91">
        <f>K44*L44</f>
        <v>18.882427361900916</v>
      </c>
      <c r="N44" s="95">
        <f>分析係数表!H47</f>
        <v>1</v>
      </c>
      <c r="O44" s="109">
        <f t="shared" si="4"/>
        <v>18.882427361900916</v>
      </c>
      <c r="P44" s="92">
        <f>分析係数表!C47</f>
        <v>0.44570757479943235</v>
      </c>
      <c r="Q44" s="96">
        <f>SUM(Q5:Q43)</f>
        <v>8.2730530465885685</v>
      </c>
      <c r="R44" s="91">
        <f>SUM(R5:R43)</f>
        <v>9.1048220775996995</v>
      </c>
      <c r="S44" s="97">
        <f>SUM(S5:S43)</f>
        <v>113.1521090157987</v>
      </c>
      <c r="T44" s="98">
        <f>分析係数表!F47</f>
        <v>0.61157350498728547</v>
      </c>
      <c r="U44" s="99">
        <f>SUM(U5:U43)</f>
        <v>66.234330901479666</v>
      </c>
      <c r="V44" s="100">
        <f>分析係数表!D47</f>
        <v>9.9802009927653867E-2</v>
      </c>
      <c r="W44" s="164">
        <f>SUM(W5:W43)</f>
        <v>15</v>
      </c>
      <c r="X44" s="92">
        <f>分析係数表!E47</f>
        <v>7.9310975781403947E-2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4.3219724437998597E-2</v>
      </c>
      <c r="G5" s="77">
        <f t="shared" ref="G5:G38" si="1">E5*F5</f>
        <v>0</v>
      </c>
      <c r="H5" s="77">
        <f t="array" ref="H5:H43">MMULT(逆行列係数!C5:AO43,'4'!G5:G43)</f>
        <v>1.6121036591482149E-6</v>
      </c>
      <c r="I5" s="77">
        <f t="shared" ref="I5:I38" si="2">C5+H5</f>
        <v>1.6121036591482149E-6</v>
      </c>
      <c r="J5" s="76">
        <f>分析係数表!G8</f>
        <v>0.12096774193548387</v>
      </c>
      <c r="K5" s="78">
        <f t="shared" ref="K5:K38" si="3">I5*J5</f>
        <v>1.9501253941309053E-7</v>
      </c>
      <c r="L5" s="79" t="s">
        <v>181</v>
      </c>
      <c r="M5" s="80" t="s">
        <v>181</v>
      </c>
      <c r="N5" s="81">
        <f>分析係数表!H8</f>
        <v>1.0951274000724549E-2</v>
      </c>
      <c r="O5" s="82">
        <f t="shared" ref="O5:O43" si="4">$M$44*N5</f>
        <v>0.33176492991439765</v>
      </c>
      <c r="P5" s="76">
        <f>分析係数表!C8</f>
        <v>4.3219724437998597E-2</v>
      </c>
      <c r="Q5" s="82">
        <f t="shared" ref="Q5:Q38" si="5">O5*P5</f>
        <v>1.4338788849092184E-2</v>
      </c>
      <c r="R5" s="83">
        <f t="array" ref="R5:R43">MMULT(逆行列係数!C5:AO43,'4'!Q5:Q43)</f>
        <v>1.6164724578731596E-2</v>
      </c>
      <c r="S5" s="84">
        <f t="shared" ref="S5:S38" si="6">I5+R5</f>
        <v>1.6166336682390745E-2</v>
      </c>
      <c r="T5" s="85">
        <f>分析係数表!F8</f>
        <v>0.45483870967741935</v>
      </c>
      <c r="U5" s="86">
        <f t="shared" ref="U5:U43" si="7">S5*T5</f>
        <v>7.3530757168293387E-3</v>
      </c>
      <c r="V5" s="87">
        <f>分析係数表!D8</f>
        <v>0.9145161290322581</v>
      </c>
      <c r="W5" s="167">
        <f t="shared" ref="W5:W43" si="8">ROUND(S5*V5,0)</f>
        <v>0</v>
      </c>
      <c r="X5" s="76">
        <f>分析係数表!E8</f>
        <v>0.59354838709677415</v>
      </c>
      <c r="Y5" s="166">
        <f t="shared" ref="Y5:Y43" si="9">ROUND(S5*X5,0)</f>
        <v>0</v>
      </c>
    </row>
    <row r="6" spans="1:25" x14ac:dyDescent="0.2">
      <c r="A6" s="6" t="s">
        <v>220</v>
      </c>
      <c r="B6" s="5" t="s">
        <v>266</v>
      </c>
      <c r="C6" s="90"/>
      <c r="D6" s="76">
        <f>投入係数表!F6</f>
        <v>0</v>
      </c>
      <c r="E6" s="77">
        <f t="shared" si="0"/>
        <v>0</v>
      </c>
      <c r="F6" s="76">
        <f>分析係数表!C9</f>
        <v>0.23148148148148151</v>
      </c>
      <c r="G6" s="77">
        <f t="shared" si="1"/>
        <v>0</v>
      </c>
      <c r="H6" s="77">
        <v>6.8484520420165574E-7</v>
      </c>
      <c r="I6" s="77">
        <f t="shared" si="2"/>
        <v>6.8484520420165574E-7</v>
      </c>
      <c r="J6" s="76">
        <f>分析係数表!G9</f>
        <v>0.24691358024691357</v>
      </c>
      <c r="K6" s="78">
        <f t="shared" si="3"/>
        <v>1.6909758128435943E-7</v>
      </c>
      <c r="L6" s="79"/>
      <c r="M6" s="80"/>
      <c r="N6" s="81">
        <f>分析係数表!H9</f>
        <v>5.7611802117296619E-4</v>
      </c>
      <c r="O6" s="82">
        <f t="shared" si="4"/>
        <v>1.7453289444152781E-2</v>
      </c>
      <c r="P6" s="76">
        <f>分析係数表!C9</f>
        <v>0.23148148148148151</v>
      </c>
      <c r="Q6" s="82">
        <f t="shared" si="5"/>
        <v>4.0401132972575889E-3</v>
      </c>
      <c r="R6" s="83">
        <v>4.4914186638548396E-3</v>
      </c>
      <c r="S6" s="84">
        <f t="shared" si="6"/>
        <v>4.4921035090590413E-3</v>
      </c>
      <c r="T6" s="85">
        <f>分析係数表!F9</f>
        <v>0.67901234567901236</v>
      </c>
      <c r="U6" s="86">
        <f t="shared" si="7"/>
        <v>3.050193740719102E-3</v>
      </c>
      <c r="V6" s="87">
        <f>分析係数表!D9</f>
        <v>0</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5.5493895671475668E-3</v>
      </c>
      <c r="G7" s="77">
        <f t="shared" si="1"/>
        <v>0</v>
      </c>
      <c r="H7" s="77">
        <v>1.0279534052702175E-7</v>
      </c>
      <c r="I7" s="77">
        <f t="shared" si="2"/>
        <v>1.0279534052702175E-7</v>
      </c>
      <c r="J7" s="76">
        <f>分析係数表!G10</f>
        <v>0.2857142857142857</v>
      </c>
      <c r="K7" s="78">
        <f t="shared" si="3"/>
        <v>2.9370097293434784E-8</v>
      </c>
      <c r="L7" s="79"/>
      <c r="M7" s="80"/>
      <c r="N7" s="81">
        <f>分析係数表!H10</f>
        <v>1.1094674556213018E-3</v>
      </c>
      <c r="O7" s="82">
        <f t="shared" si="4"/>
        <v>3.3610919846599904E-2</v>
      </c>
      <c r="P7" s="76">
        <f>分析係数表!C10</f>
        <v>5.5493895671475668E-3</v>
      </c>
      <c r="Q7" s="82">
        <f t="shared" si="5"/>
        <v>1.8652008793895462E-4</v>
      </c>
      <c r="R7" s="83">
        <v>2.2917127020454474E-4</v>
      </c>
      <c r="S7" s="84">
        <f t="shared" si="6"/>
        <v>2.2927406554507177E-4</v>
      </c>
      <c r="T7" s="85">
        <f>分析係数表!F10</f>
        <v>0.5714285714285714</v>
      </c>
      <c r="U7" s="86">
        <f t="shared" si="7"/>
        <v>1.3101375174004101E-4</v>
      </c>
      <c r="V7" s="87">
        <f>分析係数表!D10</f>
        <v>0.14285714285714285</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8.2342177493137658E-3</v>
      </c>
      <c r="G8" s="77">
        <f t="shared" si="1"/>
        <v>0</v>
      </c>
      <c r="H8" s="77">
        <v>4.2232276451823744E-4</v>
      </c>
      <c r="I8" s="77">
        <f t="shared" si="2"/>
        <v>100.00042232276452</v>
      </c>
      <c r="J8" s="76">
        <f>分析係数表!G11</f>
        <v>0.47058823529411764</v>
      </c>
      <c r="K8" s="78">
        <f t="shared" si="3"/>
        <v>47.059022269536243</v>
      </c>
      <c r="L8" s="79"/>
      <c r="M8" s="80"/>
      <c r="N8" s="81">
        <f>分析係数表!H11</f>
        <v>-2.0126393752767377E-5</v>
      </c>
      <c r="O8" s="82">
        <f t="shared" si="4"/>
        <v>-6.0972190197913648E-4</v>
      </c>
      <c r="P8" s="76">
        <f>分析係数表!C11</f>
        <v>8.2342177493137658E-3</v>
      </c>
      <c r="Q8" s="82">
        <f t="shared" si="5"/>
        <v>-5.0205829074219535E-6</v>
      </c>
      <c r="R8" s="83">
        <v>6.1616643435805316E-5</v>
      </c>
      <c r="S8" s="84">
        <f t="shared" si="6"/>
        <v>100.00048393940796</v>
      </c>
      <c r="T8" s="85">
        <f>分析係数表!F11</f>
        <v>0.76470588235294112</v>
      </c>
      <c r="U8" s="86">
        <f t="shared" si="7"/>
        <v>76.470958306606079</v>
      </c>
      <c r="V8" s="87">
        <f>分析係数表!D11</f>
        <v>0</v>
      </c>
      <c r="W8" s="167">
        <f t="shared" si="8"/>
        <v>0</v>
      </c>
      <c r="X8" s="76">
        <f>分析係数表!E11</f>
        <v>0</v>
      </c>
      <c r="Y8" s="166">
        <f t="shared" si="9"/>
        <v>0</v>
      </c>
    </row>
    <row r="9" spans="1:25" x14ac:dyDescent="0.2">
      <c r="A9" s="6" t="s">
        <v>223</v>
      </c>
      <c r="B9" s="5" t="s">
        <v>191</v>
      </c>
      <c r="C9" s="90"/>
      <c r="D9" s="76">
        <f>投入係数表!F9</f>
        <v>0</v>
      </c>
      <c r="E9" s="77">
        <f t="shared" si="0"/>
        <v>0</v>
      </c>
      <c r="F9" s="76">
        <f>分析係数表!C12</f>
        <v>2.3675231529837748E-2</v>
      </c>
      <c r="G9" s="77">
        <f t="shared" si="1"/>
        <v>0</v>
      </c>
      <c r="H9" s="77">
        <v>2.1456128875415828E-6</v>
      </c>
      <c r="I9" s="77">
        <f t="shared" si="2"/>
        <v>2.1456128875415828E-6</v>
      </c>
      <c r="J9" s="76">
        <f>分析係数表!G12</f>
        <v>0.14409566517189837</v>
      </c>
      <c r="K9" s="78">
        <f t="shared" si="3"/>
        <v>3.0917351623170195E-7</v>
      </c>
      <c r="L9" s="79"/>
      <c r="M9" s="80"/>
      <c r="N9" s="81">
        <f>分析係数表!H12</f>
        <v>8.7247916918246585E-2</v>
      </c>
      <c r="O9" s="82">
        <f t="shared" si="4"/>
        <v>2.6431444450795567</v>
      </c>
      <c r="P9" s="76">
        <f>分析係数表!C12</f>
        <v>2.3675231529837748E-2</v>
      </c>
      <c r="Q9" s="82">
        <f t="shared" si="5"/>
        <v>6.2577056704063022E-2</v>
      </c>
      <c r="R9" s="83">
        <v>6.7089389075677866E-2</v>
      </c>
      <c r="S9" s="84">
        <f t="shared" si="6"/>
        <v>6.7091534688565407E-2</v>
      </c>
      <c r="T9" s="85">
        <f>分析係数表!F12</f>
        <v>0.28819133034379674</v>
      </c>
      <c r="U9" s="86">
        <f t="shared" si="7"/>
        <v>1.9335198636704652E-2</v>
      </c>
      <c r="V9" s="87">
        <f>分析係数表!D12</f>
        <v>3.3781763826606873E-2</v>
      </c>
      <c r="W9" s="167">
        <f t="shared" si="8"/>
        <v>0</v>
      </c>
      <c r="X9" s="76">
        <f>分析係数表!E12</f>
        <v>3.4230194319880419E-2</v>
      </c>
      <c r="Y9" s="166">
        <f t="shared" si="9"/>
        <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0.40721801528431584</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投入係数表!F11</f>
        <v>0</v>
      </c>
      <c r="E11" s="77">
        <f t="shared" si="0"/>
        <v>0</v>
      </c>
      <c r="F11" s="76">
        <f>分析係数表!C14</f>
        <v>5.9722885809842308E-2</v>
      </c>
      <c r="G11" s="77">
        <f t="shared" si="1"/>
        <v>0</v>
      </c>
      <c r="H11" s="77">
        <v>1.2932953476067974E-3</v>
      </c>
      <c r="I11" s="77">
        <f t="shared" si="2"/>
        <v>1.2932953476067974E-3</v>
      </c>
      <c r="J11" s="76">
        <f>分析係数表!G14</f>
        <v>0.15850144092219021</v>
      </c>
      <c r="K11" s="78">
        <f t="shared" si="3"/>
        <v>2.0498917613364224E-4</v>
      </c>
      <c r="L11" s="79"/>
      <c r="M11" s="80"/>
      <c r="N11" s="81">
        <f>分析係数表!H14</f>
        <v>1.1119832548403977E-3</v>
      </c>
      <c r="O11" s="82">
        <f t="shared" si="4"/>
        <v>3.3687135084347293E-2</v>
      </c>
      <c r="P11" s="76">
        <f>分析係数表!C14</f>
        <v>5.9722885809842308E-2</v>
      </c>
      <c r="Q11" s="82">
        <f t="shared" si="5"/>
        <v>2.0118929219032061E-3</v>
      </c>
      <c r="R11" s="83">
        <v>5.8802278972293022E-3</v>
      </c>
      <c r="S11" s="84">
        <f t="shared" si="6"/>
        <v>7.1735232448360995E-3</v>
      </c>
      <c r="T11" s="85">
        <f>分析係数表!F14</f>
        <v>0.29178674351585016</v>
      </c>
      <c r="U11" s="86">
        <f t="shared" si="7"/>
        <v>2.09313898714598E-3</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投入係数表!F12</f>
        <v>0</v>
      </c>
      <c r="E12" s="77">
        <f t="shared" si="0"/>
        <v>0</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0.24312660841418068</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投入係数表!F13</f>
        <v>5.8823529411764705E-2</v>
      </c>
      <c r="E13" s="77">
        <f t="shared" si="0"/>
        <v>5.8823529411764701</v>
      </c>
      <c r="F13" s="76">
        <f>分析係数表!C16</f>
        <v>6.1289263434387564E-3</v>
      </c>
      <c r="G13" s="77">
        <f t="shared" si="1"/>
        <v>3.6052507902580917E-2</v>
      </c>
      <c r="H13" s="77">
        <v>3.6127971106978497E-2</v>
      </c>
      <c r="I13" s="77">
        <f t="shared" si="2"/>
        <v>3.6127971106978497E-2</v>
      </c>
      <c r="J13" s="76">
        <f>分析係数表!G16</f>
        <v>3.1746031746031744E-2</v>
      </c>
      <c r="K13" s="78">
        <f t="shared" si="3"/>
        <v>1.146919717681857E-3</v>
      </c>
      <c r="L13" s="79"/>
      <c r="M13" s="80"/>
      <c r="N13" s="81">
        <f>分析係数表!H16</f>
        <v>1.5884756269371653E-2</v>
      </c>
      <c r="O13" s="82">
        <f t="shared" si="4"/>
        <v>0.48122301113703353</v>
      </c>
      <c r="P13" s="76">
        <f>分析係数表!C16</f>
        <v>6.1289263434387564E-3</v>
      </c>
      <c r="Q13" s="82">
        <f t="shared" si="5"/>
        <v>2.9493803900266869E-3</v>
      </c>
      <c r="R13" s="83">
        <v>3.3053116528803748E-3</v>
      </c>
      <c r="S13" s="84">
        <f t="shared" si="6"/>
        <v>3.943328275985887E-2</v>
      </c>
      <c r="T13" s="85">
        <f>分析係数表!F16</f>
        <v>0.27777777777777779</v>
      </c>
      <c r="U13" s="86">
        <f t="shared" si="7"/>
        <v>1.0953689655516354E-2</v>
      </c>
      <c r="V13" s="87">
        <f>分析係数表!D16</f>
        <v>0</v>
      </c>
      <c r="W13" s="167">
        <f t="shared" si="8"/>
        <v>0</v>
      </c>
      <c r="X13" s="76">
        <f>分析係数表!E16</f>
        <v>0</v>
      </c>
      <c r="Y13" s="166">
        <f t="shared" si="9"/>
        <v>0</v>
      </c>
    </row>
    <row r="14" spans="1:25" x14ac:dyDescent="0.2">
      <c r="A14" s="6" t="s">
        <v>2</v>
      </c>
      <c r="B14" s="5" t="s">
        <v>365</v>
      </c>
      <c r="C14" s="90"/>
      <c r="D14" s="76">
        <f>投入係数表!F14</f>
        <v>0</v>
      </c>
      <c r="E14" s="77">
        <f t="shared" si="0"/>
        <v>0</v>
      </c>
      <c r="F14" s="76">
        <f>分析係数表!C17</f>
        <v>8.7451698189953242E-2</v>
      </c>
      <c r="G14" s="77">
        <f t="shared" si="1"/>
        <v>0</v>
      </c>
      <c r="H14" s="77">
        <v>1.3456222297099502E-3</v>
      </c>
      <c r="I14" s="77">
        <f t="shared" si="2"/>
        <v>1.3456222297099502E-3</v>
      </c>
      <c r="J14" s="76">
        <f>分析係数表!G17</f>
        <v>0.21272443403590943</v>
      </c>
      <c r="K14" s="78">
        <f t="shared" si="3"/>
        <v>2.8624672724118766E-4</v>
      </c>
      <c r="L14" s="79"/>
      <c r="M14" s="80"/>
      <c r="N14" s="81">
        <f>分析係数表!H17</f>
        <v>2.8227267238256251E-3</v>
      </c>
      <c r="O14" s="82">
        <f t="shared" si="4"/>
        <v>8.55134967525739E-2</v>
      </c>
      <c r="P14" s="76">
        <f>分析係数表!C17</f>
        <v>8.7451698189953242E-2</v>
      </c>
      <c r="Q14" s="82">
        <f t="shared" si="5"/>
        <v>7.4783005091736392E-3</v>
      </c>
      <c r="R14" s="83">
        <v>1.3068181365942153E-2</v>
      </c>
      <c r="S14" s="84">
        <f t="shared" si="6"/>
        <v>1.4413803595652103E-2</v>
      </c>
      <c r="T14" s="85">
        <f>分析係数表!F17</f>
        <v>0.32357533177205311</v>
      </c>
      <c r="U14" s="86">
        <f t="shared" si="7"/>
        <v>4.663951280560341E-3</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投入係数表!F15</f>
        <v>0</v>
      </c>
      <c r="E15" s="77">
        <f t="shared" si="0"/>
        <v>0</v>
      </c>
      <c r="F15" s="76">
        <f>分析係数表!C18</f>
        <v>0.22643979057591623</v>
      </c>
      <c r="G15" s="77">
        <f t="shared" si="1"/>
        <v>0</v>
      </c>
      <c r="H15" s="77">
        <v>2.5016629163608542E-4</v>
      </c>
      <c r="I15" s="77">
        <f t="shared" si="2"/>
        <v>2.5016629163608542E-4</v>
      </c>
      <c r="J15" s="76">
        <f>分析係数表!G18</f>
        <v>0.21553645335880292</v>
      </c>
      <c r="K15" s="78">
        <f t="shared" si="3"/>
        <v>5.3919955249165816E-5</v>
      </c>
      <c r="L15" s="79"/>
      <c r="M15" s="80"/>
      <c r="N15" s="81">
        <f>分析係数表!H18</f>
        <v>4.2265426880811494E-4</v>
      </c>
      <c r="O15" s="82">
        <f t="shared" si="4"/>
        <v>1.2804159941561867E-2</v>
      </c>
      <c r="P15" s="76">
        <f>分析係数表!C18</f>
        <v>0.22643979057591623</v>
      </c>
      <c r="Q15" s="82">
        <f t="shared" si="5"/>
        <v>2.8993712956678049E-3</v>
      </c>
      <c r="R15" s="83">
        <v>6.247702614197239E-3</v>
      </c>
      <c r="S15" s="84">
        <f t="shared" si="6"/>
        <v>6.4978689058333245E-3</v>
      </c>
      <c r="T15" s="85">
        <f>分析係数表!F18</f>
        <v>0.45877109200891436</v>
      </c>
      <c r="U15" s="86">
        <f t="shared" si="7"/>
        <v>2.9810344136599236E-3</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投入係数表!F16</f>
        <v>0</v>
      </c>
      <c r="E16" s="77">
        <f t="shared" si="0"/>
        <v>0</v>
      </c>
      <c r="F16" s="76">
        <f>分析係数表!C19</f>
        <v>0.10887949260042284</v>
      </c>
      <c r="G16" s="77">
        <f t="shared" si="1"/>
        <v>0</v>
      </c>
      <c r="H16" s="77">
        <v>6.4398565992603536E-5</v>
      </c>
      <c r="I16" s="77">
        <f t="shared" si="2"/>
        <v>6.4398565992603536E-5</v>
      </c>
      <c r="J16" s="76">
        <f>分析係数表!G19</f>
        <v>5.7692307692307696E-2</v>
      </c>
      <c r="K16" s="78">
        <f t="shared" si="3"/>
        <v>3.7153018841886659E-6</v>
      </c>
      <c r="L16" s="79"/>
      <c r="M16" s="80"/>
      <c r="N16" s="81">
        <f>分析係数表!H19</f>
        <v>-1.0817936642112467E-4</v>
      </c>
      <c r="O16" s="82">
        <f t="shared" si="4"/>
        <v>-3.2772552231378591E-3</v>
      </c>
      <c r="P16" s="76">
        <f>分析係数表!C19</f>
        <v>0.10887949260042284</v>
      </c>
      <c r="Q16" s="82">
        <f t="shared" si="5"/>
        <v>-3.5682588581733562E-4</v>
      </c>
      <c r="R16" s="83">
        <v>9.5902513721910919E-4</v>
      </c>
      <c r="S16" s="84">
        <f t="shared" si="6"/>
        <v>1.0234237032117127E-3</v>
      </c>
      <c r="T16" s="85">
        <f>分析係数表!F19</f>
        <v>0.23994755244755245</v>
      </c>
      <c r="U16" s="86">
        <f t="shared" si="7"/>
        <v>2.4556801270246076E-4</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投入係数表!F17</f>
        <v>0</v>
      </c>
      <c r="E17" s="77">
        <f t="shared" si="0"/>
        <v>0</v>
      </c>
      <c r="F17" s="76">
        <f>分析係数表!C20</f>
        <v>0.17711503347534996</v>
      </c>
      <c r="G17" s="77">
        <f t="shared" si="1"/>
        <v>0</v>
      </c>
      <c r="H17" s="77">
        <v>7.8067003054759404E-5</v>
      </c>
      <c r="I17" s="77">
        <f t="shared" si="2"/>
        <v>7.8067003054759404E-5</v>
      </c>
      <c r="J17" s="76">
        <f>分析係数表!G20</f>
        <v>9.9964551577454805E-2</v>
      </c>
      <c r="K17" s="78">
        <f t="shared" si="3"/>
        <v>7.8039329533648175E-6</v>
      </c>
      <c r="L17" s="79"/>
      <c r="M17" s="80"/>
      <c r="N17" s="81">
        <f>分析係数表!H20</f>
        <v>5.2831783601014375E-4</v>
      </c>
      <c r="O17" s="82">
        <f t="shared" si="4"/>
        <v>1.6005199926952336E-2</v>
      </c>
      <c r="P17" s="76">
        <f>分析係数表!C20</f>
        <v>0.17711503347534996</v>
      </c>
      <c r="Q17" s="82">
        <f t="shared" si="5"/>
        <v>2.8347615208418318E-3</v>
      </c>
      <c r="R17" s="83">
        <v>5.4122369730863484E-3</v>
      </c>
      <c r="S17" s="84">
        <f t="shared" si="6"/>
        <v>5.4903039761411082E-3</v>
      </c>
      <c r="T17" s="85">
        <f>分析係数表!F20</f>
        <v>0.22332506203473945</v>
      </c>
      <c r="U17" s="86">
        <f t="shared" si="7"/>
        <v>1.2261224760612896E-3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投入係数表!F18</f>
        <v>0</v>
      </c>
      <c r="E18" s="77">
        <f t="shared" si="0"/>
        <v>0</v>
      </c>
      <c r="F18" s="76">
        <f>分析係数表!C21</f>
        <v>0.17957505140507202</v>
      </c>
      <c r="G18" s="77">
        <f t="shared" si="1"/>
        <v>0</v>
      </c>
      <c r="H18" s="77">
        <v>4.0491726612446667E-4</v>
      </c>
      <c r="I18" s="77">
        <f t="shared" si="2"/>
        <v>4.0491726612446667E-4</v>
      </c>
      <c r="J18" s="76">
        <f>分析係数表!G21</f>
        <v>0.28499913688934919</v>
      </c>
      <c r="K18" s="78">
        <f t="shared" si="3"/>
        <v>1.1540107135706791E-4</v>
      </c>
      <c r="L18" s="79"/>
      <c r="M18" s="80"/>
      <c r="N18" s="81">
        <f>分析係数表!H21</f>
        <v>8.7801392746447693E-4</v>
      </c>
      <c r="O18" s="82">
        <f t="shared" si="4"/>
        <v>2.6599117973839834E-2</v>
      </c>
      <c r="P18" s="76">
        <f>分析係数表!C21</f>
        <v>0.17957505140507202</v>
      </c>
      <c r="Q18" s="82">
        <f t="shared" si="5"/>
        <v>4.7765379774818628E-3</v>
      </c>
      <c r="R18" s="83">
        <v>9.4136676015337921E-3</v>
      </c>
      <c r="S18" s="84">
        <f t="shared" si="6"/>
        <v>9.8185848676582595E-3</v>
      </c>
      <c r="T18" s="85">
        <f>分析係数表!F21</f>
        <v>0.42551355083721731</v>
      </c>
      <c r="U18" s="86">
        <f t="shared" si="7"/>
        <v>4.1779409112338356E-3</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投入係数表!F19</f>
        <v>0</v>
      </c>
      <c r="E19" s="77">
        <f t="shared" si="0"/>
        <v>0</v>
      </c>
      <c r="F19" s="76">
        <f>分析係数表!C22</f>
        <v>4.9691833590138623E-2</v>
      </c>
      <c r="G19" s="77">
        <f t="shared" si="1"/>
        <v>0</v>
      </c>
      <c r="H19" s="77">
        <v>1.291142712566541E-4</v>
      </c>
      <c r="I19" s="77">
        <f t="shared" si="2"/>
        <v>1.291142712566541E-4</v>
      </c>
      <c r="J19" s="76">
        <f>分析係数表!G22</f>
        <v>0.19477362503798237</v>
      </c>
      <c r="K19" s="78">
        <f t="shared" si="3"/>
        <v>2.5148054656795891E-5</v>
      </c>
      <c r="L19" s="79"/>
      <c r="M19" s="80"/>
      <c r="N19" s="81">
        <f>分析係数表!H22</f>
        <v>4.276858672463068E-5</v>
      </c>
      <c r="O19" s="82">
        <f t="shared" si="4"/>
        <v>1.2956590417056652E-3</v>
      </c>
      <c r="P19" s="76">
        <f>分析係数表!C22</f>
        <v>4.9691833590138623E-2</v>
      </c>
      <c r="Q19" s="82">
        <f t="shared" si="5"/>
        <v>6.4383673489996394E-5</v>
      </c>
      <c r="R19" s="83">
        <v>7.7342519171364214E-4</v>
      </c>
      <c r="S19" s="84">
        <f t="shared" si="6"/>
        <v>9.0253946297029627E-4</v>
      </c>
      <c r="T19" s="85">
        <f>分析係数表!F22</f>
        <v>0.41355211182011548</v>
      </c>
      <c r="U19" s="86">
        <f t="shared" si="7"/>
        <v>3.7324710091235893E-4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7.6215237747392071E-4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投入係数表!F21</f>
        <v>0</v>
      </c>
      <c r="E21" s="77">
        <f t="shared" si="0"/>
        <v>0</v>
      </c>
      <c r="F21" s="76">
        <f>分析係数表!C24</f>
        <v>0.10964526531808849</v>
      </c>
      <c r="G21" s="77">
        <f t="shared" si="1"/>
        <v>0</v>
      </c>
      <c r="H21" s="77">
        <v>1.4856485106936153E-4</v>
      </c>
      <c r="I21" s="77">
        <f t="shared" si="2"/>
        <v>1.4856485106936153E-4</v>
      </c>
      <c r="J21" s="76">
        <f>分析係数表!G24</f>
        <v>0.20900321543408359</v>
      </c>
      <c r="K21" s="78">
        <f t="shared" si="3"/>
        <v>3.105053157398231E-5</v>
      </c>
      <c r="L21" s="79"/>
      <c r="M21" s="80"/>
      <c r="N21" s="81">
        <f>分析係数表!H24</f>
        <v>3.3711709535885358E-4</v>
      </c>
      <c r="O21" s="82">
        <f t="shared" si="4"/>
        <v>1.0212841858150537E-2</v>
      </c>
      <c r="P21" s="76">
        <f>分析係数表!C24</f>
        <v>0.10964526531808849</v>
      </c>
      <c r="Q21" s="82">
        <f t="shared" si="5"/>
        <v>1.1197897551885954E-3</v>
      </c>
      <c r="R21" s="83">
        <v>4.4968052138095477E-3</v>
      </c>
      <c r="S21" s="84">
        <f t="shared" si="6"/>
        <v>4.6453700648789089E-3</v>
      </c>
      <c r="T21" s="85">
        <f>分析係数表!F24</f>
        <v>0.39389067524115756</v>
      </c>
      <c r="U21" s="86">
        <f t="shared" si="7"/>
        <v>1.8297679516002133E-3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投入係数表!F22</f>
        <v>0</v>
      </c>
      <c r="E22" s="77">
        <f t="shared" si="0"/>
        <v>0</v>
      </c>
      <c r="F22" s="76">
        <f>分析係数表!C25</f>
        <v>4.6305418719211788E-2</v>
      </c>
      <c r="G22" s="77">
        <f t="shared" si="1"/>
        <v>0</v>
      </c>
      <c r="H22" s="77">
        <v>1.9693276304137022E-4</v>
      </c>
      <c r="I22" s="77">
        <f t="shared" si="2"/>
        <v>1.9693276304137022E-4</v>
      </c>
      <c r="J22" s="76">
        <f>分析係数表!G25</f>
        <v>0.19667590027700832</v>
      </c>
      <c r="K22" s="78">
        <f t="shared" si="3"/>
        <v>3.8731928465200236E-5</v>
      </c>
      <c r="L22" s="79"/>
      <c r="M22" s="80"/>
      <c r="N22" s="81">
        <f>分析係数表!H25</f>
        <v>4.9058084772370483E-4</v>
      </c>
      <c r="O22" s="82">
        <f t="shared" si="4"/>
        <v>1.4861971360741452E-2</v>
      </c>
      <c r="P22" s="76">
        <f>分析係数表!C25</f>
        <v>4.6305418719211788E-2</v>
      </c>
      <c r="Q22" s="82">
        <f t="shared" si="5"/>
        <v>6.8818980685206679E-4</v>
      </c>
      <c r="R22" s="83">
        <v>2.316271173400667E-3</v>
      </c>
      <c r="S22" s="84">
        <f t="shared" si="6"/>
        <v>2.5132039364420371E-3</v>
      </c>
      <c r="T22" s="85">
        <f>分析係数表!F25</f>
        <v>0.35013850415512465</v>
      </c>
      <c r="U22" s="86">
        <f t="shared" si="7"/>
        <v>8.7996946694258581E-4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投入係数表!F23</f>
        <v>0</v>
      </c>
      <c r="E23" s="77">
        <f t="shared" si="0"/>
        <v>0</v>
      </c>
      <c r="F23" s="76">
        <f>分析係数表!C26</f>
        <v>0.16673079389508783</v>
      </c>
      <c r="G23" s="77">
        <f t="shared" si="1"/>
        <v>0</v>
      </c>
      <c r="H23" s="77">
        <v>3.7731700612693875E-4</v>
      </c>
      <c r="I23" s="77">
        <f t="shared" si="2"/>
        <v>3.7731700612693875E-4</v>
      </c>
      <c r="J23" s="76">
        <f>分析係数表!G26</f>
        <v>0.1962424574876577</v>
      </c>
      <c r="K23" s="78">
        <f t="shared" si="3"/>
        <v>7.4045616534236058E-5</v>
      </c>
      <c r="L23" s="79"/>
      <c r="M23" s="80"/>
      <c r="N23" s="81">
        <f>分析係数表!H26</f>
        <v>1.0251881817815884E-2</v>
      </c>
      <c r="O23" s="82">
        <f t="shared" si="4"/>
        <v>0.31057709382062265</v>
      </c>
      <c r="P23" s="76">
        <f>分析係数表!C26</f>
        <v>0.16673079389508783</v>
      </c>
      <c r="Q23" s="82">
        <f t="shared" si="5"/>
        <v>5.1782765418341592E-2</v>
      </c>
      <c r="R23" s="83">
        <v>5.5051892523567021E-2</v>
      </c>
      <c r="S23" s="84">
        <f t="shared" si="6"/>
        <v>5.5429209529693962E-2</v>
      </c>
      <c r="T23" s="85">
        <f>分析係数表!F26</f>
        <v>0.33461327482172243</v>
      </c>
      <c r="U23" s="86">
        <f t="shared" si="7"/>
        <v>1.8547349321510323E-2</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投入係数表!F24</f>
        <v>0</v>
      </c>
      <c r="E24" s="77">
        <f t="shared" si="0"/>
        <v>0</v>
      </c>
      <c r="F24" s="76">
        <f>分析係数表!C27</f>
        <v>7.547169811320753E-2</v>
      </c>
      <c r="G24" s="77">
        <f t="shared" si="1"/>
        <v>0</v>
      </c>
      <c r="H24" s="77">
        <v>6.1345814942380197E-5</v>
      </c>
      <c r="I24" s="77">
        <f t="shared" si="2"/>
        <v>6.1345814942380197E-5</v>
      </c>
      <c r="J24" s="76">
        <f>分析係数表!G27</f>
        <v>0.16957431960921143</v>
      </c>
      <c r="K24" s="78">
        <f t="shared" si="3"/>
        <v>1.0402674829726717E-5</v>
      </c>
      <c r="L24" s="79"/>
      <c r="M24" s="80"/>
      <c r="N24" s="81">
        <f>分析係数表!H27</f>
        <v>1.0395282373304351E-2</v>
      </c>
      <c r="O24" s="82">
        <f t="shared" si="4"/>
        <v>0.31492136237222401</v>
      </c>
      <c r="P24" s="76">
        <f>分析係数表!C27</f>
        <v>7.547169811320753E-2</v>
      </c>
      <c r="Q24" s="82">
        <f t="shared" si="5"/>
        <v>2.3767649990356524E-2</v>
      </c>
      <c r="R24" s="83">
        <v>2.4051690818886421E-2</v>
      </c>
      <c r="S24" s="84">
        <f t="shared" si="6"/>
        <v>2.4113036633828803E-2</v>
      </c>
      <c r="T24" s="85">
        <f>分析係数表!F27</f>
        <v>0.31960921144452198</v>
      </c>
      <c r="U24" s="86">
        <f t="shared" si="7"/>
        <v>7.7067486240708942E-3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投入係数表!F25</f>
        <v>0</v>
      </c>
      <c r="E25" s="77">
        <f t="shared" si="0"/>
        <v>0</v>
      </c>
      <c r="F25" s="76">
        <f>分析係数表!C28</f>
        <v>9.6472970692467741E-2</v>
      </c>
      <c r="G25" s="77">
        <f t="shared" si="1"/>
        <v>0</v>
      </c>
      <c r="H25" s="77">
        <v>1.0088377554275353E-3</v>
      </c>
      <c r="I25" s="77">
        <f t="shared" si="2"/>
        <v>1.0088377554275353E-3</v>
      </c>
      <c r="J25" s="76">
        <f>分析係数表!G28</f>
        <v>0.12489408574817827</v>
      </c>
      <c r="K25" s="78">
        <f t="shared" si="3"/>
        <v>1.2599786913236629E-4</v>
      </c>
      <c r="L25" s="79"/>
      <c r="M25" s="80"/>
      <c r="N25" s="81">
        <f>分析係数表!H28</f>
        <v>1.9077305478404378E-2</v>
      </c>
      <c r="O25" s="82">
        <f t="shared" si="4"/>
        <v>0.57794014783847403</v>
      </c>
      <c r="P25" s="76">
        <f>分析係数表!C28</f>
        <v>9.6472970692467741E-2</v>
      </c>
      <c r="Q25" s="82">
        <f t="shared" si="5"/>
        <v>5.5755602944421577E-2</v>
      </c>
      <c r="R25" s="83">
        <v>6.3604127480948319E-2</v>
      </c>
      <c r="S25" s="84">
        <f t="shared" si="6"/>
        <v>6.4612965236375858E-2</v>
      </c>
      <c r="T25" s="85">
        <f>分析係数表!F28</f>
        <v>0.21360786307405524</v>
      </c>
      <c r="U25" s="86">
        <f t="shared" si="7"/>
        <v>1.3801837431020465E-2</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投入係数表!F26</f>
        <v>0</v>
      </c>
      <c r="E26" s="77">
        <f t="shared" si="0"/>
        <v>0</v>
      </c>
      <c r="F26" s="76">
        <f>分析係数表!C29</f>
        <v>3.4111818825194651E-2</v>
      </c>
      <c r="G26" s="77">
        <f t="shared" si="1"/>
        <v>0</v>
      </c>
      <c r="H26" s="77">
        <v>2.1473220075638494E-3</v>
      </c>
      <c r="I26" s="77">
        <f t="shared" si="2"/>
        <v>2.1473220075638494E-3</v>
      </c>
      <c r="J26" s="76">
        <f>分析係数表!G29</f>
        <v>0.26295336787564766</v>
      </c>
      <c r="K26" s="78">
        <f t="shared" si="3"/>
        <v>5.6464555380241117E-4</v>
      </c>
      <c r="L26" s="79"/>
      <c r="M26" s="80"/>
      <c r="N26" s="81">
        <f>分析係数表!H29</f>
        <v>9.4946262528680103E-3</v>
      </c>
      <c r="O26" s="82">
        <f t="shared" si="4"/>
        <v>0.28763630725865763</v>
      </c>
      <c r="P26" s="76">
        <f>分析係数表!C29</f>
        <v>3.4111818825194651E-2</v>
      </c>
      <c r="Q26" s="82">
        <f t="shared" si="5"/>
        <v>9.8117976007553506E-3</v>
      </c>
      <c r="R26" s="83">
        <v>1.2516154349739026E-2</v>
      </c>
      <c r="S26" s="84">
        <f t="shared" si="6"/>
        <v>1.4663476357302875E-2</v>
      </c>
      <c r="T26" s="85">
        <f>分析係数表!F29</f>
        <v>0.41450777202072536</v>
      </c>
      <c r="U26" s="86">
        <f t="shared" si="7"/>
        <v>6.0781249149441966E-3</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投入係数表!F27</f>
        <v>0</v>
      </c>
      <c r="E27" s="77">
        <f t="shared" si="0"/>
        <v>0</v>
      </c>
      <c r="F27" s="76">
        <f>分析係数表!C30</f>
        <v>1</v>
      </c>
      <c r="G27" s="77">
        <f t="shared" si="1"/>
        <v>0</v>
      </c>
      <c r="H27" s="77">
        <v>1.1894777156662784E-2</v>
      </c>
      <c r="I27" s="77">
        <f t="shared" si="2"/>
        <v>1.1894777156662784E-2</v>
      </c>
      <c r="J27" s="76">
        <f>分析係数表!G30</f>
        <v>0.34440567162860553</v>
      </c>
      <c r="K27" s="78">
        <f t="shared" si="3"/>
        <v>4.0966287155130409E-3</v>
      </c>
      <c r="L27" s="79"/>
      <c r="M27" s="80"/>
      <c r="N27" s="81">
        <f>分析係数表!H30</f>
        <v>0</v>
      </c>
      <c r="O27" s="82">
        <f t="shared" si="4"/>
        <v>0</v>
      </c>
      <c r="P27" s="76">
        <f>分析係数表!C30</f>
        <v>1</v>
      </c>
      <c r="Q27" s="82">
        <f t="shared" si="5"/>
        <v>0</v>
      </c>
      <c r="R27" s="83">
        <v>9.0092949455814531E-2</v>
      </c>
      <c r="S27" s="84">
        <f t="shared" si="6"/>
        <v>0.10198772661247732</v>
      </c>
      <c r="T27" s="85">
        <f>分析係数表!F30</f>
        <v>0.44043464817350592</v>
      </c>
      <c r="U27" s="86">
        <f t="shared" si="7"/>
        <v>4.4918928488582158E-2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投入係数表!F28</f>
        <v>5.8823529411764705E-2</v>
      </c>
      <c r="E28" s="77">
        <f t="shared" si="0"/>
        <v>5.8823529411764701</v>
      </c>
      <c r="F28" s="76">
        <f>分析係数表!C31</f>
        <v>1.6826763829082436E-2</v>
      </c>
      <c r="G28" s="77">
        <f t="shared" si="1"/>
        <v>9.8980963700484911E-2</v>
      </c>
      <c r="H28" s="77">
        <v>9.9531944314468254E-2</v>
      </c>
      <c r="I28" s="77">
        <f t="shared" si="2"/>
        <v>9.9531944314468254E-2</v>
      </c>
      <c r="J28" s="76">
        <f>分析係数表!G31</f>
        <v>7.0588235294117646E-2</v>
      </c>
      <c r="K28" s="78">
        <f t="shared" si="3"/>
        <v>7.0257843045507E-3</v>
      </c>
      <c r="L28" s="79"/>
      <c r="M28" s="80"/>
      <c r="N28" s="81">
        <f>分析係数表!H31</f>
        <v>2.1628325886567646E-2</v>
      </c>
      <c r="O28" s="82">
        <f t="shared" si="4"/>
        <v>0.65522239891432965</v>
      </c>
      <c r="P28" s="76">
        <f>分析係数表!C31</f>
        <v>1.6826763829082436E-2</v>
      </c>
      <c r="Q28" s="82">
        <f t="shared" si="5"/>
        <v>1.1025272562056265E-2</v>
      </c>
      <c r="R28" s="83">
        <v>1.3873140154302703E-2</v>
      </c>
      <c r="S28" s="84">
        <f t="shared" si="6"/>
        <v>0.11340508446877096</v>
      </c>
      <c r="T28" s="85">
        <f>分析係数表!F31</f>
        <v>0.34509803921568627</v>
      </c>
      <c r="U28" s="86">
        <f t="shared" si="7"/>
        <v>3.9135872287262133E-2</v>
      </c>
      <c r="V28" s="87">
        <f>分析係数表!D31</f>
        <v>0</v>
      </c>
      <c r="W28" s="167">
        <f t="shared" si="8"/>
        <v>0</v>
      </c>
      <c r="X28" s="76">
        <f>分析係数表!E31</f>
        <v>0</v>
      </c>
      <c r="Y28" s="166">
        <f t="shared" si="9"/>
        <v>0</v>
      </c>
    </row>
    <row r="29" spans="1:25" x14ac:dyDescent="0.2">
      <c r="A29" s="6" t="s">
        <v>17</v>
      </c>
      <c r="B29" s="5" t="s">
        <v>273</v>
      </c>
      <c r="C29" s="90"/>
      <c r="D29" s="76">
        <f>投入係数表!F29</f>
        <v>0</v>
      </c>
      <c r="E29" s="77">
        <f t="shared" si="0"/>
        <v>0</v>
      </c>
      <c r="F29" s="76">
        <f>分析係数表!C32</f>
        <v>1</v>
      </c>
      <c r="G29" s="77">
        <f t="shared" si="1"/>
        <v>0</v>
      </c>
      <c r="H29" s="77">
        <v>5.7053165348549496E-3</v>
      </c>
      <c r="I29" s="77">
        <f t="shared" si="2"/>
        <v>5.7053165348549496E-3</v>
      </c>
      <c r="J29" s="76">
        <f>分析係数表!G32</f>
        <v>0.14034315882094148</v>
      </c>
      <c r="K29" s="78">
        <f t="shared" si="3"/>
        <v>8.007021445748917E-4</v>
      </c>
      <c r="L29" s="79"/>
      <c r="M29" s="80"/>
      <c r="N29" s="81">
        <f>分析係数表!H32</f>
        <v>6.181318681318681E-3</v>
      </c>
      <c r="O29" s="82">
        <f t="shared" si="4"/>
        <v>0.18726083914534231</v>
      </c>
      <c r="P29" s="76">
        <f>分析係数表!C32</f>
        <v>1</v>
      </c>
      <c r="Q29" s="82">
        <f t="shared" si="5"/>
        <v>0.18726083914534231</v>
      </c>
      <c r="R29" s="83">
        <v>0.24371264153808464</v>
      </c>
      <c r="S29" s="84">
        <f t="shared" si="6"/>
        <v>0.24941795807293959</v>
      </c>
      <c r="T29" s="85">
        <f>分析係数表!F32</f>
        <v>0.48284205895292565</v>
      </c>
      <c r="U29" s="86">
        <f t="shared" si="7"/>
        <v>0.12042948041577263</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投入係数表!F30</f>
        <v>0</v>
      </c>
      <c r="E30" s="77">
        <f t="shared" si="0"/>
        <v>0</v>
      </c>
      <c r="F30" s="76">
        <f>分析係数表!C33</f>
        <v>0.61354309165526677</v>
      </c>
      <c r="G30" s="77">
        <f t="shared" si="1"/>
        <v>0</v>
      </c>
      <c r="H30" s="77">
        <v>8.6376236005641337E-3</v>
      </c>
      <c r="I30" s="77">
        <f t="shared" si="2"/>
        <v>8.6376236005641337E-3</v>
      </c>
      <c r="J30" s="76">
        <f>分析係数表!G33</f>
        <v>0.50806900389538123</v>
      </c>
      <c r="K30" s="78">
        <f t="shared" si="3"/>
        <v>4.3885088187618554E-3</v>
      </c>
      <c r="L30" s="79"/>
      <c r="M30" s="80"/>
      <c r="N30" s="81">
        <f>分析係数表!H33</f>
        <v>9.1575091575091575E-4</v>
      </c>
      <c r="O30" s="82">
        <f t="shared" si="4"/>
        <v>2.7742346540050714E-2</v>
      </c>
      <c r="P30" s="76">
        <f>分析係数表!C33</f>
        <v>0.61354309165526677</v>
      </c>
      <c r="Q30" s="82">
        <f t="shared" si="5"/>
        <v>1.7021125065954507E-2</v>
      </c>
      <c r="R30" s="83">
        <v>4.656313372693742E-2</v>
      </c>
      <c r="S30" s="84">
        <f t="shared" si="6"/>
        <v>5.5200757327501557E-2</v>
      </c>
      <c r="T30" s="85">
        <f>分析係数表!F33</f>
        <v>0.64607679465776291</v>
      </c>
      <c r="U30" s="86">
        <f t="shared" si="7"/>
        <v>3.5663928356833227E-2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投入係数表!F31</f>
        <v>0</v>
      </c>
      <c r="E31" s="77">
        <f t="shared" si="0"/>
        <v>0</v>
      </c>
      <c r="F31" s="76">
        <f>分析係数表!C34</f>
        <v>0.22857033424405693</v>
      </c>
      <c r="G31" s="77">
        <f t="shared" si="1"/>
        <v>0</v>
      </c>
      <c r="H31" s="77">
        <v>7.2677603523771291E-3</v>
      </c>
      <c r="I31" s="77">
        <f t="shared" si="2"/>
        <v>7.2677603523771291E-3</v>
      </c>
      <c r="J31" s="76">
        <f>分析係数表!G34</f>
        <v>0.42483593457785029</v>
      </c>
      <c r="K31" s="78">
        <f t="shared" si="3"/>
        <v>3.087605761589984E-3</v>
      </c>
      <c r="L31" s="79"/>
      <c r="M31" s="80"/>
      <c r="N31" s="81">
        <f>分析係数表!H34</f>
        <v>0.15290524493821198</v>
      </c>
      <c r="O31" s="82">
        <f t="shared" si="4"/>
        <v>4.6322097198109953</v>
      </c>
      <c r="P31" s="76">
        <f>分析係数表!C34</f>
        <v>0.22857033424405693</v>
      </c>
      <c r="Q31" s="82">
        <f t="shared" si="5"/>
        <v>1.0587857239457685</v>
      </c>
      <c r="R31" s="83">
        <v>1.1279427246343698</v>
      </c>
      <c r="S31" s="84">
        <f t="shared" si="6"/>
        <v>1.135210484986747</v>
      </c>
      <c r="T31" s="85">
        <f>分析係数表!F34</f>
        <v>0.69964976707810533</v>
      </c>
      <c r="U31" s="86">
        <f t="shared" si="7"/>
        <v>0.7942497514056005</v>
      </c>
      <c r="V31" s="87">
        <f>分析係数表!D34</f>
        <v>0.31293141555306198</v>
      </c>
      <c r="W31" s="167">
        <f t="shared" si="8"/>
        <v>0</v>
      </c>
      <c r="X31" s="76">
        <f>分析係数表!E34</f>
        <v>0.23428202251011596</v>
      </c>
      <c r="Y31" s="166">
        <f t="shared" si="9"/>
        <v>0</v>
      </c>
    </row>
    <row r="32" spans="1:25" x14ac:dyDescent="0.2">
      <c r="A32" s="6" t="s">
        <v>20</v>
      </c>
      <c r="B32" s="5" t="s">
        <v>37</v>
      </c>
      <c r="C32" s="90"/>
      <c r="D32" s="76">
        <f>投入係数表!F32</f>
        <v>5.8823529411764705E-2</v>
      </c>
      <c r="E32" s="77">
        <f t="shared" si="0"/>
        <v>5.8823529411764701</v>
      </c>
      <c r="F32" s="76">
        <f>分析係数表!C35</f>
        <v>0.59405620126526415</v>
      </c>
      <c r="G32" s="77">
        <f t="shared" si="1"/>
        <v>3.4944482427368477</v>
      </c>
      <c r="H32" s="77">
        <v>3.603154156432308</v>
      </c>
      <c r="I32" s="77">
        <f t="shared" si="2"/>
        <v>3.603154156432308</v>
      </c>
      <c r="J32" s="76">
        <f>分析係数表!G35</f>
        <v>0.31381472022289297</v>
      </c>
      <c r="K32" s="78">
        <f t="shared" si="3"/>
        <v>1.1307228135207588</v>
      </c>
      <c r="L32" s="79"/>
      <c r="M32" s="80"/>
      <c r="N32" s="81">
        <f>分析係数表!H35</f>
        <v>5.730990621100511E-2</v>
      </c>
      <c r="O32" s="82">
        <f t="shared" si="4"/>
        <v>1.7361831158855912</v>
      </c>
      <c r="P32" s="76">
        <f>分析係数表!C35</f>
        <v>0.59405620126526415</v>
      </c>
      <c r="Q32" s="82">
        <f t="shared" si="5"/>
        <v>1.0313903465238841</v>
      </c>
      <c r="R32" s="83">
        <v>1.4018920680377998</v>
      </c>
      <c r="S32" s="84">
        <f t="shared" si="6"/>
        <v>5.0050462244701075</v>
      </c>
      <c r="T32" s="85">
        <f>分析係数表!F35</f>
        <v>0.64397492454144412</v>
      </c>
      <c r="U32" s="86">
        <f t="shared" si="7"/>
        <v>3.2231242647295772</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投入係数表!F33</f>
        <v>0</v>
      </c>
      <c r="E33" s="77">
        <f t="shared" si="0"/>
        <v>0</v>
      </c>
      <c r="F33" s="76">
        <f>分析係数表!C36</f>
        <v>0.92201141892342209</v>
      </c>
      <c r="G33" s="77">
        <f t="shared" si="1"/>
        <v>0</v>
      </c>
      <c r="H33" s="77">
        <v>5.0684382836988943E-2</v>
      </c>
      <c r="I33" s="77">
        <f t="shared" si="2"/>
        <v>5.0684382836988943E-2</v>
      </c>
      <c r="J33" s="76">
        <f>分析係数表!G36</f>
        <v>3.5073050022033647E-2</v>
      </c>
      <c r="K33" s="78">
        <f t="shared" si="3"/>
        <v>1.7776558945776168E-3</v>
      </c>
      <c r="L33" s="79"/>
      <c r="M33" s="80"/>
      <c r="N33" s="81">
        <f>分析係数表!H36</f>
        <v>0.21210954796119633</v>
      </c>
      <c r="O33" s="82">
        <f t="shared" si="4"/>
        <v>6.4257829097203727</v>
      </c>
      <c r="P33" s="76">
        <f>分析係数表!C36</f>
        <v>0.92201141892342209</v>
      </c>
      <c r="Q33" s="82">
        <f t="shared" si="5"/>
        <v>5.924645218285157</v>
      </c>
      <c r="R33" s="83">
        <v>6.1424330171265504</v>
      </c>
      <c r="S33" s="84">
        <f t="shared" si="6"/>
        <v>6.1931173999635396</v>
      </c>
      <c r="T33" s="85">
        <f>分析係数表!F36</f>
        <v>0.86466819583959498</v>
      </c>
      <c r="U33" s="86">
        <f t="shared" si="7"/>
        <v>5.3549916488492775</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投入係数表!F34</f>
        <v>0</v>
      </c>
      <c r="E34" s="77">
        <f t="shared" si="0"/>
        <v>0</v>
      </c>
      <c r="F34" s="76">
        <f>分析係数表!C37</f>
        <v>0.53071646341463419</v>
      </c>
      <c r="G34" s="77">
        <f t="shared" si="1"/>
        <v>0</v>
      </c>
      <c r="H34" s="77">
        <v>6.0821804152008802E-2</v>
      </c>
      <c r="I34" s="77">
        <f t="shared" si="2"/>
        <v>6.0821804152008802E-2</v>
      </c>
      <c r="J34" s="76">
        <f>分析係数表!G37</f>
        <v>0.41098529342667856</v>
      </c>
      <c r="K34" s="78">
        <f t="shared" si="3"/>
        <v>2.4996867026153315E-2</v>
      </c>
      <c r="L34" s="79"/>
      <c r="M34" s="80"/>
      <c r="N34" s="81">
        <f>分析係数表!H37</f>
        <v>4.5651692629714608E-2</v>
      </c>
      <c r="O34" s="82">
        <f t="shared" si="4"/>
        <v>1.3830017041641764</v>
      </c>
      <c r="P34" s="76">
        <f>分析係数表!C37</f>
        <v>0.53071646341463419</v>
      </c>
      <c r="Q34" s="82">
        <f t="shared" si="5"/>
        <v>0.73398177333042391</v>
      </c>
      <c r="R34" s="83">
        <v>0.8424133043147537</v>
      </c>
      <c r="S34" s="84">
        <f t="shared" si="6"/>
        <v>0.90323510846676247</v>
      </c>
      <c r="T34" s="85">
        <f>分析係数表!F37</f>
        <v>0.70065310341587184</v>
      </c>
      <c r="U34" s="86">
        <f t="shared" si="7"/>
        <v>0.63285448186140869</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投入係数表!F35</f>
        <v>0</v>
      </c>
      <c r="E35" s="77">
        <f t="shared" si="0"/>
        <v>0</v>
      </c>
      <c r="F35" s="76">
        <f>分析係数表!C38</f>
        <v>6.0218331324874197E-2</v>
      </c>
      <c r="G35" s="77">
        <f t="shared" si="1"/>
        <v>0</v>
      </c>
      <c r="H35" s="77">
        <v>1.3271754424601396E-2</v>
      </c>
      <c r="I35" s="77">
        <f t="shared" si="2"/>
        <v>1.3271754424601396E-2</v>
      </c>
      <c r="J35" s="76">
        <f>分析係数表!G38</f>
        <v>0.21161417322834647</v>
      </c>
      <c r="K35" s="78">
        <f t="shared" si="3"/>
        <v>2.8084913398516735E-3</v>
      </c>
      <c r="L35" s="79"/>
      <c r="M35" s="80"/>
      <c r="N35" s="81">
        <f>分析係数表!H38</f>
        <v>4.0957211286881616E-2</v>
      </c>
      <c r="O35" s="82">
        <f t="shared" si="4"/>
        <v>1.2407840705275428</v>
      </c>
      <c r="P35" s="76">
        <f>分析係数表!C38</f>
        <v>6.0218331324874197E-2</v>
      </c>
      <c r="Q35" s="82">
        <f t="shared" si="5"/>
        <v>7.471794626165365E-2</v>
      </c>
      <c r="R35" s="83">
        <v>9.1514577293298427E-2</v>
      </c>
      <c r="S35" s="84">
        <f t="shared" si="6"/>
        <v>0.10478633171789982</v>
      </c>
      <c r="T35" s="85">
        <f>分析係数表!F38</f>
        <v>0.48868110236220474</v>
      </c>
      <c r="U35" s="86">
        <f t="shared" si="7"/>
        <v>5.1207100096394946E-2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投入係数表!F36</f>
        <v>0</v>
      </c>
      <c r="E36" s="77">
        <f t="shared" si="0"/>
        <v>0</v>
      </c>
      <c r="F36" s="76">
        <f>分析係数表!C39</f>
        <v>1</v>
      </c>
      <c r="G36" s="77">
        <f t="shared" si="1"/>
        <v>0</v>
      </c>
      <c r="H36" s="77">
        <v>6.6371385119113138E-4</v>
      </c>
      <c r="I36" s="77">
        <f t="shared" si="2"/>
        <v>6.6371385119113138E-4</v>
      </c>
      <c r="J36" s="76">
        <f>分析係数表!G39</f>
        <v>0.35446398937935614</v>
      </c>
      <c r="K36" s="78">
        <f t="shared" si="3"/>
        <v>2.3526265949954476E-4</v>
      </c>
      <c r="L36" s="79"/>
      <c r="M36" s="80"/>
      <c r="N36" s="81">
        <f>分析係数表!H39</f>
        <v>3.6479088676890873E-3</v>
      </c>
      <c r="O36" s="82">
        <f t="shared" si="4"/>
        <v>0.11051209473371849</v>
      </c>
      <c r="P36" s="76">
        <f>分析係数表!C39</f>
        <v>1</v>
      </c>
      <c r="Q36" s="82">
        <f t="shared" si="5"/>
        <v>0.11051209473371849</v>
      </c>
      <c r="R36" s="83">
        <v>0.12481023960703282</v>
      </c>
      <c r="S36" s="84">
        <f t="shared" si="6"/>
        <v>0.12547395345822396</v>
      </c>
      <c r="T36" s="85">
        <f>分析係数表!F39</f>
        <v>0.70522971883741881</v>
      </c>
      <c r="U36" s="86">
        <f t="shared" si="7"/>
        <v>8.8487960918762654E-2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投入係数表!F37</f>
        <v>0</v>
      </c>
      <c r="E37" s="77">
        <f t="shared" si="0"/>
        <v>0</v>
      </c>
      <c r="F37" s="76">
        <f>分析係数表!C40</f>
        <v>0.65100470158416435</v>
      </c>
      <c r="G37" s="77">
        <f t="shared" si="1"/>
        <v>0</v>
      </c>
      <c r="H37" s="77">
        <v>5.9485705711273681E-4</v>
      </c>
      <c r="I37" s="77">
        <f t="shared" si="2"/>
        <v>5.9485705711273681E-4</v>
      </c>
      <c r="J37" s="76">
        <f>分析係数表!G40</f>
        <v>0.47733083654434799</v>
      </c>
      <c r="K37" s="78">
        <f t="shared" si="3"/>
        <v>2.8394361669593167E-4</v>
      </c>
      <c r="L37" s="79"/>
      <c r="M37" s="80"/>
      <c r="N37" s="81">
        <f>分析係数表!H40</f>
        <v>3.0717908465161214E-2</v>
      </c>
      <c r="O37" s="82">
        <f t="shared" si="4"/>
        <v>0.93058805289565716</v>
      </c>
      <c r="P37" s="76">
        <f>分析係数表!C40</f>
        <v>0.65100470158416435</v>
      </c>
      <c r="Q37" s="82">
        <f t="shared" si="5"/>
        <v>0.60581719767312581</v>
      </c>
      <c r="R37" s="83">
        <v>0.60817407278906821</v>
      </c>
      <c r="S37" s="84">
        <f t="shared" si="6"/>
        <v>0.60876892984618092</v>
      </c>
      <c r="T37" s="85">
        <f>分析係数表!F40</f>
        <v>0.67377291224026792</v>
      </c>
      <c r="U37" s="86">
        <f t="shared" si="7"/>
        <v>0.41017201474385268</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投入係数表!F38</f>
        <v>0</v>
      </c>
      <c r="E38" s="77">
        <f t="shared" si="0"/>
        <v>0</v>
      </c>
      <c r="F38" s="76">
        <f>分析係数表!C41</f>
        <v>0.8265321556052998</v>
      </c>
      <c r="G38" s="77">
        <f t="shared" si="1"/>
        <v>0</v>
      </c>
      <c r="H38" s="77">
        <v>4.4271401591914028E-4</v>
      </c>
      <c r="I38" s="77">
        <f t="shared" si="2"/>
        <v>4.4271401591914028E-4</v>
      </c>
      <c r="J38" s="76">
        <f>分析係数表!G41</f>
        <v>0.44479524052850572</v>
      </c>
      <c r="K38" s="78">
        <f t="shared" si="3"/>
        <v>1.969170871960947E-4</v>
      </c>
      <c r="L38" s="79"/>
      <c r="M38" s="80"/>
      <c r="N38" s="81">
        <f>分析係数表!H41</f>
        <v>6.0640824377088114E-2</v>
      </c>
      <c r="O38" s="82">
        <f t="shared" si="4"/>
        <v>1.8370920906631385</v>
      </c>
      <c r="P38" s="76">
        <f>分析係数表!C41</f>
        <v>0.8265321556052998</v>
      </c>
      <c r="Q38" s="82">
        <f t="shared" si="5"/>
        <v>1.5184156857412507</v>
      </c>
      <c r="R38" s="83">
        <v>1.5456517003782582</v>
      </c>
      <c r="S38" s="84">
        <f t="shared" si="6"/>
        <v>1.5460944143941773</v>
      </c>
      <c r="T38" s="85">
        <f>分析係数表!F41</f>
        <v>0.54945616468355352</v>
      </c>
      <c r="U38" s="86">
        <f t="shared" si="7"/>
        <v>0.84951110717168932</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投入係数表!F39</f>
        <v>0</v>
      </c>
      <c r="E39" s="77">
        <f>$C$8*D39</f>
        <v>0</v>
      </c>
      <c r="F39" s="76">
        <f>分析係数表!C42</f>
        <v>0.24572260647979616</v>
      </c>
      <c r="G39" s="77">
        <f>E39*F39</f>
        <v>0</v>
      </c>
      <c r="H39" s="77">
        <v>2.4111352646867396E-3</v>
      </c>
      <c r="I39" s="77">
        <f>C39+H39</f>
        <v>2.4111352646867396E-3</v>
      </c>
      <c r="J39" s="76">
        <f>分析係数表!G42</f>
        <v>0.48602941176470588</v>
      </c>
      <c r="K39" s="78">
        <f>I39*J39</f>
        <v>1.1718826543808344E-3</v>
      </c>
      <c r="L39" s="79"/>
      <c r="M39" s="80"/>
      <c r="N39" s="81">
        <f>分析係数表!H42</f>
        <v>1.240792174858109E-2</v>
      </c>
      <c r="O39" s="82">
        <f t="shared" si="4"/>
        <v>0.37589355257013773</v>
      </c>
      <c r="P39" s="76">
        <f>分析係数表!C42</f>
        <v>0.24572260647979616</v>
      </c>
      <c r="Q39" s="82">
        <f>O39*P39</f>
        <v>9.2365543496484528E-2</v>
      </c>
      <c r="R39" s="83">
        <v>9.679493761322501E-2</v>
      </c>
      <c r="S39" s="84">
        <f>I39+R39</f>
        <v>9.920607287791175E-2</v>
      </c>
      <c r="T39" s="85">
        <f>分析係数表!F42</f>
        <v>0.55735294117647061</v>
      </c>
      <c r="U39" s="86">
        <f t="shared" si="7"/>
        <v>5.5292796501071405E-2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投入係数表!F40</f>
        <v>0</v>
      </c>
      <c r="E40" s="77">
        <f>$C$8*D40</f>
        <v>0</v>
      </c>
      <c r="F40" s="76">
        <f>分析係数表!C43</f>
        <v>0.32241039779440728</v>
      </c>
      <c r="G40" s="77">
        <f>E40*F40</f>
        <v>0</v>
      </c>
      <c r="H40" s="77">
        <v>0.14590467891677772</v>
      </c>
      <c r="I40" s="77">
        <f>C40+H40</f>
        <v>0.14590467891677772</v>
      </c>
      <c r="J40" s="76">
        <f>分析係数表!G43</f>
        <v>0.32678591644967736</v>
      </c>
      <c r="K40" s="78">
        <f>I40*J40</f>
        <v>4.7679594214115127E-2</v>
      </c>
      <c r="L40" s="79"/>
      <c r="M40" s="80"/>
      <c r="N40" s="81">
        <f>分析係数表!H43</f>
        <v>3.3935615666384894E-2</v>
      </c>
      <c r="O40" s="82">
        <f t="shared" si="4"/>
        <v>1.0280673419745716</v>
      </c>
      <c r="P40" s="76">
        <f>分析係数表!C43</f>
        <v>0.32241039779440728</v>
      </c>
      <c r="Q40" s="82">
        <f>O40*P40</f>
        <v>0.3314596006854606</v>
      </c>
      <c r="R40" s="83">
        <v>0.56901559083025988</v>
      </c>
      <c r="S40" s="84">
        <f>I40+R40</f>
        <v>0.7149202697470376</v>
      </c>
      <c r="T40" s="85">
        <f>分析係数表!F43</f>
        <v>0.56402128382203098</v>
      </c>
      <c r="U40" s="86">
        <f t="shared" si="7"/>
        <v>0.40323024837311683</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投入係数表!F41</f>
        <v>0</v>
      </c>
      <c r="E41" s="77">
        <f>$C$8*D41</f>
        <v>0</v>
      </c>
      <c r="F41" s="76">
        <f>分析係数表!C44</f>
        <v>0.3905721797921623</v>
      </c>
      <c r="G41" s="77">
        <f>E41*F41</f>
        <v>0</v>
      </c>
      <c r="H41" s="77">
        <v>4.6389102525960519E-4</v>
      </c>
      <c r="I41" s="77">
        <f>C41+H41</f>
        <v>4.6389102525960519E-4</v>
      </c>
      <c r="J41" s="76">
        <f>分析係数表!G44</f>
        <v>0.26539598666415049</v>
      </c>
      <c r="K41" s="78">
        <f>I41*J41</f>
        <v>1.2311481635341728E-4</v>
      </c>
      <c r="L41" s="79"/>
      <c r="M41" s="80"/>
      <c r="N41" s="81">
        <f>分析係数表!H44</f>
        <v>0.10659692871231333</v>
      </c>
      <c r="O41" s="82">
        <f t="shared" si="4"/>
        <v>3.2293158385947494</v>
      </c>
      <c r="P41" s="76">
        <f>分析係数表!C44</f>
        <v>0.3905721797921623</v>
      </c>
      <c r="Q41" s="82">
        <f>O41*P41</f>
        <v>1.2612809263173057</v>
      </c>
      <c r="R41" s="83">
        <v>1.2810986965236897</v>
      </c>
      <c r="S41" s="84">
        <f>I41+R41</f>
        <v>1.2815625875489494</v>
      </c>
      <c r="T41" s="85">
        <f>分析係数表!F44</f>
        <v>0.53714537334088197</v>
      </c>
      <c r="U41" s="86">
        <f t="shared" si="7"/>
        <v>0.68838541454868718</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投入係数表!F42</f>
        <v>0</v>
      </c>
      <c r="E42" s="77">
        <f>$C$8*D42</f>
        <v>0</v>
      </c>
      <c r="F42" s="76">
        <f>分析係数表!C45</f>
        <v>1</v>
      </c>
      <c r="G42" s="77">
        <f>E42*F42</f>
        <v>0</v>
      </c>
      <c r="H42" s="77">
        <v>7.10153868543794E-3</v>
      </c>
      <c r="I42" s="77">
        <f>C42+H42</f>
        <v>7.10153868543794E-3</v>
      </c>
      <c r="J42" s="76">
        <f>分析係数表!G45</f>
        <v>0</v>
      </c>
      <c r="K42" s="78">
        <f>I42*J42</f>
        <v>0</v>
      </c>
      <c r="L42" s="79"/>
      <c r="M42" s="80"/>
      <c r="N42" s="81">
        <f>分析係数表!H45</f>
        <v>0</v>
      </c>
      <c r="O42" s="82">
        <f t="shared" si="4"/>
        <v>0</v>
      </c>
      <c r="P42" s="76">
        <f>分析係数表!C45</f>
        <v>1</v>
      </c>
      <c r="Q42" s="82">
        <f>O42*P42</f>
        <v>0</v>
      </c>
      <c r="R42" s="83">
        <v>1.1114242530799926E-2</v>
      </c>
      <c r="S42" s="84">
        <f>I42+R42</f>
        <v>1.8215781216237868E-2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0</v>
      </c>
      <c r="E43" s="77">
        <f>$C$8*D43</f>
        <v>0</v>
      </c>
      <c r="F43" s="76">
        <f>分析係数表!C46</f>
        <v>0.10446009389671362</v>
      </c>
      <c r="G43" s="77">
        <f>E43*F43</f>
        <v>0</v>
      </c>
      <c r="H43" s="77">
        <v>3.4995821244623291E-3</v>
      </c>
      <c r="I43" s="77">
        <f>C43+H43</f>
        <v>3.4995821244623291E-3</v>
      </c>
      <c r="J43" s="76">
        <f>分析係数表!G46</f>
        <v>9.482758620689655E-3</v>
      </c>
      <c r="K43" s="78">
        <f>I43*J43</f>
        <v>3.3185692559556566E-5</v>
      </c>
      <c r="L43" s="79"/>
      <c r="M43" s="80"/>
      <c r="N43" s="81">
        <f>分析係数表!H46</f>
        <v>2.1406935555287204E-2</v>
      </c>
      <c r="O43" s="82">
        <f t="shared" si="4"/>
        <v>0.64851545799255916</v>
      </c>
      <c r="P43" s="76">
        <f>分析係数表!C46</f>
        <v>0.10446009389671362</v>
      </c>
      <c r="Q43" s="82">
        <f>O43*P43</f>
        <v>6.7743985635372969E-2</v>
      </c>
      <c r="R43" s="83">
        <v>7.5390218422929964E-2</v>
      </c>
      <c r="S43" s="84">
        <f>I43+R43</f>
        <v>7.8889800547392294E-2</v>
      </c>
      <c r="T43" s="85">
        <f>分析係数表!F46</f>
        <v>0.31293103448275861</v>
      </c>
      <c r="U43" s="86">
        <f t="shared" si="7"/>
        <v>2.4687066895433967E-2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投入係数表!F44</f>
        <v>0.17647058823529413</v>
      </c>
      <c r="E44" s="91">
        <f>SUM(E5:E43)</f>
        <v>17.647058823529409</v>
      </c>
      <c r="F44" s="92">
        <f>分析係数表!C47</f>
        <v>0.44570757479943235</v>
      </c>
      <c r="G44" s="91">
        <f>SUM(G5:G43)</f>
        <v>3.6294817143399136</v>
      </c>
      <c r="H44" s="91">
        <f>SUM(H5:H43)</f>
        <v>4.0661123711478231</v>
      </c>
      <c r="I44" s="91">
        <f>SUM(I5:I43)</f>
        <v>104.06611237114784</v>
      </c>
      <c r="J44" s="92">
        <f>分析係数表!G47</f>
        <v>0.27097428005742652</v>
      </c>
      <c r="K44" s="93">
        <f>SUM(K5:K43)</f>
        <v>48.291140948568611</v>
      </c>
      <c r="L44" s="94">
        <f>最終需要_まとめ!$L$33</f>
        <v>0.62733333333333341</v>
      </c>
      <c r="M44" s="91">
        <f>K44*L44</f>
        <v>30.294642421735379</v>
      </c>
      <c r="N44" s="95">
        <f>分析係数表!H47</f>
        <v>1</v>
      </c>
      <c r="O44" s="96">
        <f>SUM(O5:O43)</f>
        <v>30.294642421735379</v>
      </c>
      <c r="P44" s="92">
        <f>分析係数表!C47</f>
        <v>0.44570757479943235</v>
      </c>
      <c r="Q44" s="96">
        <f>SUM(Q5:Q43)</f>
        <v>13.273144335677086</v>
      </c>
      <c r="R44" s="91">
        <f>SUM(R5:R43)</f>
        <v>14.607620295203233</v>
      </c>
      <c r="S44" s="97">
        <f>SUM(S5:S43)</f>
        <v>118.67373266635107</v>
      </c>
      <c r="T44" s="98">
        <f>分析係数表!F47</f>
        <v>0.61157350498728547</v>
      </c>
      <c r="U44" s="99">
        <f>SUM(U5:U43)</f>
        <v>89.392728344643331</v>
      </c>
      <c r="V44" s="100">
        <f>分析係数表!D47</f>
        <v>9.9802009927653867E-2</v>
      </c>
      <c r="W44" s="164">
        <f>SUM(W5:W43)</f>
        <v>0</v>
      </c>
      <c r="X44" s="92">
        <f>分析係数表!E47</f>
        <v>7.9310975781403947E-2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2015年川西市産業連関表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0.20941704035874439</v>
      </c>
      <c r="E5" s="77">
        <f t="shared" ref="E5:E38" si="0">$C$9*D5</f>
        <v>20.941704035874441</v>
      </c>
      <c r="F5" s="76">
        <f>分析係数表!C8</f>
        <v>4.3219724437998597E-2</v>
      </c>
      <c r="G5" s="77">
        <f t="shared" ref="G5:G38" si="1">E5*F5</f>
        <v>0.90509467769261642</v>
      </c>
      <c r="H5" s="77">
        <f t="array" ref="H5:H43">MMULT(逆行列係数!C5:AO43,'5'!G5:G43)</f>
        <v>0.91531177360194405</v>
      </c>
      <c r="I5" s="77">
        <f t="shared" ref="I5:I38" si="2">C5+H5</f>
        <v>0.91531177360194405</v>
      </c>
      <c r="J5" s="76">
        <f>分析係数表!G8</f>
        <v>0.12096774193548387</v>
      </c>
      <c r="K5" s="78">
        <f t="shared" ref="K5:K38" si="3">I5*J5</f>
        <v>0.11072319841959001</v>
      </c>
      <c r="L5" s="79" t="s">
        <v>181</v>
      </c>
      <c r="M5" s="80" t="s">
        <v>181</v>
      </c>
      <c r="N5" s="81">
        <f>分析係数表!H8</f>
        <v>1.0951274000724549E-2</v>
      </c>
      <c r="O5" s="82">
        <f t="shared" ref="O5:O43" si="4">$M$44*N5</f>
        <v>0.11506093145217006</v>
      </c>
      <c r="P5" s="76">
        <f>分析係数表!C8</f>
        <v>4.3219724437998597E-2</v>
      </c>
      <c r="Q5" s="82">
        <f t="shared" ref="Q5:Q38" si="5">O5*P5</f>
        <v>4.9729017509422355E-3</v>
      </c>
      <c r="R5" s="83">
        <f t="array" ref="R5:R43">MMULT(逆行列係数!C5:AO43,'5'!Q5:Q43)</f>
        <v>5.6061629756241731E-3</v>
      </c>
      <c r="S5" s="84">
        <f t="shared" ref="S5:S38" si="6">I5+R5</f>
        <v>0.92091793657756826</v>
      </c>
      <c r="T5" s="85">
        <f>分析係数表!F8</f>
        <v>0.45483870967741935</v>
      </c>
      <c r="U5" s="86">
        <f t="shared" ref="U5:U43" si="7">S5*T5</f>
        <v>0.41886912599173265</v>
      </c>
      <c r="V5" s="87">
        <f>分析係数表!D8</f>
        <v>0.9145161290322581</v>
      </c>
      <c r="W5" s="167">
        <f t="shared" ref="W5:W43" si="8">ROUND(S5*V5,0)</f>
        <v>1</v>
      </c>
      <c r="X5" s="76">
        <f>分析係数表!E8</f>
        <v>0.59354838709677415</v>
      </c>
      <c r="Y5" s="166">
        <f t="shared" ref="Y5:Y43" si="9">ROUND(S5*X5,0)</f>
        <v>1</v>
      </c>
    </row>
    <row r="6" spans="1:25" x14ac:dyDescent="0.2">
      <c r="A6" s="6" t="s">
        <v>220</v>
      </c>
      <c r="B6" s="5" t="s">
        <v>266</v>
      </c>
      <c r="C6" s="90"/>
      <c r="D6" s="76">
        <f>投入係数表!G6</f>
        <v>5.9790732436472351E-4</v>
      </c>
      <c r="E6" s="77">
        <f t="shared" si="0"/>
        <v>5.9790732436472351E-2</v>
      </c>
      <c r="F6" s="76">
        <f>分析係数表!C9</f>
        <v>0.23148148148148151</v>
      </c>
      <c r="G6" s="77">
        <f t="shared" si="1"/>
        <v>1.3840447323257491E-2</v>
      </c>
      <c r="H6" s="77">
        <v>1.440252970303868E-2</v>
      </c>
      <c r="I6" s="77">
        <f t="shared" si="2"/>
        <v>1.440252970303868E-2</v>
      </c>
      <c r="J6" s="76">
        <f>分析係数表!G9</f>
        <v>0.24691358024691357</v>
      </c>
      <c r="K6" s="78">
        <f t="shared" si="3"/>
        <v>3.5561801735897974E-3</v>
      </c>
      <c r="L6" s="79"/>
      <c r="M6" s="80"/>
      <c r="N6" s="81">
        <f>分析係数表!H9</f>
        <v>5.7611802117296619E-4</v>
      </c>
      <c r="O6" s="82">
        <f t="shared" si="4"/>
        <v>6.0530561227996656E-3</v>
      </c>
      <c r="P6" s="76">
        <f>分析係数表!C9</f>
        <v>0.23148148148148151</v>
      </c>
      <c r="Q6" s="82">
        <f t="shared" si="5"/>
        <v>1.4011703987962191E-3</v>
      </c>
      <c r="R6" s="83">
        <v>1.557689702579898E-3</v>
      </c>
      <c r="S6" s="84">
        <f t="shared" si="6"/>
        <v>1.5960219405618578E-2</v>
      </c>
      <c r="T6" s="85">
        <f>分析係数表!F9</f>
        <v>0.67901234567901236</v>
      </c>
      <c r="U6" s="86">
        <f t="shared" si="7"/>
        <v>1.0837186016160762E-2</v>
      </c>
      <c r="V6" s="87">
        <f>分析係数表!D9</f>
        <v>0</v>
      </c>
      <c r="W6" s="167">
        <f t="shared" si="8"/>
        <v>0</v>
      </c>
      <c r="X6" s="76">
        <f>分析係数表!E9</f>
        <v>0</v>
      </c>
      <c r="Y6" s="166">
        <f t="shared" si="9"/>
        <v>0</v>
      </c>
    </row>
    <row r="7" spans="1:25" x14ac:dyDescent="0.2">
      <c r="A7" s="6" t="s">
        <v>221</v>
      </c>
      <c r="B7" s="5" t="s">
        <v>267</v>
      </c>
      <c r="C7" s="90"/>
      <c r="D7" s="76">
        <f>投入係数表!G7</f>
        <v>3.9910313901345293E-2</v>
      </c>
      <c r="E7" s="77">
        <f t="shared" si="0"/>
        <v>3.9910313901345291</v>
      </c>
      <c r="F7" s="76">
        <f>分析係数表!C10</f>
        <v>5.5493895671475668E-3</v>
      </c>
      <c r="G7" s="77">
        <f t="shared" si="1"/>
        <v>2.2147787958571006E-2</v>
      </c>
      <c r="H7" s="77">
        <v>2.2262787971809406E-2</v>
      </c>
      <c r="I7" s="77">
        <f t="shared" si="2"/>
        <v>2.2262787971809406E-2</v>
      </c>
      <c r="J7" s="76">
        <f>分析係数表!G10</f>
        <v>0.2857142857142857</v>
      </c>
      <c r="K7" s="78">
        <f t="shared" si="3"/>
        <v>6.3607965633741157E-3</v>
      </c>
      <c r="L7" s="79"/>
      <c r="M7" s="80"/>
      <c r="N7" s="81">
        <f>分析係数表!H10</f>
        <v>1.1094674556213018E-3</v>
      </c>
      <c r="O7" s="82">
        <f t="shared" si="4"/>
        <v>1.1656758734299794E-2</v>
      </c>
      <c r="P7" s="76">
        <f>分析係数表!C10</f>
        <v>5.5493895671475668E-3</v>
      </c>
      <c r="Q7" s="82">
        <f t="shared" si="5"/>
        <v>6.468789530687955E-5</v>
      </c>
      <c r="R7" s="83">
        <v>7.9479949308130723E-5</v>
      </c>
      <c r="S7" s="84">
        <f t="shared" si="6"/>
        <v>2.2342267921117535E-2</v>
      </c>
      <c r="T7" s="85">
        <f>分析係数表!F10</f>
        <v>0.5714285714285714</v>
      </c>
      <c r="U7" s="86">
        <f t="shared" si="7"/>
        <v>1.2767010240638591E-2</v>
      </c>
      <c r="V7" s="87">
        <f>分析係数表!D10</f>
        <v>0.14285714285714285</v>
      </c>
      <c r="W7" s="167">
        <f t="shared" si="8"/>
        <v>0</v>
      </c>
      <c r="X7" s="76">
        <f>分析係数表!E10</f>
        <v>0</v>
      </c>
      <c r="Y7" s="166">
        <f t="shared" si="9"/>
        <v>0</v>
      </c>
    </row>
    <row r="8" spans="1:25" x14ac:dyDescent="0.2">
      <c r="A8" s="6" t="s">
        <v>222</v>
      </c>
      <c r="B8" s="5" t="s">
        <v>27</v>
      </c>
      <c r="C8" s="90"/>
      <c r="D8" s="76">
        <f>投入係数表!G8</f>
        <v>2.9895366218236175E-4</v>
      </c>
      <c r="E8" s="77">
        <f t="shared" si="0"/>
        <v>2.9895366218236175E-2</v>
      </c>
      <c r="F8" s="76">
        <f>分析係数表!C11</f>
        <v>8.2342177493137658E-3</v>
      </c>
      <c r="G8" s="77">
        <f t="shared" si="1"/>
        <v>2.4616495513643549E-4</v>
      </c>
      <c r="H8" s="77">
        <v>3.9902070170784579E-4</v>
      </c>
      <c r="I8" s="77">
        <f t="shared" si="2"/>
        <v>3.9902070170784579E-4</v>
      </c>
      <c r="J8" s="76">
        <f>分析係数表!G11</f>
        <v>0.47058823529411764</v>
      </c>
      <c r="K8" s="78">
        <f t="shared" si="3"/>
        <v>1.8777444786251566E-4</v>
      </c>
      <c r="L8" s="79"/>
      <c r="M8" s="80"/>
      <c r="N8" s="81">
        <f>分析係数表!H11</f>
        <v>-2.0126393752767377E-5</v>
      </c>
      <c r="O8" s="82">
        <f t="shared" si="4"/>
        <v>-2.1146047590566518E-4</v>
      </c>
      <c r="P8" s="76">
        <f>分析係数表!C11</f>
        <v>8.2342177493137658E-3</v>
      </c>
      <c r="Q8" s="82">
        <f t="shared" si="5"/>
        <v>-1.7412116039807642E-6</v>
      </c>
      <c r="R8" s="83">
        <v>2.1369553401889962E-5</v>
      </c>
      <c r="S8" s="84">
        <f t="shared" si="6"/>
        <v>4.2039025510973572E-4</v>
      </c>
      <c r="T8" s="85">
        <f>分析係数表!F11</f>
        <v>0.76470588235294112</v>
      </c>
      <c r="U8" s="86">
        <f t="shared" si="7"/>
        <v>3.2147490096626848E-4</v>
      </c>
      <c r="V8" s="87">
        <f>分析係数表!D11</f>
        <v>0</v>
      </c>
      <c r="W8" s="167">
        <f t="shared" si="8"/>
        <v>0</v>
      </c>
      <c r="X8" s="76">
        <f>分析係数表!E11</f>
        <v>0</v>
      </c>
      <c r="Y8" s="166">
        <f t="shared" si="9"/>
        <v>0</v>
      </c>
    </row>
    <row r="9" spans="1:25" x14ac:dyDescent="0.2">
      <c r="A9" s="6" t="s">
        <v>223</v>
      </c>
      <c r="B9" s="5" t="s">
        <v>191</v>
      </c>
      <c r="C9" s="75">
        <f>最終需要_まとめ!C10</f>
        <v>100</v>
      </c>
      <c r="D9" s="76">
        <f>投入係数表!G9</f>
        <v>0.21345291479820627</v>
      </c>
      <c r="E9" s="77">
        <f t="shared" si="0"/>
        <v>21.345291479820627</v>
      </c>
      <c r="F9" s="76">
        <f>分析係数表!C12</f>
        <v>2.3675231529837748E-2</v>
      </c>
      <c r="G9" s="77">
        <f t="shared" si="1"/>
        <v>0.50535471785662633</v>
      </c>
      <c r="H9" s="77">
        <v>0.5109607045782717</v>
      </c>
      <c r="I9" s="77">
        <f t="shared" si="2"/>
        <v>100.51096070457827</v>
      </c>
      <c r="J9" s="76">
        <f>分析係数表!G12</f>
        <v>0.14409566517189837</v>
      </c>
      <c r="K9" s="78">
        <f t="shared" si="3"/>
        <v>14.483193739792744</v>
      </c>
      <c r="L9" s="79"/>
      <c r="M9" s="80"/>
      <c r="N9" s="81">
        <f>分析係数表!H12</f>
        <v>8.7247916918246585E-2</v>
      </c>
      <c r="O9" s="82">
        <f t="shared" si="4"/>
        <v>0.91668116305105851</v>
      </c>
      <c r="P9" s="76">
        <f>分析係数表!C12</f>
        <v>2.3675231529837748E-2</v>
      </c>
      <c r="Q9" s="82">
        <f t="shared" si="5"/>
        <v>2.1702638774274759E-2</v>
      </c>
      <c r="R9" s="83">
        <v>2.3267581656675699E-2</v>
      </c>
      <c r="S9" s="84">
        <f t="shared" si="6"/>
        <v>100.53422828623495</v>
      </c>
      <c r="T9" s="85">
        <f>分析係数表!F12</f>
        <v>0.28819133034379674</v>
      </c>
      <c r="U9" s="86">
        <f t="shared" si="7"/>
        <v>28.973092994897009</v>
      </c>
      <c r="V9" s="87">
        <f>分析係数表!D12</f>
        <v>3.3781763826606873E-2</v>
      </c>
      <c r="W9" s="167">
        <f t="shared" si="8"/>
        <v>3</v>
      </c>
      <c r="X9" s="76">
        <f>分析係数表!E12</f>
        <v>3.4230194319880419E-2</v>
      </c>
      <c r="Y9" s="166">
        <f t="shared" si="9"/>
        <v>3</v>
      </c>
    </row>
    <row r="10" spans="1:25" x14ac:dyDescent="0.2">
      <c r="A10" s="6" t="s">
        <v>224</v>
      </c>
      <c r="B10" s="5" t="s">
        <v>28</v>
      </c>
      <c r="C10" s="90"/>
      <c r="D10" s="76">
        <f>投入係数表!G10</f>
        <v>1.195814648729447E-3</v>
      </c>
      <c r="E10" s="77">
        <f t="shared" si="0"/>
        <v>0.1195814648729447</v>
      </c>
      <c r="F10" s="76">
        <f>分析係数表!C13</f>
        <v>0</v>
      </c>
      <c r="G10" s="77">
        <f t="shared" si="1"/>
        <v>0</v>
      </c>
      <c r="H10" s="77">
        <v>0</v>
      </c>
      <c r="I10" s="77">
        <f t="shared" si="2"/>
        <v>0</v>
      </c>
      <c r="J10" s="76">
        <f>分析係数表!G13</f>
        <v>0.24561403508771928</v>
      </c>
      <c r="K10" s="78">
        <f t="shared" si="3"/>
        <v>0</v>
      </c>
      <c r="L10" s="79"/>
      <c r="M10" s="80"/>
      <c r="N10" s="81">
        <f>分析係数表!H13</f>
        <v>1.3441915227629513E-2</v>
      </c>
      <c r="O10" s="82">
        <f t="shared" si="4"/>
        <v>0.14122916534549612</v>
      </c>
      <c r="P10" s="76">
        <f>分析係数表!C13</f>
        <v>0</v>
      </c>
      <c r="Q10" s="82">
        <f t="shared" si="5"/>
        <v>0</v>
      </c>
      <c r="R10" s="83">
        <v>0</v>
      </c>
      <c r="S10" s="84">
        <f t="shared" si="6"/>
        <v>0</v>
      </c>
      <c r="T10" s="85">
        <f>分析係数表!F13</f>
        <v>0.38596491228070173</v>
      </c>
      <c r="U10" s="86">
        <f t="shared" si="7"/>
        <v>0</v>
      </c>
      <c r="V10" s="87">
        <f>分析係数表!D13</f>
        <v>0.15789473684210525</v>
      </c>
      <c r="W10" s="167">
        <f t="shared" si="8"/>
        <v>0</v>
      </c>
      <c r="X10" s="76">
        <f>分析係数表!E13</f>
        <v>0.1189083820662768</v>
      </c>
      <c r="Y10" s="166">
        <f t="shared" si="9"/>
        <v>0</v>
      </c>
    </row>
    <row r="11" spans="1:25" x14ac:dyDescent="0.2">
      <c r="A11" s="6" t="s">
        <v>225</v>
      </c>
      <c r="B11" s="5" t="s">
        <v>268</v>
      </c>
      <c r="C11" s="90"/>
      <c r="D11" s="76">
        <f>投入係数表!G11</f>
        <v>1.5994020926756353E-2</v>
      </c>
      <c r="E11" s="77">
        <f t="shared" si="0"/>
        <v>1.5994020926756354</v>
      </c>
      <c r="F11" s="76">
        <f>分析係数表!C14</f>
        <v>5.9722885809842308E-2</v>
      </c>
      <c r="G11" s="77">
        <f t="shared" si="1"/>
        <v>9.5520908544889802E-2</v>
      </c>
      <c r="H11" s="77">
        <v>0.10328585053577163</v>
      </c>
      <c r="I11" s="77">
        <f t="shared" si="2"/>
        <v>0.10328585053577163</v>
      </c>
      <c r="J11" s="76">
        <f>分析係数表!G14</f>
        <v>0.15850144092219021</v>
      </c>
      <c r="K11" s="78">
        <f t="shared" si="3"/>
        <v>1.6370956136793777E-2</v>
      </c>
      <c r="L11" s="79"/>
      <c r="M11" s="80"/>
      <c r="N11" s="81">
        <f>分析係数表!H14</f>
        <v>1.1119832548403977E-3</v>
      </c>
      <c r="O11" s="82">
        <f t="shared" si="4"/>
        <v>1.1683191293788002E-2</v>
      </c>
      <c r="P11" s="76">
        <f>分析係数表!C14</f>
        <v>5.9722885809842308E-2</v>
      </c>
      <c r="Q11" s="82">
        <f t="shared" si="5"/>
        <v>6.9775389953344465E-4</v>
      </c>
      <c r="R11" s="83">
        <v>2.03934906314785E-3</v>
      </c>
      <c r="S11" s="84">
        <f t="shared" si="6"/>
        <v>0.10532519959891948</v>
      </c>
      <c r="T11" s="85">
        <f>分析係数表!F14</f>
        <v>0.29178674351585016</v>
      </c>
      <c r="U11" s="86">
        <f t="shared" si="7"/>
        <v>3.0732497001125642E-2</v>
      </c>
      <c r="V11" s="87">
        <f>分析係数表!D14</f>
        <v>6.1959654178674349E-2</v>
      </c>
      <c r="W11" s="167">
        <f t="shared" si="8"/>
        <v>0</v>
      </c>
      <c r="X11" s="76">
        <f>分析係数表!E14</f>
        <v>5.1152737752161385E-2</v>
      </c>
      <c r="Y11" s="166">
        <f t="shared" si="9"/>
        <v>0</v>
      </c>
    </row>
    <row r="12" spans="1:25" x14ac:dyDescent="0.2">
      <c r="A12" s="6" t="s">
        <v>226</v>
      </c>
      <c r="B12" s="5" t="s">
        <v>29</v>
      </c>
      <c r="C12" s="90"/>
      <c r="D12" s="76">
        <f>投入係数表!G12</f>
        <v>1.031390134529148E-2</v>
      </c>
      <c r="E12" s="77">
        <f t="shared" si="0"/>
        <v>1.0313901345291481</v>
      </c>
      <c r="F12" s="76">
        <f>分析係数表!C15</f>
        <v>0</v>
      </c>
      <c r="G12" s="77">
        <f t="shared" si="1"/>
        <v>0</v>
      </c>
      <c r="H12" s="77">
        <v>0</v>
      </c>
      <c r="I12" s="77">
        <f t="shared" si="2"/>
        <v>0</v>
      </c>
      <c r="J12" s="76">
        <f>分析係数表!G15</f>
        <v>9.5557930087009621E-2</v>
      </c>
      <c r="K12" s="78">
        <f t="shared" si="3"/>
        <v>0</v>
      </c>
      <c r="L12" s="79"/>
      <c r="M12" s="80"/>
      <c r="N12" s="81">
        <f>分析係数表!H15</f>
        <v>8.0253995089159917E-3</v>
      </c>
      <c r="O12" s="82">
        <f t="shared" si="4"/>
        <v>8.4319864767383984E-2</v>
      </c>
      <c r="P12" s="76">
        <f>分析係数表!C15</f>
        <v>0</v>
      </c>
      <c r="Q12" s="82">
        <f t="shared" si="5"/>
        <v>0</v>
      </c>
      <c r="R12" s="83">
        <v>0</v>
      </c>
      <c r="S12" s="84">
        <f t="shared" si="6"/>
        <v>0</v>
      </c>
      <c r="T12" s="85">
        <f>分析係数表!F15</f>
        <v>0.30377041673027017</v>
      </c>
      <c r="U12" s="86">
        <f t="shared" si="7"/>
        <v>0</v>
      </c>
      <c r="V12" s="87">
        <f>分析係数表!D15</f>
        <v>2.5186994352007327E-2</v>
      </c>
      <c r="W12" s="167">
        <f t="shared" si="8"/>
        <v>0</v>
      </c>
      <c r="X12" s="76">
        <f>分析係数表!E15</f>
        <v>2.1370783086551673E-2</v>
      </c>
      <c r="Y12" s="166">
        <f t="shared" si="9"/>
        <v>0</v>
      </c>
    </row>
    <row r="13" spans="1:25" x14ac:dyDescent="0.2">
      <c r="A13" s="6" t="s">
        <v>227</v>
      </c>
      <c r="B13" s="5" t="s">
        <v>30</v>
      </c>
      <c r="C13" s="90"/>
      <c r="D13" s="76">
        <f>投入係数表!G13</f>
        <v>4.633781763826607E-3</v>
      </c>
      <c r="E13" s="77">
        <f t="shared" si="0"/>
        <v>0.46337817638266071</v>
      </c>
      <c r="F13" s="76">
        <f>分析係数表!C16</f>
        <v>6.1289263434387564E-3</v>
      </c>
      <c r="G13" s="77">
        <f t="shared" si="1"/>
        <v>2.8400107122063E-3</v>
      </c>
      <c r="H13" s="77">
        <v>3.3498035232311374E-3</v>
      </c>
      <c r="I13" s="77">
        <f t="shared" si="2"/>
        <v>3.3498035232311374E-3</v>
      </c>
      <c r="J13" s="76">
        <f>分析係数表!G16</f>
        <v>3.1746031746031744E-2</v>
      </c>
      <c r="K13" s="78">
        <f t="shared" si="3"/>
        <v>1.0634296899146467E-4</v>
      </c>
      <c r="L13" s="79"/>
      <c r="M13" s="80"/>
      <c r="N13" s="81">
        <f>分析係数表!H16</f>
        <v>1.5884756269371653E-2</v>
      </c>
      <c r="O13" s="82">
        <f t="shared" si="4"/>
        <v>0.16689518060854625</v>
      </c>
      <c r="P13" s="76">
        <f>分析係数表!C16</f>
        <v>6.1289263434387564E-3</v>
      </c>
      <c r="Q13" s="82">
        <f t="shared" si="5"/>
        <v>1.0228882690246882E-3</v>
      </c>
      <c r="R13" s="83">
        <v>1.1463304382963446E-3</v>
      </c>
      <c r="S13" s="84">
        <f t="shared" si="6"/>
        <v>4.496133961527482E-3</v>
      </c>
      <c r="T13" s="85">
        <f>分析係数表!F16</f>
        <v>0.27777777777777779</v>
      </c>
      <c r="U13" s="86">
        <f t="shared" si="7"/>
        <v>1.2489261004243006E-3</v>
      </c>
      <c r="V13" s="87">
        <f>分析係数表!D16</f>
        <v>0</v>
      </c>
      <c r="W13" s="167">
        <f t="shared" si="8"/>
        <v>0</v>
      </c>
      <c r="X13" s="76">
        <f>分析係数表!E16</f>
        <v>0</v>
      </c>
      <c r="Y13" s="166">
        <f t="shared" si="9"/>
        <v>0</v>
      </c>
    </row>
    <row r="14" spans="1:25" x14ac:dyDescent="0.2">
      <c r="A14" s="6" t="s">
        <v>2</v>
      </c>
      <c r="B14" s="5" t="s">
        <v>365</v>
      </c>
      <c r="C14" s="90"/>
      <c r="D14" s="76">
        <f>投入係数表!G14</f>
        <v>1.7638266068759342E-2</v>
      </c>
      <c r="E14" s="77">
        <f t="shared" si="0"/>
        <v>1.7638266068759341</v>
      </c>
      <c r="F14" s="76">
        <f>分析係数表!C17</f>
        <v>8.7451698189953242E-2</v>
      </c>
      <c r="G14" s="77">
        <f t="shared" si="1"/>
        <v>0.1542496320839235</v>
      </c>
      <c r="H14" s="77">
        <v>0.16411785869724604</v>
      </c>
      <c r="I14" s="77">
        <f t="shared" si="2"/>
        <v>0.16411785869724604</v>
      </c>
      <c r="J14" s="76">
        <f>分析係数表!G17</f>
        <v>0.21272443403590943</v>
      </c>
      <c r="K14" s="78">
        <f t="shared" si="3"/>
        <v>3.491187860655702E-2</v>
      </c>
      <c r="L14" s="79"/>
      <c r="M14" s="80"/>
      <c r="N14" s="81">
        <f>分析係数表!H17</f>
        <v>2.8227267238256251E-3</v>
      </c>
      <c r="O14" s="82">
        <f t="shared" si="4"/>
        <v>2.9657331745769545E-2</v>
      </c>
      <c r="P14" s="76">
        <f>分析係数表!C17</f>
        <v>8.7451698189953242E-2</v>
      </c>
      <c r="Q14" s="82">
        <f t="shared" si="5"/>
        <v>2.5935840249503572E-3</v>
      </c>
      <c r="R14" s="83">
        <v>4.5322364866568808E-3</v>
      </c>
      <c r="S14" s="84">
        <f t="shared" si="6"/>
        <v>0.16865009518390292</v>
      </c>
      <c r="T14" s="85">
        <f>分析係数表!F17</f>
        <v>0.32357533177205311</v>
      </c>
      <c r="U14" s="86">
        <f t="shared" si="7"/>
        <v>5.4571010502519723E-2</v>
      </c>
      <c r="V14" s="87">
        <f>分析係数表!D17</f>
        <v>1.873536299765808E-2</v>
      </c>
      <c r="W14" s="167">
        <f t="shared" si="8"/>
        <v>0</v>
      </c>
      <c r="X14" s="76">
        <f>分析係数表!E17</f>
        <v>1.288056206088993E-2</v>
      </c>
      <c r="Y14" s="166">
        <f t="shared" si="9"/>
        <v>0</v>
      </c>
    </row>
    <row r="15" spans="1:25" x14ac:dyDescent="0.2">
      <c r="A15" s="6" t="s">
        <v>3</v>
      </c>
      <c r="B15" s="5" t="s">
        <v>31</v>
      </c>
      <c r="C15" s="90"/>
      <c r="D15" s="76">
        <f>投入係数表!G15</f>
        <v>1.195814648729447E-3</v>
      </c>
      <c r="E15" s="77">
        <f t="shared" si="0"/>
        <v>0.1195814648729447</v>
      </c>
      <c r="F15" s="76">
        <f>分析係数表!C18</f>
        <v>0.22643979057591623</v>
      </c>
      <c r="G15" s="77">
        <f t="shared" si="1"/>
        <v>2.7078001862590882E-2</v>
      </c>
      <c r="H15" s="77">
        <v>3.1025861192244469E-2</v>
      </c>
      <c r="I15" s="77">
        <f t="shared" si="2"/>
        <v>3.1025861192244469E-2</v>
      </c>
      <c r="J15" s="76">
        <f>分析係数表!G18</f>
        <v>0.21553645335880292</v>
      </c>
      <c r="K15" s="78">
        <f t="shared" si="3"/>
        <v>6.6872040837788931E-3</v>
      </c>
      <c r="L15" s="79"/>
      <c r="M15" s="80"/>
      <c r="N15" s="81">
        <f>分析係数表!H18</f>
        <v>4.2265426880811494E-4</v>
      </c>
      <c r="O15" s="82">
        <f t="shared" si="4"/>
        <v>4.4406699940189691E-3</v>
      </c>
      <c r="P15" s="76">
        <f>分析係数表!C18</f>
        <v>0.22643979057591623</v>
      </c>
      <c r="Q15" s="82">
        <f t="shared" si="5"/>
        <v>1.0055443834624106E-3</v>
      </c>
      <c r="R15" s="83">
        <v>2.1667946711883468E-3</v>
      </c>
      <c r="S15" s="84">
        <f t="shared" si="6"/>
        <v>3.3192655863432813E-2</v>
      </c>
      <c r="T15" s="85">
        <f>分析係数表!F18</f>
        <v>0.45877109200891436</v>
      </c>
      <c r="U15" s="86">
        <f t="shared" si="7"/>
        <v>1.5227830977143166E-2</v>
      </c>
      <c r="V15" s="87">
        <f>分析係数表!D18</f>
        <v>2.9608404966571154E-2</v>
      </c>
      <c r="W15" s="167">
        <f t="shared" si="8"/>
        <v>0</v>
      </c>
      <c r="X15" s="76">
        <f>分析係数表!E18</f>
        <v>1.5918497293855461E-2</v>
      </c>
      <c r="Y15" s="166">
        <f t="shared" si="9"/>
        <v>0</v>
      </c>
    </row>
    <row r="16" spans="1:25" x14ac:dyDescent="0.2">
      <c r="A16" s="6" t="s">
        <v>4</v>
      </c>
      <c r="B16" s="5" t="s">
        <v>32</v>
      </c>
      <c r="C16" s="90"/>
      <c r="D16" s="76">
        <f>投入係数表!G16</f>
        <v>0</v>
      </c>
      <c r="E16" s="77">
        <f t="shared" si="0"/>
        <v>0</v>
      </c>
      <c r="F16" s="76">
        <f>分析係数表!C19</f>
        <v>0.10887949260042284</v>
      </c>
      <c r="G16" s="77">
        <f t="shared" si="1"/>
        <v>0</v>
      </c>
      <c r="H16" s="77">
        <v>3.0983968887915939E-3</v>
      </c>
      <c r="I16" s="77">
        <f t="shared" si="2"/>
        <v>3.0983968887915939E-3</v>
      </c>
      <c r="J16" s="76">
        <f>分析係数表!G19</f>
        <v>5.7692307692307696E-2</v>
      </c>
      <c r="K16" s="78">
        <f t="shared" si="3"/>
        <v>1.7875366666105351E-4</v>
      </c>
      <c r="L16" s="79"/>
      <c r="M16" s="80"/>
      <c r="N16" s="81">
        <f>分析係数表!H19</f>
        <v>-1.0817936642112467E-4</v>
      </c>
      <c r="O16" s="82">
        <f t="shared" si="4"/>
        <v>-1.1366000579929505E-3</v>
      </c>
      <c r="P16" s="76">
        <f>分析係数表!C19</f>
        <v>0.10887949260042284</v>
      </c>
      <c r="Q16" s="82">
        <f t="shared" si="5"/>
        <v>-1.2375243760388363E-4</v>
      </c>
      <c r="R16" s="83">
        <v>3.3260394823210389E-4</v>
      </c>
      <c r="S16" s="84">
        <f t="shared" si="6"/>
        <v>3.4310008370236978E-3</v>
      </c>
      <c r="T16" s="85">
        <f>分析係数表!F19</f>
        <v>0.23994755244755245</v>
      </c>
      <c r="U16" s="86">
        <f t="shared" si="7"/>
        <v>8.2326025328934005E-4</v>
      </c>
      <c r="V16" s="87">
        <f>分析係数表!D19</f>
        <v>6.8181818181818177E-2</v>
      </c>
      <c r="W16" s="167">
        <f t="shared" si="8"/>
        <v>0</v>
      </c>
      <c r="X16" s="76">
        <f>分析係数表!E19</f>
        <v>7.1241258741258737E-2</v>
      </c>
      <c r="Y16" s="166">
        <f t="shared" si="9"/>
        <v>0</v>
      </c>
    </row>
    <row r="17" spans="1:25" x14ac:dyDescent="0.2">
      <c r="A17" s="6" t="s">
        <v>5</v>
      </c>
      <c r="B17" s="5" t="s">
        <v>33</v>
      </c>
      <c r="C17" s="90"/>
      <c r="D17" s="76">
        <f>投入係数表!G17</f>
        <v>1.4947683109118087E-3</v>
      </c>
      <c r="E17" s="77">
        <f t="shared" si="0"/>
        <v>0.14947683109118087</v>
      </c>
      <c r="F17" s="76">
        <f>分析係数表!C20</f>
        <v>0.17711503347534996</v>
      </c>
      <c r="G17" s="77">
        <f t="shared" si="1"/>
        <v>2.6474593942503732E-2</v>
      </c>
      <c r="H17" s="77">
        <v>3.0769458139310046E-2</v>
      </c>
      <c r="I17" s="77">
        <f t="shared" si="2"/>
        <v>3.0769458139310046E-2</v>
      </c>
      <c r="J17" s="76">
        <f>分析係数表!G20</f>
        <v>9.9964551577454805E-2</v>
      </c>
      <c r="K17" s="78">
        <f t="shared" si="3"/>
        <v>3.0758550851773957E-3</v>
      </c>
      <c r="L17" s="79"/>
      <c r="M17" s="80"/>
      <c r="N17" s="81">
        <f>分析係数表!H20</f>
        <v>5.2831783601014375E-4</v>
      </c>
      <c r="O17" s="82">
        <f t="shared" si="4"/>
        <v>5.5508374925237122E-3</v>
      </c>
      <c r="P17" s="76">
        <f>分析係数表!C20</f>
        <v>0.17711503347534996</v>
      </c>
      <c r="Q17" s="82">
        <f t="shared" si="5"/>
        <v>9.8313676830456484E-4</v>
      </c>
      <c r="R17" s="83">
        <v>1.8770429638957555E-3</v>
      </c>
      <c r="S17" s="84">
        <f t="shared" si="6"/>
        <v>3.2646501103205799E-2</v>
      </c>
      <c r="T17" s="85">
        <f>分析係数表!F20</f>
        <v>0.22332506203473945</v>
      </c>
      <c r="U17" s="86">
        <f t="shared" si="7"/>
        <v>7.290781884090625E-3</v>
      </c>
      <c r="V17" s="87">
        <f>分析係数表!D20</f>
        <v>1.7015242821694435E-2</v>
      </c>
      <c r="W17" s="167">
        <f t="shared" si="8"/>
        <v>0</v>
      </c>
      <c r="X17" s="76">
        <f>分析係数表!E20</f>
        <v>1.5242821694434599E-2</v>
      </c>
      <c r="Y17" s="166">
        <f t="shared" si="9"/>
        <v>0</v>
      </c>
    </row>
    <row r="18" spans="1:25" x14ac:dyDescent="0.2">
      <c r="A18" s="6" t="s">
        <v>6</v>
      </c>
      <c r="B18" s="5" t="s">
        <v>34</v>
      </c>
      <c r="C18" s="90"/>
      <c r="D18" s="76">
        <f>投入係数表!G18</f>
        <v>4.9327354260089683E-3</v>
      </c>
      <c r="E18" s="77">
        <f t="shared" si="0"/>
        <v>0.49327354260089684</v>
      </c>
      <c r="F18" s="76">
        <f>分析係数表!C21</f>
        <v>0.17957505140507202</v>
      </c>
      <c r="G18" s="77">
        <f t="shared" si="1"/>
        <v>8.8579621769318037E-2</v>
      </c>
      <c r="H18" s="77">
        <v>9.4425623160030447E-2</v>
      </c>
      <c r="I18" s="77">
        <f t="shared" si="2"/>
        <v>9.4425623160030447E-2</v>
      </c>
      <c r="J18" s="76">
        <f>分析係数表!G21</f>
        <v>0.28499913688934919</v>
      </c>
      <c r="K18" s="78">
        <f t="shared" si="3"/>
        <v>2.6911221100847618E-2</v>
      </c>
      <c r="L18" s="79"/>
      <c r="M18" s="80"/>
      <c r="N18" s="81">
        <f>分析係数表!H21</f>
        <v>8.7801392746447693E-4</v>
      </c>
      <c r="O18" s="82">
        <f t="shared" si="4"/>
        <v>9.2249632613846441E-3</v>
      </c>
      <c r="P18" s="76">
        <f>分析係数表!C21</f>
        <v>0.17957505140507202</v>
      </c>
      <c r="Q18" s="82">
        <f t="shared" si="5"/>
        <v>1.6565732518730482E-3</v>
      </c>
      <c r="R18" s="83">
        <v>3.2647976472168654E-3</v>
      </c>
      <c r="S18" s="84">
        <f t="shared" si="6"/>
        <v>9.7690420807247311E-2</v>
      </c>
      <c r="T18" s="85">
        <f>分析係数表!F21</f>
        <v>0.42551355083721731</v>
      </c>
      <c r="U18" s="86">
        <f t="shared" si="7"/>
        <v>4.156859784047378E-2</v>
      </c>
      <c r="V18" s="87">
        <f>分析係数表!D21</f>
        <v>7.6298981529432069E-2</v>
      </c>
      <c r="W18" s="167">
        <f t="shared" si="8"/>
        <v>0</v>
      </c>
      <c r="X18" s="76">
        <f>分析係数表!E21</f>
        <v>5.9382012774037631E-2</v>
      </c>
      <c r="Y18" s="166">
        <f t="shared" si="9"/>
        <v>0</v>
      </c>
    </row>
    <row r="19" spans="1:25" x14ac:dyDescent="0.2">
      <c r="A19" s="6" t="s">
        <v>7</v>
      </c>
      <c r="B19" s="5" t="s">
        <v>269</v>
      </c>
      <c r="C19" s="90"/>
      <c r="D19" s="76">
        <f>投入係数表!G19</f>
        <v>0</v>
      </c>
      <c r="E19" s="77">
        <f t="shared" si="0"/>
        <v>0</v>
      </c>
      <c r="F19" s="76">
        <f>分析係数表!C22</f>
        <v>4.9691833590138623E-2</v>
      </c>
      <c r="G19" s="77">
        <f t="shared" si="1"/>
        <v>0</v>
      </c>
      <c r="H19" s="77">
        <v>9.8305276352697525E-4</v>
      </c>
      <c r="I19" s="77">
        <f t="shared" si="2"/>
        <v>9.8305276352697525E-4</v>
      </c>
      <c r="J19" s="76">
        <f>分析係数表!G22</f>
        <v>0.19477362503798237</v>
      </c>
      <c r="K19" s="78">
        <f t="shared" si="3"/>
        <v>1.9147275035575543E-4</v>
      </c>
      <c r="L19" s="79"/>
      <c r="M19" s="80"/>
      <c r="N19" s="81">
        <f>分析係数表!H22</f>
        <v>4.276858672463068E-5</v>
      </c>
      <c r="O19" s="82">
        <f t="shared" si="4"/>
        <v>4.4935351129953851E-4</v>
      </c>
      <c r="P19" s="76">
        <f>分析係数表!C22</f>
        <v>4.9691833590138623E-2</v>
      </c>
      <c r="Q19" s="82">
        <f t="shared" si="5"/>
        <v>2.2329199906641143E-5</v>
      </c>
      <c r="R19" s="83">
        <v>2.6823517178294417E-4</v>
      </c>
      <c r="S19" s="84">
        <f t="shared" si="6"/>
        <v>1.2512879353099194E-3</v>
      </c>
      <c r="T19" s="85">
        <f>分析係数表!F22</f>
        <v>0.41355211182011548</v>
      </c>
      <c r="U19" s="86">
        <f t="shared" si="7"/>
        <v>5.1747276814244922E-4</v>
      </c>
      <c r="V19" s="87">
        <f>分析係数表!D22</f>
        <v>4.6490428441203283E-2</v>
      </c>
      <c r="W19" s="167">
        <f t="shared" si="8"/>
        <v>0</v>
      </c>
      <c r="X19" s="76">
        <f>分析係数表!E22</f>
        <v>3.5855363111516256E-2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0.21580656802598339</v>
      </c>
      <c r="K20" s="78">
        <f t="shared" si="3"/>
        <v>0</v>
      </c>
      <c r="L20" s="79"/>
      <c r="M20" s="80"/>
      <c r="N20" s="81">
        <f>分析係数表!H23</f>
        <v>2.5157992190959224E-5</v>
      </c>
      <c r="O20" s="82">
        <f t="shared" si="4"/>
        <v>2.6432559488208152E-4</v>
      </c>
      <c r="P20" s="76">
        <f>分析係数表!C23</f>
        <v>0</v>
      </c>
      <c r="Q20" s="82">
        <f t="shared" si="5"/>
        <v>0</v>
      </c>
      <c r="R20" s="83">
        <v>0</v>
      </c>
      <c r="S20" s="84">
        <f t="shared" si="6"/>
        <v>0</v>
      </c>
      <c r="T20" s="85">
        <f>分析係数表!F23</f>
        <v>0.44063514976542767</v>
      </c>
      <c r="U20" s="86">
        <f t="shared" si="7"/>
        <v>0</v>
      </c>
      <c r="V20" s="87">
        <f>分析係数表!D23</f>
        <v>0.25009022013713461</v>
      </c>
      <c r="W20" s="167">
        <f t="shared" si="8"/>
        <v>0</v>
      </c>
      <c r="X20" s="76">
        <f>分析係数表!E23</f>
        <v>0.2490075784915193</v>
      </c>
      <c r="Y20" s="166">
        <f t="shared" si="9"/>
        <v>0</v>
      </c>
    </row>
    <row r="21" spans="1:25" x14ac:dyDescent="0.2">
      <c r="A21" s="6" t="s">
        <v>9</v>
      </c>
      <c r="B21" s="5" t="s">
        <v>271</v>
      </c>
      <c r="C21" s="90"/>
      <c r="D21" s="76">
        <f>投入係数表!G21</f>
        <v>0</v>
      </c>
      <c r="E21" s="77">
        <f t="shared" si="0"/>
        <v>0</v>
      </c>
      <c r="F21" s="76">
        <f>分析係数表!C24</f>
        <v>0.10964526531808849</v>
      </c>
      <c r="G21" s="77">
        <f t="shared" si="1"/>
        <v>0</v>
      </c>
      <c r="H21" s="77">
        <v>1.2716730434314696E-3</v>
      </c>
      <c r="I21" s="77">
        <f t="shared" si="2"/>
        <v>1.2716730434314696E-3</v>
      </c>
      <c r="J21" s="76">
        <f>分析係数表!G24</f>
        <v>0.20900321543408359</v>
      </c>
      <c r="K21" s="78">
        <f t="shared" si="3"/>
        <v>2.657837550580242E-4</v>
      </c>
      <c r="L21" s="79"/>
      <c r="M21" s="80"/>
      <c r="N21" s="81">
        <f>分析係数表!H24</f>
        <v>3.3711709535885358E-4</v>
      </c>
      <c r="O21" s="82">
        <f t="shared" si="4"/>
        <v>3.5419629714198916E-3</v>
      </c>
      <c r="P21" s="76">
        <f>分析係数表!C24</f>
        <v>0.10964526531808849</v>
      </c>
      <c r="Q21" s="82">
        <f t="shared" si="5"/>
        <v>3.8835946974817912E-4</v>
      </c>
      <c r="R21" s="83">
        <v>1.5595578369100168E-3</v>
      </c>
      <c r="S21" s="84">
        <f t="shared" si="6"/>
        <v>2.8312308803414865E-3</v>
      </c>
      <c r="T21" s="85">
        <f>分析係数表!F24</f>
        <v>0.39389067524115756</v>
      </c>
      <c r="U21" s="86">
        <f t="shared" si="7"/>
        <v>1.1151954432213251E-3</v>
      </c>
      <c r="V21" s="87">
        <f>分析係数表!D24</f>
        <v>0.10771704180064309</v>
      </c>
      <c r="W21" s="167">
        <f t="shared" si="8"/>
        <v>0</v>
      </c>
      <c r="X21" s="76">
        <f>分析係数表!E24</f>
        <v>0.10932475884244373</v>
      </c>
      <c r="Y21" s="166">
        <f t="shared" si="9"/>
        <v>0</v>
      </c>
    </row>
    <row r="22" spans="1:25" x14ac:dyDescent="0.2">
      <c r="A22" s="6" t="s">
        <v>10</v>
      </c>
      <c r="B22" s="5" t="s">
        <v>272</v>
      </c>
      <c r="C22" s="90"/>
      <c r="D22" s="76">
        <f>投入係数表!G22</f>
        <v>0</v>
      </c>
      <c r="E22" s="77">
        <f t="shared" si="0"/>
        <v>0</v>
      </c>
      <c r="F22" s="76">
        <f>分析係数表!C25</f>
        <v>4.6305418719211788E-2</v>
      </c>
      <c r="G22" s="77">
        <f t="shared" si="1"/>
        <v>0</v>
      </c>
      <c r="H22" s="77">
        <v>1.3093700462746339E-3</v>
      </c>
      <c r="I22" s="77">
        <f t="shared" si="2"/>
        <v>1.3093700462746339E-3</v>
      </c>
      <c r="J22" s="76">
        <f>分析係数表!G25</f>
        <v>0.19667590027700832</v>
      </c>
      <c r="K22" s="78">
        <f t="shared" si="3"/>
        <v>2.5752153264681167E-4</v>
      </c>
      <c r="L22" s="79"/>
      <c r="M22" s="80"/>
      <c r="N22" s="81">
        <f>分析係数表!H25</f>
        <v>4.9058084772370483E-4</v>
      </c>
      <c r="O22" s="82">
        <f t="shared" si="4"/>
        <v>5.1543491002005891E-3</v>
      </c>
      <c r="P22" s="76">
        <f>分析係数表!C25</f>
        <v>4.6305418719211788E-2</v>
      </c>
      <c r="Q22" s="82">
        <f t="shared" si="5"/>
        <v>2.3867429330978079E-4</v>
      </c>
      <c r="R22" s="83">
        <v>8.0331673024046726E-4</v>
      </c>
      <c r="S22" s="84">
        <f t="shared" si="6"/>
        <v>2.1126867765151013E-3</v>
      </c>
      <c r="T22" s="85">
        <f>分析係数表!F25</f>
        <v>0.35013850415512465</v>
      </c>
      <c r="U22" s="86">
        <f t="shared" si="7"/>
        <v>7.3973298767730973E-4</v>
      </c>
      <c r="V22" s="87">
        <f>分析係数表!D25</f>
        <v>3.9889196675900275E-2</v>
      </c>
      <c r="W22" s="167">
        <f t="shared" si="8"/>
        <v>0</v>
      </c>
      <c r="X22" s="76">
        <f>分析係数表!E25</f>
        <v>3.3240997229916899E-2</v>
      </c>
      <c r="Y22" s="166">
        <f t="shared" si="9"/>
        <v>0</v>
      </c>
    </row>
    <row r="23" spans="1:25" x14ac:dyDescent="0.2">
      <c r="A23" s="6" t="s">
        <v>11</v>
      </c>
      <c r="B23" s="5" t="s">
        <v>35</v>
      </c>
      <c r="C23" s="90"/>
      <c r="D23" s="76">
        <f>投入係数表!G23</f>
        <v>0</v>
      </c>
      <c r="E23" s="77">
        <f t="shared" si="0"/>
        <v>0</v>
      </c>
      <c r="F23" s="76">
        <f>分析係数表!C26</f>
        <v>0.16673079389508783</v>
      </c>
      <c r="G23" s="77">
        <f t="shared" si="1"/>
        <v>0</v>
      </c>
      <c r="H23" s="77">
        <v>2.7033221793628013E-3</v>
      </c>
      <c r="I23" s="77">
        <f t="shared" si="2"/>
        <v>2.7033221793628013E-3</v>
      </c>
      <c r="J23" s="76">
        <f>分析係数表!G26</f>
        <v>0.1962424574876577</v>
      </c>
      <c r="K23" s="78">
        <f t="shared" si="3"/>
        <v>5.3050658785904674E-4</v>
      </c>
      <c r="L23" s="79"/>
      <c r="M23" s="80"/>
      <c r="N23" s="81">
        <f>分析係数表!H26</f>
        <v>1.0251881817815884E-2</v>
      </c>
      <c r="O23" s="82">
        <f t="shared" si="4"/>
        <v>0.1077126799144482</v>
      </c>
      <c r="P23" s="76">
        <f>分析係数表!C26</f>
        <v>0.16673079389508783</v>
      </c>
      <c r="Q23" s="82">
        <f t="shared" si="5"/>
        <v>1.7959020634703428E-2</v>
      </c>
      <c r="R23" s="83">
        <v>1.909280174248907E-2</v>
      </c>
      <c r="S23" s="84">
        <f t="shared" si="6"/>
        <v>2.179612392185187E-2</v>
      </c>
      <c r="T23" s="85">
        <f>分析係数表!F26</f>
        <v>0.33461327482172243</v>
      </c>
      <c r="U23" s="86">
        <f t="shared" si="7"/>
        <v>7.2932724039109385E-3</v>
      </c>
      <c r="V23" s="87">
        <f>分析係数表!D26</f>
        <v>4.2375205704882062E-2</v>
      </c>
      <c r="W23" s="167">
        <f t="shared" si="8"/>
        <v>0</v>
      </c>
      <c r="X23" s="76">
        <f>分析係数表!E26</f>
        <v>4.2238069116840374E-2</v>
      </c>
      <c r="Y23" s="166">
        <f t="shared" si="9"/>
        <v>0</v>
      </c>
    </row>
    <row r="24" spans="1:25" x14ac:dyDescent="0.2">
      <c r="A24" s="6" t="s">
        <v>12</v>
      </c>
      <c r="B24" s="5" t="s">
        <v>366</v>
      </c>
      <c r="C24" s="90"/>
      <c r="D24" s="76">
        <f>投入係数表!G24</f>
        <v>0</v>
      </c>
      <c r="E24" s="77">
        <f t="shared" si="0"/>
        <v>0</v>
      </c>
      <c r="F24" s="76">
        <f>分析係数表!C27</f>
        <v>7.547169811320753E-2</v>
      </c>
      <c r="G24" s="77">
        <f t="shared" si="1"/>
        <v>0</v>
      </c>
      <c r="H24" s="77">
        <v>2.2411008438310271E-4</v>
      </c>
      <c r="I24" s="77">
        <f t="shared" si="2"/>
        <v>2.2411008438310271E-4</v>
      </c>
      <c r="J24" s="76">
        <f>分析係数表!G27</f>
        <v>0.16957431960921143</v>
      </c>
      <c r="K24" s="78">
        <f t="shared" si="3"/>
        <v>3.8003315076827606E-5</v>
      </c>
      <c r="L24" s="79"/>
      <c r="M24" s="80"/>
      <c r="N24" s="81">
        <f>分析係数表!H27</f>
        <v>1.0395282373304351E-2</v>
      </c>
      <c r="O24" s="82">
        <f t="shared" si="4"/>
        <v>0.10921933580527607</v>
      </c>
      <c r="P24" s="76">
        <f>分析係数表!C27</f>
        <v>7.547169811320753E-2</v>
      </c>
      <c r="Q24" s="82">
        <f t="shared" si="5"/>
        <v>8.2429687400208344E-3</v>
      </c>
      <c r="R24" s="83">
        <v>8.3414782549039394E-3</v>
      </c>
      <c r="S24" s="84">
        <f t="shared" si="6"/>
        <v>8.5655883392870419E-3</v>
      </c>
      <c r="T24" s="85">
        <f>分析係数表!F27</f>
        <v>0.31960921144452198</v>
      </c>
      <c r="U24" s="86">
        <f t="shared" si="7"/>
        <v>2.737640934677924E-3</v>
      </c>
      <c r="V24" s="87">
        <f>分析係数表!D27</f>
        <v>2.1632937892533146E-2</v>
      </c>
      <c r="W24" s="167">
        <f t="shared" si="8"/>
        <v>0</v>
      </c>
      <c r="X24" s="76">
        <f>分析係数表!E27</f>
        <v>2.3726448011165389E-2</v>
      </c>
      <c r="Y24" s="166">
        <f t="shared" si="9"/>
        <v>0</v>
      </c>
    </row>
    <row r="25" spans="1:25" x14ac:dyDescent="0.2">
      <c r="A25" s="6" t="s">
        <v>13</v>
      </c>
      <c r="B25" s="5" t="s">
        <v>192</v>
      </c>
      <c r="C25" s="90"/>
      <c r="D25" s="76">
        <f>投入係数表!G25</f>
        <v>0</v>
      </c>
      <c r="E25" s="77">
        <f t="shared" si="0"/>
        <v>0</v>
      </c>
      <c r="F25" s="76">
        <f>分析係数表!C28</f>
        <v>9.6472970692467741E-2</v>
      </c>
      <c r="G25" s="77">
        <f t="shared" si="1"/>
        <v>0</v>
      </c>
      <c r="H25" s="77">
        <v>9.0767579680451297E-3</v>
      </c>
      <c r="I25" s="77">
        <f t="shared" si="2"/>
        <v>9.0767579680451297E-3</v>
      </c>
      <c r="J25" s="76">
        <f>分析係数表!G28</f>
        <v>0.12489408574817827</v>
      </c>
      <c r="K25" s="78">
        <f t="shared" si="3"/>
        <v>1.1336333879764888E-3</v>
      </c>
      <c r="L25" s="79"/>
      <c r="M25" s="80"/>
      <c r="N25" s="81">
        <f>分析係数表!H28</f>
        <v>1.9077305478404378E-2</v>
      </c>
      <c r="O25" s="82">
        <f t="shared" si="4"/>
        <v>0.20043809859908238</v>
      </c>
      <c r="P25" s="76">
        <f>分析係数表!C28</f>
        <v>9.6472970692467741E-2</v>
      </c>
      <c r="Q25" s="82">
        <f t="shared" si="5"/>
        <v>1.9336858811803234E-2</v>
      </c>
      <c r="R25" s="83">
        <v>2.2058841945858377E-2</v>
      </c>
      <c r="S25" s="84">
        <f t="shared" si="6"/>
        <v>3.1135599913903508E-2</v>
      </c>
      <c r="T25" s="85">
        <f>分析係数表!F28</f>
        <v>0.21360786307405524</v>
      </c>
      <c r="U25" s="86">
        <f t="shared" si="7"/>
        <v>6.6508089631376671E-3</v>
      </c>
      <c r="V25" s="87">
        <f>分析係数表!D28</f>
        <v>3.211320115234706E-2</v>
      </c>
      <c r="W25" s="167">
        <f t="shared" si="8"/>
        <v>0</v>
      </c>
      <c r="X25" s="76">
        <f>分析係数表!E28</f>
        <v>3.1859006947974916E-2</v>
      </c>
      <c r="Y25" s="166">
        <f t="shared" si="9"/>
        <v>0</v>
      </c>
    </row>
    <row r="26" spans="1:25" x14ac:dyDescent="0.2">
      <c r="A26" s="6" t="s">
        <v>14</v>
      </c>
      <c r="B26" s="5" t="s">
        <v>50</v>
      </c>
      <c r="C26" s="90"/>
      <c r="D26" s="76">
        <f>投入係数表!G26</f>
        <v>1.0164424514200299E-2</v>
      </c>
      <c r="E26" s="77">
        <f t="shared" si="0"/>
        <v>1.0164424514200299</v>
      </c>
      <c r="F26" s="76">
        <f>分析係数表!C29</f>
        <v>3.4111818825194651E-2</v>
      </c>
      <c r="G26" s="77">
        <f t="shared" si="1"/>
        <v>3.4672700749076774E-2</v>
      </c>
      <c r="H26" s="77">
        <v>3.6278498247693296E-2</v>
      </c>
      <c r="I26" s="77">
        <f t="shared" si="2"/>
        <v>3.6278498247693296E-2</v>
      </c>
      <c r="J26" s="76">
        <f>分析係数表!G29</f>
        <v>0.26295336787564766</v>
      </c>
      <c r="K26" s="78">
        <f t="shared" si="3"/>
        <v>9.5395532957017349E-3</v>
      </c>
      <c r="L26" s="79"/>
      <c r="M26" s="80"/>
      <c r="N26" s="81">
        <f>分析係数表!H29</f>
        <v>9.4946262528680103E-3</v>
      </c>
      <c r="O26" s="82">
        <f t="shared" si="4"/>
        <v>9.9756479508497545E-2</v>
      </c>
      <c r="P26" s="76">
        <f>分析係数表!C29</f>
        <v>3.4111818825194651E-2</v>
      </c>
      <c r="Q26" s="82">
        <f t="shared" si="5"/>
        <v>3.402874955633111E-3</v>
      </c>
      <c r="R26" s="83">
        <v>4.3407854412209389E-3</v>
      </c>
      <c r="S26" s="84">
        <f t="shared" si="6"/>
        <v>4.0619283688914237E-2</v>
      </c>
      <c r="T26" s="85">
        <f>分析係数表!F29</f>
        <v>0.41450777202072536</v>
      </c>
      <c r="U26" s="86">
        <f t="shared" si="7"/>
        <v>1.6837008782969631E-2</v>
      </c>
      <c r="V26" s="87">
        <f>分析係数表!D29</f>
        <v>0.22927461139896374</v>
      </c>
      <c r="W26" s="167">
        <f t="shared" si="8"/>
        <v>0</v>
      </c>
      <c r="X26" s="76">
        <f>分析係数表!E29</f>
        <v>0.13212435233160622</v>
      </c>
      <c r="Y26" s="166">
        <f t="shared" si="9"/>
        <v>0</v>
      </c>
    </row>
    <row r="27" spans="1:25" x14ac:dyDescent="0.2">
      <c r="A27" s="6" t="s">
        <v>15</v>
      </c>
      <c r="B27" s="5" t="s">
        <v>36</v>
      </c>
      <c r="C27" s="90"/>
      <c r="D27" s="76">
        <f>投入係数表!G27</f>
        <v>5.9790732436472351E-4</v>
      </c>
      <c r="E27" s="77">
        <f t="shared" si="0"/>
        <v>5.9790732436472351E-2</v>
      </c>
      <c r="F27" s="76">
        <f>分析係数表!C30</f>
        <v>1</v>
      </c>
      <c r="G27" s="77">
        <f t="shared" si="1"/>
        <v>5.9790732436472351E-2</v>
      </c>
      <c r="H27" s="77">
        <v>9.3193787644557088E-2</v>
      </c>
      <c r="I27" s="77">
        <f t="shared" si="2"/>
        <v>9.3193787644557088E-2</v>
      </c>
      <c r="J27" s="76">
        <f>分析係数表!G30</f>
        <v>0.34440567162860553</v>
      </c>
      <c r="K27" s="78">
        <f t="shared" si="3"/>
        <v>3.2096469025337325E-2</v>
      </c>
      <c r="L27" s="79"/>
      <c r="M27" s="80"/>
      <c r="N27" s="81">
        <f>分析係数表!H30</f>
        <v>0</v>
      </c>
      <c r="O27" s="82">
        <f t="shared" si="4"/>
        <v>0</v>
      </c>
      <c r="P27" s="76">
        <f>分析係数表!C30</f>
        <v>1</v>
      </c>
      <c r="Q27" s="82">
        <f t="shared" si="5"/>
        <v>0</v>
      </c>
      <c r="R27" s="83">
        <v>3.1245552941156232E-2</v>
      </c>
      <c r="S27" s="84">
        <f t="shared" si="6"/>
        <v>0.12443934058571332</v>
      </c>
      <c r="T27" s="85">
        <f>分析係数表!F30</f>
        <v>0.44043464817350592</v>
      </c>
      <c r="U27" s="86">
        <f t="shared" si="7"/>
        <v>5.4807397189811723E-2</v>
      </c>
      <c r="V27" s="87">
        <f>分析係数表!D30</f>
        <v>0.12915764830602058</v>
      </c>
      <c r="W27" s="167">
        <f t="shared" si="8"/>
        <v>0</v>
      </c>
      <c r="X27" s="76">
        <f>分析係数表!E30</f>
        <v>8.229162065462256E-2</v>
      </c>
      <c r="Y27" s="166">
        <f t="shared" si="9"/>
        <v>0</v>
      </c>
    </row>
    <row r="28" spans="1:25" x14ac:dyDescent="0.2">
      <c r="A28" s="6" t="s">
        <v>16</v>
      </c>
      <c r="B28" s="5" t="s">
        <v>193</v>
      </c>
      <c r="C28" s="90"/>
      <c r="D28" s="76">
        <f>投入係数表!G28</f>
        <v>1.4947683109118086E-2</v>
      </c>
      <c r="E28" s="77">
        <f t="shared" si="0"/>
        <v>1.4947683109118086</v>
      </c>
      <c r="F28" s="76">
        <f>分析係数表!C31</f>
        <v>1.6826763829082436E-2</v>
      </c>
      <c r="G28" s="77">
        <f t="shared" si="1"/>
        <v>2.515211334690947E-2</v>
      </c>
      <c r="H28" s="77">
        <v>2.7619723468662191E-2</v>
      </c>
      <c r="I28" s="77">
        <f t="shared" si="2"/>
        <v>2.7619723468662191E-2</v>
      </c>
      <c r="J28" s="76">
        <f>分析係数表!G31</f>
        <v>7.0588235294117646E-2</v>
      </c>
      <c r="K28" s="78">
        <f t="shared" si="3"/>
        <v>1.94962753896439E-3</v>
      </c>
      <c r="L28" s="79"/>
      <c r="M28" s="80"/>
      <c r="N28" s="81">
        <f>分析係数表!H31</f>
        <v>2.1628325886567646E-2</v>
      </c>
      <c r="O28" s="82">
        <f t="shared" si="4"/>
        <v>0.22724071392012546</v>
      </c>
      <c r="P28" s="76">
        <f>分析係数表!C31</f>
        <v>1.6826763829082436E-2</v>
      </c>
      <c r="Q28" s="82">
        <f t="shared" si="5"/>
        <v>3.8237258254860368E-3</v>
      </c>
      <c r="R28" s="83">
        <v>4.8114079710970033E-3</v>
      </c>
      <c r="S28" s="84">
        <f t="shared" si="6"/>
        <v>3.2431131439759196E-2</v>
      </c>
      <c r="T28" s="85">
        <f>分析係数表!F31</f>
        <v>0.34509803921568627</v>
      </c>
      <c r="U28" s="86">
        <f t="shared" si="7"/>
        <v>1.1191919869407095E-2</v>
      </c>
      <c r="V28" s="87">
        <f>分析係数表!D31</f>
        <v>0</v>
      </c>
      <c r="W28" s="167">
        <f t="shared" si="8"/>
        <v>0</v>
      </c>
      <c r="X28" s="76">
        <f>分析係数表!E31</f>
        <v>0</v>
      </c>
      <c r="Y28" s="166">
        <f t="shared" si="9"/>
        <v>0</v>
      </c>
    </row>
    <row r="29" spans="1:25" x14ac:dyDescent="0.2">
      <c r="A29" s="6" t="s">
        <v>17</v>
      </c>
      <c r="B29" s="5" t="s">
        <v>273</v>
      </c>
      <c r="C29" s="90"/>
      <c r="D29" s="76">
        <f>投入係数表!G29</f>
        <v>1.9431988041853513E-3</v>
      </c>
      <c r="E29" s="77">
        <f t="shared" si="0"/>
        <v>0.19431988041853512</v>
      </c>
      <c r="F29" s="76">
        <f>分析係数表!C32</f>
        <v>1</v>
      </c>
      <c r="G29" s="77">
        <f t="shared" si="1"/>
        <v>0.19431988041853512</v>
      </c>
      <c r="H29" s="77">
        <v>0.22924026657490237</v>
      </c>
      <c r="I29" s="77">
        <f t="shared" si="2"/>
        <v>0.22924026657490237</v>
      </c>
      <c r="J29" s="76">
        <f>分析係数表!G32</f>
        <v>0.14034315882094148</v>
      </c>
      <c r="K29" s="78">
        <f t="shared" si="3"/>
        <v>3.2172303140076484E-2</v>
      </c>
      <c r="L29" s="79"/>
      <c r="M29" s="80"/>
      <c r="N29" s="81">
        <f>分析係数表!H32</f>
        <v>6.181318681318681E-3</v>
      </c>
      <c r="O29" s="82">
        <f t="shared" si="4"/>
        <v>6.494479866252742E-2</v>
      </c>
      <c r="P29" s="76">
        <f>分析係数表!C32</f>
        <v>1</v>
      </c>
      <c r="Q29" s="82">
        <f t="shared" si="5"/>
        <v>6.494479866252742E-2</v>
      </c>
      <c r="R29" s="83">
        <v>8.4523109628483709E-2</v>
      </c>
      <c r="S29" s="84">
        <f t="shared" si="6"/>
        <v>0.31376337620338607</v>
      </c>
      <c r="T29" s="85">
        <f>分析係数表!F32</f>
        <v>0.48284205895292565</v>
      </c>
      <c r="U29" s="86">
        <f t="shared" si="7"/>
        <v>0.15149815459006433</v>
      </c>
      <c r="V29" s="87">
        <f>分析係数表!D32</f>
        <v>1.2758468983721953E-2</v>
      </c>
      <c r="W29" s="167">
        <f t="shared" si="8"/>
        <v>0</v>
      </c>
      <c r="X29" s="76">
        <f>分析係数表!E32</f>
        <v>1.913770347558293E-2</v>
      </c>
      <c r="Y29" s="166">
        <f t="shared" si="9"/>
        <v>0</v>
      </c>
    </row>
    <row r="30" spans="1:25" x14ac:dyDescent="0.2">
      <c r="A30" s="6" t="s">
        <v>18</v>
      </c>
      <c r="B30" s="5" t="s">
        <v>274</v>
      </c>
      <c r="C30" s="90"/>
      <c r="D30" s="76">
        <f>投入係数表!G30</f>
        <v>8.9686098654708521E-4</v>
      </c>
      <c r="E30" s="77">
        <f t="shared" si="0"/>
        <v>8.9686098654708515E-2</v>
      </c>
      <c r="F30" s="76">
        <f>分析係数表!C33</f>
        <v>0.61354309165526677</v>
      </c>
      <c r="G30" s="77">
        <f t="shared" si="1"/>
        <v>5.5026286247109125E-2</v>
      </c>
      <c r="H30" s="77">
        <v>6.968505645676959E-2</v>
      </c>
      <c r="I30" s="77">
        <f t="shared" si="2"/>
        <v>6.968505645676959E-2</v>
      </c>
      <c r="J30" s="76">
        <f>分析係数表!G33</f>
        <v>0.50806900389538123</v>
      </c>
      <c r="K30" s="78">
        <f t="shared" si="3"/>
        <v>3.5404817220384327E-2</v>
      </c>
      <c r="L30" s="79"/>
      <c r="M30" s="80"/>
      <c r="N30" s="81">
        <f>分析係数表!H33</f>
        <v>9.1575091575091575E-4</v>
      </c>
      <c r="O30" s="82">
        <f t="shared" si="4"/>
        <v>9.6214516537077664E-3</v>
      </c>
      <c r="P30" s="76">
        <f>分析係数表!C33</f>
        <v>0.61354309165526677</v>
      </c>
      <c r="Q30" s="82">
        <f t="shared" si="5"/>
        <v>5.9031751938275418E-3</v>
      </c>
      <c r="R30" s="83">
        <v>1.6148776000331766E-2</v>
      </c>
      <c r="S30" s="84">
        <f t="shared" si="6"/>
        <v>8.5833832457101356E-2</v>
      </c>
      <c r="T30" s="85">
        <f>分析係数表!F33</f>
        <v>0.64607679465776291</v>
      </c>
      <c r="U30" s="86">
        <f t="shared" si="7"/>
        <v>5.5455247347075499E-2</v>
      </c>
      <c r="V30" s="87">
        <f>分析係数表!D33</f>
        <v>9.237618252643294E-2</v>
      </c>
      <c r="W30" s="167">
        <f t="shared" si="8"/>
        <v>0</v>
      </c>
      <c r="X30" s="76">
        <f>分析係数表!E33</f>
        <v>8.7367835281023931E-2</v>
      </c>
      <c r="Y30" s="166">
        <f t="shared" si="9"/>
        <v>0</v>
      </c>
    </row>
    <row r="31" spans="1:25" x14ac:dyDescent="0.2">
      <c r="A31" s="6" t="s">
        <v>19</v>
      </c>
      <c r="B31" s="5" t="s">
        <v>275</v>
      </c>
      <c r="C31" s="90"/>
      <c r="D31" s="76">
        <f>投入係数表!G31</f>
        <v>8.3109118086696562E-2</v>
      </c>
      <c r="E31" s="77">
        <f t="shared" si="0"/>
        <v>8.3109118086696565</v>
      </c>
      <c r="F31" s="76">
        <f>分析係数表!C34</f>
        <v>0.22857033424405693</v>
      </c>
      <c r="G31" s="77">
        <f t="shared" si="1"/>
        <v>1.899627889980503</v>
      </c>
      <c r="H31" s="77">
        <v>1.9557670401921745</v>
      </c>
      <c r="I31" s="77">
        <f t="shared" si="2"/>
        <v>1.9557670401921745</v>
      </c>
      <c r="J31" s="76">
        <f>分析係数表!G34</f>
        <v>0.42483593457785029</v>
      </c>
      <c r="K31" s="78">
        <f t="shared" si="3"/>
        <v>0.83088011833659858</v>
      </c>
      <c r="L31" s="79"/>
      <c r="M31" s="80"/>
      <c r="N31" s="81">
        <f>分析係数表!H34</f>
        <v>0.15290524493821198</v>
      </c>
      <c r="O31" s="82">
        <f t="shared" si="4"/>
        <v>1.606518100574315</v>
      </c>
      <c r="P31" s="76">
        <f>分析係数表!C34</f>
        <v>0.22857033424405693</v>
      </c>
      <c r="Q31" s="82">
        <f t="shared" si="5"/>
        <v>0.36720237921739862</v>
      </c>
      <c r="R31" s="83">
        <v>0.39118703883082417</v>
      </c>
      <c r="S31" s="84">
        <f t="shared" si="6"/>
        <v>2.3469540790229986</v>
      </c>
      <c r="T31" s="85">
        <f>分析係数表!F34</f>
        <v>0.69964976707810533</v>
      </c>
      <c r="U31" s="86">
        <f t="shared" si="7"/>
        <v>1.6420458747314501</v>
      </c>
      <c r="V31" s="87">
        <f>分析係数表!D34</f>
        <v>0.31293141555306198</v>
      </c>
      <c r="W31" s="167">
        <f t="shared" si="8"/>
        <v>1</v>
      </c>
      <c r="X31" s="76">
        <f>分析係数表!E34</f>
        <v>0.23428202251011596</v>
      </c>
      <c r="Y31" s="166">
        <f t="shared" si="9"/>
        <v>1</v>
      </c>
    </row>
    <row r="32" spans="1:25" x14ac:dyDescent="0.2">
      <c r="A32" s="6" t="s">
        <v>20</v>
      </c>
      <c r="B32" s="5" t="s">
        <v>37</v>
      </c>
      <c r="C32" s="90"/>
      <c r="D32" s="76">
        <f>投入係数表!G32</f>
        <v>4.3348281016442449E-3</v>
      </c>
      <c r="E32" s="77">
        <f t="shared" si="0"/>
        <v>0.43348281016442447</v>
      </c>
      <c r="F32" s="76">
        <f>分析係数表!C35</f>
        <v>0.59405620126526415</v>
      </c>
      <c r="G32" s="77">
        <f t="shared" si="1"/>
        <v>0.25751315152006965</v>
      </c>
      <c r="H32" s="77">
        <v>0.33847791672452254</v>
      </c>
      <c r="I32" s="77">
        <f t="shared" si="2"/>
        <v>0.33847791672452254</v>
      </c>
      <c r="J32" s="76">
        <f>分析係数表!G35</f>
        <v>0.31381472022289297</v>
      </c>
      <c r="K32" s="78">
        <f t="shared" si="3"/>
        <v>0.10621935273853371</v>
      </c>
      <c r="L32" s="79"/>
      <c r="M32" s="80"/>
      <c r="N32" s="81">
        <f>分析係数表!H35</f>
        <v>5.730990621100511E-2</v>
      </c>
      <c r="O32" s="82">
        <f t="shared" si="4"/>
        <v>0.60213370514138165</v>
      </c>
      <c r="P32" s="76">
        <f>分析係数表!C35</f>
        <v>0.59405620126526415</v>
      </c>
      <c r="Q32" s="82">
        <f t="shared" si="5"/>
        <v>0.35770126153006782</v>
      </c>
      <c r="R32" s="83">
        <v>0.48619667903252412</v>
      </c>
      <c r="S32" s="84">
        <f t="shared" si="6"/>
        <v>0.82467459575704671</v>
      </c>
      <c r="T32" s="85">
        <f>分析係数表!F35</f>
        <v>0.64397492454144412</v>
      </c>
      <c r="U32" s="86">
        <f t="shared" si="7"/>
        <v>0.5310697605738901</v>
      </c>
      <c r="V32" s="87">
        <f>分析係数表!D35</f>
        <v>5.2101230554910609E-2</v>
      </c>
      <c r="W32" s="167">
        <f t="shared" si="8"/>
        <v>0</v>
      </c>
      <c r="X32" s="76">
        <f>分析係数表!E35</f>
        <v>4.6482470397028096E-2</v>
      </c>
      <c r="Y32" s="166">
        <f t="shared" si="9"/>
        <v>0</v>
      </c>
    </row>
    <row r="33" spans="1:25" x14ac:dyDescent="0.2">
      <c r="A33" s="6" t="s">
        <v>21</v>
      </c>
      <c r="B33" s="5" t="s">
        <v>38</v>
      </c>
      <c r="C33" s="90"/>
      <c r="D33" s="76">
        <f>投入係数表!G33</f>
        <v>1.6442451420029896E-3</v>
      </c>
      <c r="E33" s="77">
        <f t="shared" si="0"/>
        <v>0.16442451420029897</v>
      </c>
      <c r="F33" s="76">
        <f>分析係数表!C36</f>
        <v>0.92201141892342209</v>
      </c>
      <c r="G33" s="77">
        <f t="shared" si="1"/>
        <v>0.151601279643612</v>
      </c>
      <c r="H33" s="77">
        <v>0.23315137116838555</v>
      </c>
      <c r="I33" s="77">
        <f t="shared" si="2"/>
        <v>0.23315137116838555</v>
      </c>
      <c r="J33" s="76">
        <f>分析係数表!G36</f>
        <v>3.5073050022033647E-2</v>
      </c>
      <c r="K33" s="78">
        <f t="shared" si="3"/>
        <v>8.1773297036945199E-3</v>
      </c>
      <c r="L33" s="79"/>
      <c r="M33" s="80"/>
      <c r="N33" s="81">
        <f>分析係数表!H36</f>
        <v>0.21210954796119633</v>
      </c>
      <c r="O33" s="82">
        <f t="shared" si="4"/>
        <v>2.2285555230103173</v>
      </c>
      <c r="P33" s="76">
        <f>分析係数表!C36</f>
        <v>0.92201141892342209</v>
      </c>
      <c r="Q33" s="82">
        <f t="shared" si="5"/>
        <v>2.0547536399203716</v>
      </c>
      <c r="R33" s="83">
        <v>2.1302856348183092</v>
      </c>
      <c r="S33" s="84">
        <f t="shared" si="6"/>
        <v>2.3634370059866949</v>
      </c>
      <c r="T33" s="85">
        <f>分析係数表!F36</f>
        <v>0.86466819583959498</v>
      </c>
      <c r="U33" s="86">
        <f t="shared" si="7"/>
        <v>2.0435888119470493</v>
      </c>
      <c r="V33" s="87">
        <f>分析係数表!D36</f>
        <v>1.3208890295024915E-2</v>
      </c>
      <c r="W33" s="167">
        <f t="shared" si="8"/>
        <v>0</v>
      </c>
      <c r="X33" s="76">
        <f>分析係数表!E36</f>
        <v>5.3106744556558685E-3</v>
      </c>
      <c r="Y33" s="166">
        <f t="shared" si="9"/>
        <v>0</v>
      </c>
    </row>
    <row r="34" spans="1:25" x14ac:dyDescent="0.2">
      <c r="A34" s="6" t="s">
        <v>22</v>
      </c>
      <c r="B34" s="5" t="s">
        <v>378</v>
      </c>
      <c r="C34" s="90"/>
      <c r="D34" s="76">
        <f>投入係数表!G34</f>
        <v>2.7653213751868459E-2</v>
      </c>
      <c r="E34" s="77">
        <f t="shared" si="0"/>
        <v>2.7653213751868457</v>
      </c>
      <c r="F34" s="76">
        <f>分析係数表!C37</f>
        <v>0.53071646341463419</v>
      </c>
      <c r="G34" s="77">
        <f t="shared" si="1"/>
        <v>1.4676015804440554</v>
      </c>
      <c r="H34" s="77">
        <v>1.5885896355104652</v>
      </c>
      <c r="I34" s="77">
        <f t="shared" si="2"/>
        <v>1.5885896355104652</v>
      </c>
      <c r="J34" s="76">
        <f>分析係数表!G37</f>
        <v>0.41098529342667856</v>
      </c>
      <c r="K34" s="78">
        <f t="shared" si="3"/>
        <v>0.65288697748484892</v>
      </c>
      <c r="L34" s="79"/>
      <c r="M34" s="80"/>
      <c r="N34" s="81">
        <f>分析係数表!H37</f>
        <v>4.5651692629714608E-2</v>
      </c>
      <c r="O34" s="82">
        <f t="shared" si="4"/>
        <v>0.47964522447302504</v>
      </c>
      <c r="P34" s="76">
        <f>分析係数表!C37</f>
        <v>0.53071646341463419</v>
      </c>
      <c r="Q34" s="82">
        <f t="shared" si="5"/>
        <v>0.2545556172260422</v>
      </c>
      <c r="R34" s="83">
        <v>0.29216125853677682</v>
      </c>
      <c r="S34" s="84">
        <f t="shared" si="6"/>
        <v>1.8807508940472419</v>
      </c>
      <c r="T34" s="85">
        <f>分析係数表!F37</f>
        <v>0.70065310341587184</v>
      </c>
      <c r="U34" s="86">
        <f t="shared" si="7"/>
        <v>1.3177539506663756</v>
      </c>
      <c r="V34" s="87">
        <f>分析係数表!D37</f>
        <v>8.5091387492364792E-2</v>
      </c>
      <c r="W34" s="167">
        <f t="shared" si="8"/>
        <v>0</v>
      </c>
      <c r="X34" s="76">
        <f>分析係数表!E37</f>
        <v>8.0815674481980918E-2</v>
      </c>
      <c r="Y34" s="166">
        <f t="shared" si="9"/>
        <v>0</v>
      </c>
    </row>
    <row r="35" spans="1:25" x14ac:dyDescent="0.2">
      <c r="A35" s="6" t="s">
        <v>23</v>
      </c>
      <c r="B35" s="5" t="s">
        <v>194</v>
      </c>
      <c r="C35" s="90"/>
      <c r="D35" s="76">
        <f>投入係数表!G35</f>
        <v>3.7369207772795215E-3</v>
      </c>
      <c r="E35" s="77">
        <f t="shared" si="0"/>
        <v>0.37369207772795215</v>
      </c>
      <c r="F35" s="76">
        <f>分析係数表!C38</f>
        <v>6.0218331324874197E-2</v>
      </c>
      <c r="G35" s="77">
        <f t="shared" si="1"/>
        <v>2.2503113350102466E-2</v>
      </c>
      <c r="H35" s="77">
        <v>3.2823428011996308E-2</v>
      </c>
      <c r="I35" s="77">
        <f t="shared" si="2"/>
        <v>3.2823428011996308E-2</v>
      </c>
      <c r="J35" s="76">
        <f>分析係数表!G38</f>
        <v>0.21161417322834647</v>
      </c>
      <c r="K35" s="78">
        <f t="shared" si="3"/>
        <v>6.9459025812787468E-3</v>
      </c>
      <c r="L35" s="79"/>
      <c r="M35" s="80"/>
      <c r="N35" s="81">
        <f>分析係数表!H38</f>
        <v>4.0957211286881616E-2</v>
      </c>
      <c r="O35" s="82">
        <f t="shared" si="4"/>
        <v>0.43032206846802867</v>
      </c>
      <c r="P35" s="76">
        <f>分析係数表!C38</f>
        <v>6.0218331324874197E-2</v>
      </c>
      <c r="Q35" s="82">
        <f t="shared" si="5"/>
        <v>2.5913276895412951E-2</v>
      </c>
      <c r="R35" s="83">
        <v>3.1738594273769162E-2</v>
      </c>
      <c r="S35" s="84">
        <f t="shared" si="6"/>
        <v>6.4562022285765464E-2</v>
      </c>
      <c r="T35" s="85">
        <f>分析係数表!F38</f>
        <v>0.48868110236220474</v>
      </c>
      <c r="U35" s="86">
        <f t="shared" si="7"/>
        <v>3.1550240221341098E-2</v>
      </c>
      <c r="V35" s="87">
        <f>分析係数表!D38</f>
        <v>0.11466535433070867</v>
      </c>
      <c r="W35" s="167">
        <f t="shared" si="8"/>
        <v>0</v>
      </c>
      <c r="X35" s="76">
        <f>分析係数表!E38</f>
        <v>7.874015748031496E-2</v>
      </c>
      <c r="Y35" s="166">
        <f t="shared" si="9"/>
        <v>0</v>
      </c>
    </row>
    <row r="36" spans="1:25" x14ac:dyDescent="0.2">
      <c r="A36" s="6" t="s">
        <v>24</v>
      </c>
      <c r="B36" s="5" t="s">
        <v>39</v>
      </c>
      <c r="C36" s="90"/>
      <c r="D36" s="76">
        <f>投入係数表!G36</f>
        <v>0</v>
      </c>
      <c r="E36" s="77">
        <f t="shared" si="0"/>
        <v>0</v>
      </c>
      <c r="F36" s="76">
        <f>分析係数表!C39</f>
        <v>1</v>
      </c>
      <c r="G36" s="77">
        <f t="shared" si="1"/>
        <v>0</v>
      </c>
      <c r="H36" s="77">
        <v>1.3601640054686644E-2</v>
      </c>
      <c r="I36" s="77">
        <f t="shared" si="2"/>
        <v>1.3601640054686644E-2</v>
      </c>
      <c r="J36" s="76">
        <f>分析係数表!G39</f>
        <v>0.35446398937935614</v>
      </c>
      <c r="K36" s="78">
        <f t="shared" si="3"/>
        <v>4.8212915958862719E-3</v>
      </c>
      <c r="L36" s="79"/>
      <c r="M36" s="80"/>
      <c r="N36" s="81">
        <f>分析係数表!H39</f>
        <v>3.6479088676890873E-3</v>
      </c>
      <c r="O36" s="82">
        <f t="shared" si="4"/>
        <v>3.8327211257901811E-2</v>
      </c>
      <c r="P36" s="76">
        <f>分析係数表!C39</f>
        <v>1</v>
      </c>
      <c r="Q36" s="82">
        <f t="shared" si="5"/>
        <v>3.8327211257901811E-2</v>
      </c>
      <c r="R36" s="83">
        <v>4.3286017083418393E-2</v>
      </c>
      <c r="S36" s="84">
        <f t="shared" si="6"/>
        <v>5.6887657138105036E-2</v>
      </c>
      <c r="T36" s="85">
        <f>分析係数表!F39</f>
        <v>0.70522971883741881</v>
      </c>
      <c r="U36" s="86">
        <f t="shared" si="7"/>
        <v>4.0118866448825292E-2</v>
      </c>
      <c r="V36" s="87">
        <f>分析係数表!D39</f>
        <v>5.7038547247641173E-2</v>
      </c>
      <c r="W36" s="167">
        <f t="shared" si="8"/>
        <v>0</v>
      </c>
      <c r="X36" s="76">
        <f>分析係数表!E39</f>
        <v>7.2068654876487601E-2</v>
      </c>
      <c r="Y36" s="166">
        <f t="shared" si="9"/>
        <v>0</v>
      </c>
    </row>
    <row r="37" spans="1:25" x14ac:dyDescent="0.2">
      <c r="A37" s="6" t="s">
        <v>25</v>
      </c>
      <c r="B37" s="5" t="s">
        <v>40</v>
      </c>
      <c r="C37" s="90"/>
      <c r="D37" s="76">
        <f>投入係数表!G37</f>
        <v>1.4947683109118088E-4</v>
      </c>
      <c r="E37" s="77">
        <f t="shared" si="0"/>
        <v>1.4947683109118088E-2</v>
      </c>
      <c r="F37" s="76">
        <f>分析係数表!C40</f>
        <v>0.65100470158416435</v>
      </c>
      <c r="G37" s="77">
        <f t="shared" si="1"/>
        <v>9.7310119818260748E-3</v>
      </c>
      <c r="H37" s="77">
        <v>1.3010558232717576E-2</v>
      </c>
      <c r="I37" s="77">
        <f t="shared" si="2"/>
        <v>1.3010558232717576E-2</v>
      </c>
      <c r="J37" s="76">
        <f>分析係数表!G40</f>
        <v>0.47733083654434799</v>
      </c>
      <c r="K37" s="78">
        <f t="shared" si="3"/>
        <v>6.2103406451320346E-3</v>
      </c>
      <c r="L37" s="79"/>
      <c r="M37" s="80"/>
      <c r="N37" s="81">
        <f>分析係数表!H40</f>
        <v>3.0717908465161214E-2</v>
      </c>
      <c r="O37" s="82">
        <f t="shared" si="4"/>
        <v>0.32274155135102151</v>
      </c>
      <c r="P37" s="76">
        <f>分析係数表!C40</f>
        <v>0.65100470158416435</v>
      </c>
      <c r="Q37" s="82">
        <f t="shared" si="5"/>
        <v>0.21010626732608201</v>
      </c>
      <c r="R37" s="83">
        <v>0.2109236660976361</v>
      </c>
      <c r="S37" s="84">
        <f t="shared" si="6"/>
        <v>0.22393422433035368</v>
      </c>
      <c r="T37" s="85">
        <f>分析係数表!F40</f>
        <v>0.67377291224026792</v>
      </c>
      <c r="U37" s="86">
        <f t="shared" si="7"/>
        <v>0.15088081447732785</v>
      </c>
      <c r="V37" s="87">
        <f>分析係数表!D40</f>
        <v>0.10216428391371674</v>
      </c>
      <c r="W37" s="167">
        <f t="shared" si="8"/>
        <v>0</v>
      </c>
      <c r="X37" s="76">
        <f>分析係数表!E40</f>
        <v>5.6249774928877526E-2</v>
      </c>
      <c r="Y37" s="166">
        <f t="shared" si="9"/>
        <v>0</v>
      </c>
    </row>
    <row r="38" spans="1:25" x14ac:dyDescent="0.2">
      <c r="A38" s="6" t="s">
        <v>26</v>
      </c>
      <c r="B38" s="5" t="s">
        <v>277</v>
      </c>
      <c r="C38" s="90"/>
      <c r="D38" s="76">
        <f>投入係数表!G38</f>
        <v>0</v>
      </c>
      <c r="E38" s="77">
        <f t="shared" si="0"/>
        <v>0</v>
      </c>
      <c r="F38" s="76">
        <f>分析係数表!C41</f>
        <v>0.8265321556052998</v>
      </c>
      <c r="G38" s="77">
        <f t="shared" si="1"/>
        <v>0</v>
      </c>
      <c r="H38" s="77">
        <v>4.7779053008860329E-4</v>
      </c>
      <c r="I38" s="77">
        <f t="shared" si="2"/>
        <v>4.7779053008860329E-4</v>
      </c>
      <c r="J38" s="76">
        <f>分析係数表!G41</f>
        <v>0.44479524052850572</v>
      </c>
      <c r="K38" s="78">
        <f t="shared" si="3"/>
        <v>2.1251895375300255E-4</v>
      </c>
      <c r="L38" s="79"/>
      <c r="M38" s="80"/>
      <c r="N38" s="81">
        <f>分析係数表!H41</f>
        <v>6.0640824377088114E-2</v>
      </c>
      <c r="O38" s="82">
        <f t="shared" si="4"/>
        <v>0.63713041390376923</v>
      </c>
      <c r="P38" s="76">
        <f>分析係数表!C41</f>
        <v>0.8265321556052998</v>
      </c>
      <c r="Q38" s="82">
        <f t="shared" si="5"/>
        <v>0.52660877440557929</v>
      </c>
      <c r="R38" s="83">
        <v>0.53605462274761961</v>
      </c>
      <c r="S38" s="84">
        <f t="shared" si="6"/>
        <v>0.53653241327770818</v>
      </c>
      <c r="T38" s="85">
        <f>分析係数表!F41</f>
        <v>0.54945616468355352</v>
      </c>
      <c r="U38" s="86">
        <f t="shared" si="7"/>
        <v>0.2948010420279808</v>
      </c>
      <c r="V38" s="87">
        <f>分析係数表!D41</f>
        <v>0.14767501277465508</v>
      </c>
      <c r="W38" s="167">
        <f t="shared" si="8"/>
        <v>0</v>
      </c>
      <c r="X38" s="76">
        <f>分析係数表!E41</f>
        <v>0.13803927293963064</v>
      </c>
      <c r="Y38" s="166">
        <f t="shared" si="9"/>
        <v>0</v>
      </c>
    </row>
    <row r="39" spans="1:25" x14ac:dyDescent="0.2">
      <c r="A39" s="6" t="s">
        <v>51</v>
      </c>
      <c r="B39" s="5" t="s">
        <v>368</v>
      </c>
      <c r="C39" s="90"/>
      <c r="D39" s="76">
        <f>投入係数表!G39</f>
        <v>2.9895366218236175E-4</v>
      </c>
      <c r="E39" s="77">
        <f>$C$9*D39</f>
        <v>2.9895366218236175E-2</v>
      </c>
      <c r="F39" s="76">
        <f>分析係数表!C42</f>
        <v>0.24572260647979616</v>
      </c>
      <c r="G39" s="77">
        <f>E39*F39</f>
        <v>7.3459673088130395E-3</v>
      </c>
      <c r="H39" s="77">
        <v>9.3767951125034582E-3</v>
      </c>
      <c r="I39" s="77">
        <f>C39+H39</f>
        <v>9.3767951125034582E-3</v>
      </c>
      <c r="J39" s="76">
        <f>分析係数表!G42</f>
        <v>0.48602941176470588</v>
      </c>
      <c r="K39" s="78">
        <f>I39*J39</f>
        <v>4.5573982127682247E-3</v>
      </c>
      <c r="L39" s="79"/>
      <c r="M39" s="80"/>
      <c r="N39" s="81">
        <f>分析係数表!H42</f>
        <v>1.240792174858109E-2</v>
      </c>
      <c r="O39" s="82">
        <f t="shared" si="4"/>
        <v>0.13036538339584261</v>
      </c>
      <c r="P39" s="76">
        <f>分析係数表!C42</f>
        <v>0.24572260647979616</v>
      </c>
      <c r="Q39" s="82">
        <f>O39*P39</f>
        <v>3.2033721802764384E-2</v>
      </c>
      <c r="R39" s="83">
        <v>3.3569900484979001E-2</v>
      </c>
      <c r="S39" s="84">
        <f>I39+R39</f>
        <v>4.2946695597482459E-2</v>
      </c>
      <c r="T39" s="85">
        <f>分析係数表!F42</f>
        <v>0.55735294117647061</v>
      </c>
      <c r="U39" s="86">
        <f t="shared" si="7"/>
        <v>2.393646710506743E-2</v>
      </c>
      <c r="V39" s="87">
        <f>分析係数表!D42</f>
        <v>0.2323529411764706</v>
      </c>
      <c r="W39" s="167">
        <f t="shared" si="8"/>
        <v>0</v>
      </c>
      <c r="X39" s="76">
        <f>分析係数表!E42</f>
        <v>0.17941176470588235</v>
      </c>
      <c r="Y39" s="166">
        <f t="shared" si="9"/>
        <v>0</v>
      </c>
    </row>
    <row r="40" spans="1:25" x14ac:dyDescent="0.2">
      <c r="A40" s="6" t="s">
        <v>195</v>
      </c>
      <c r="B40" s="5" t="s">
        <v>41</v>
      </c>
      <c r="C40" s="90"/>
      <c r="D40" s="76">
        <f>投入係数表!G40</f>
        <v>2.4962630792227204E-2</v>
      </c>
      <c r="E40" s="77">
        <f>$C$9*D40</f>
        <v>2.4962630792227203</v>
      </c>
      <c r="F40" s="76">
        <f>分析係数表!C43</f>
        <v>0.32241039779440728</v>
      </c>
      <c r="G40" s="77">
        <f>E40*F40</f>
        <v>0.80482117237168926</v>
      </c>
      <c r="H40" s="77">
        <v>0.96969135803804019</v>
      </c>
      <c r="I40" s="77">
        <f>C40+H40</f>
        <v>0.96969135803804019</v>
      </c>
      <c r="J40" s="76">
        <f>分析係数表!G43</f>
        <v>0.32678591644967736</v>
      </c>
      <c r="K40" s="78">
        <f>I40*J40</f>
        <v>0.3168814791097932</v>
      </c>
      <c r="L40" s="79"/>
      <c r="M40" s="80"/>
      <c r="N40" s="81">
        <f>分析係数表!H43</f>
        <v>3.3935615666384894E-2</v>
      </c>
      <c r="O40" s="82">
        <f t="shared" si="4"/>
        <v>0.35654879493643971</v>
      </c>
      <c r="P40" s="76">
        <f>分析係数表!C43</f>
        <v>0.32241039779440728</v>
      </c>
      <c r="Q40" s="82">
        <f>O40*P40</f>
        <v>0.11495503880857408</v>
      </c>
      <c r="R40" s="83">
        <v>0.19734293166137118</v>
      </c>
      <c r="S40" s="84">
        <f>I40+R40</f>
        <v>1.1670342896994113</v>
      </c>
      <c r="T40" s="85">
        <f>分析係数表!F43</f>
        <v>0.56402128382203098</v>
      </c>
      <c r="U40" s="86">
        <f t="shared" si="7"/>
        <v>0.658232178340594</v>
      </c>
      <c r="V40" s="87">
        <f>分析係数表!D43</f>
        <v>0.20027170836635344</v>
      </c>
      <c r="W40" s="167">
        <f t="shared" si="8"/>
        <v>0</v>
      </c>
      <c r="X40" s="76">
        <f>分析係数表!E43</f>
        <v>0.1484206951205706</v>
      </c>
      <c r="Y40" s="166">
        <f t="shared" si="9"/>
        <v>0</v>
      </c>
    </row>
    <row r="41" spans="1:25" x14ac:dyDescent="0.2">
      <c r="A41" s="6" t="s">
        <v>341</v>
      </c>
      <c r="B41" s="5" t="s">
        <v>42</v>
      </c>
      <c r="C41" s="90"/>
      <c r="D41" s="76">
        <f>投入係数表!G41</f>
        <v>2.9895366218236175E-4</v>
      </c>
      <c r="E41" s="77">
        <f>$C$9*D41</f>
        <v>2.9895366218236175E-2</v>
      </c>
      <c r="F41" s="76">
        <f>分析係数表!C44</f>
        <v>0.3905721797921623</v>
      </c>
      <c r="G41" s="77">
        <f>E41*F41</f>
        <v>1.1676298349541474E-2</v>
      </c>
      <c r="H41" s="77">
        <v>1.4159226061731953E-2</v>
      </c>
      <c r="I41" s="77">
        <f>C41+H41</f>
        <v>1.4159226061731953E-2</v>
      </c>
      <c r="J41" s="76">
        <f>分析係数表!G44</f>
        <v>0.26539598666415049</v>
      </c>
      <c r="K41" s="78">
        <f>I41*J41</f>
        <v>3.7578017710541054E-3</v>
      </c>
      <c r="L41" s="79"/>
      <c r="M41" s="80"/>
      <c r="N41" s="81">
        <f>分析係数表!H44</f>
        <v>0.10659692871231333</v>
      </c>
      <c r="O41" s="82">
        <f t="shared" si="4"/>
        <v>1.1199739780748674</v>
      </c>
      <c r="P41" s="76">
        <f>分析係数表!C44</f>
        <v>0.3905721797921623</v>
      </c>
      <c r="Q41" s="82">
        <f>O41*P41</f>
        <v>0.43743067792720036</v>
      </c>
      <c r="R41" s="83">
        <v>0.4443037705709586</v>
      </c>
      <c r="S41" s="84">
        <f>I41+R41</f>
        <v>0.45846299663269058</v>
      </c>
      <c r="T41" s="85">
        <f>分析係数表!F44</f>
        <v>0.53714537334088197</v>
      </c>
      <c r="U41" s="86">
        <f t="shared" si="7"/>
        <v>0.24626127748924609</v>
      </c>
      <c r="V41" s="87">
        <f>分析係数表!D44</f>
        <v>0.12719381015285902</v>
      </c>
      <c r="W41" s="167">
        <f t="shared" si="8"/>
        <v>0</v>
      </c>
      <c r="X41" s="76">
        <f>分析係数表!E44</f>
        <v>9.7670419995386976E-2</v>
      </c>
      <c r="Y41" s="166">
        <f t="shared" si="9"/>
        <v>0</v>
      </c>
    </row>
    <row r="42" spans="1:25" x14ac:dyDescent="0.2">
      <c r="A42" s="6" t="s">
        <v>342</v>
      </c>
      <c r="B42" s="5" t="s">
        <v>279</v>
      </c>
      <c r="C42" s="90"/>
      <c r="D42" s="76">
        <f>投入係数表!G42</f>
        <v>4.4843049327354261E-4</v>
      </c>
      <c r="E42" s="77">
        <f>$C$9*D42</f>
        <v>4.4843049327354258E-2</v>
      </c>
      <c r="F42" s="76">
        <f>分析係数表!C45</f>
        <v>1</v>
      </c>
      <c r="G42" s="77">
        <f>E42*F42</f>
        <v>4.4843049327354258E-2</v>
      </c>
      <c r="H42" s="77">
        <v>5.2379576460604337E-2</v>
      </c>
      <c r="I42" s="77">
        <f>C42+H42</f>
        <v>5.2379576460604337E-2</v>
      </c>
      <c r="J42" s="76">
        <f>分析係数表!G45</f>
        <v>0</v>
      </c>
      <c r="K42" s="78">
        <f>I42*J42</f>
        <v>0</v>
      </c>
      <c r="L42" s="79"/>
      <c r="M42" s="80"/>
      <c r="N42" s="81">
        <f>分析係数表!H45</f>
        <v>0</v>
      </c>
      <c r="O42" s="82">
        <f t="shared" si="4"/>
        <v>0</v>
      </c>
      <c r="P42" s="76">
        <f>分析係数表!C45</f>
        <v>1</v>
      </c>
      <c r="Q42" s="82">
        <f>O42*P42</f>
        <v>0</v>
      </c>
      <c r="R42" s="83">
        <v>3.8545819122868859E-3</v>
      </c>
      <c r="S42" s="84">
        <f>I42+R42</f>
        <v>5.6234158372891224E-2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6.2780269058295961E-3</v>
      </c>
      <c r="E43" s="77">
        <f>$C$9*D43</f>
        <v>0.62780269058295957</v>
      </c>
      <c r="F43" s="76">
        <f>分析係数表!C46</f>
        <v>0.10446009389671362</v>
      </c>
      <c r="G43" s="77">
        <f>E43*F43</f>
        <v>6.55803280069054E-2</v>
      </c>
      <c r="H43" s="77">
        <v>7.1717738470165937E-2</v>
      </c>
      <c r="I43" s="77">
        <f>C43+H43</f>
        <v>7.1717738470165937E-2</v>
      </c>
      <c r="J43" s="76">
        <f>分析係数表!G46</f>
        <v>9.482758620689655E-3</v>
      </c>
      <c r="K43" s="78">
        <f>I43*J43</f>
        <v>6.8008200273433211E-4</v>
      </c>
      <c r="L43" s="79"/>
      <c r="M43" s="80"/>
      <c r="N43" s="81">
        <f>分析係数表!H46</f>
        <v>2.1406935555287204E-2</v>
      </c>
      <c r="O43" s="82">
        <f t="shared" si="4"/>
        <v>0.22491464868516314</v>
      </c>
      <c r="P43" s="76">
        <f>分析係数表!C46</f>
        <v>0.10446009389671362</v>
      </c>
      <c r="Q43" s="82">
        <f>O43*P43</f>
        <v>2.3494605320398498E-2</v>
      </c>
      <c r="R43" s="83">
        <v>2.6146430716360129E-2</v>
      </c>
      <c r="S43" s="84">
        <f>I43+R43</f>
        <v>9.7864169186526073E-2</v>
      </c>
      <c r="T43" s="85">
        <f>分析係数表!F46</f>
        <v>0.31293103448275861</v>
      </c>
      <c r="U43" s="86">
        <f t="shared" si="7"/>
        <v>3.0624735702335312E-2</v>
      </c>
      <c r="V43" s="87">
        <f>分析係数表!D46</f>
        <v>1.0344827586206896E-2</v>
      </c>
      <c r="W43" s="167">
        <f t="shared" si="8"/>
        <v>0</v>
      </c>
      <c r="X43" s="76">
        <f>分析係数表!E46</f>
        <v>2.8448275862068967E-2</v>
      </c>
      <c r="Y43" s="166">
        <f t="shared" si="9"/>
        <v>0</v>
      </c>
    </row>
    <row r="44" spans="1:25" x14ac:dyDescent="0.2">
      <c r="A44" s="192">
        <v>40</v>
      </c>
      <c r="B44" s="14" t="s">
        <v>151</v>
      </c>
      <c r="C44" s="197">
        <f>SUM(C5:C43)</f>
        <v>100</v>
      </c>
      <c r="D44" s="92">
        <f>投入係数表!G44</f>
        <v>0.70254110612855003</v>
      </c>
      <c r="E44" s="91">
        <f>SUM(E5:E43)</f>
        <v>70.254110612855001</v>
      </c>
      <c r="F44" s="92">
        <f>分析係数表!C47</f>
        <v>0.44570757479943235</v>
      </c>
      <c r="G44" s="91">
        <f>SUM(G5:G43)</f>
        <v>6.9532331201842137</v>
      </c>
      <c r="H44" s="91">
        <f>SUM(H5:H43)</f>
        <v>7.6582193617390892</v>
      </c>
      <c r="I44" s="91">
        <f>SUM(I5:I43)</f>
        <v>107.65821936173909</v>
      </c>
      <c r="J44" s="92">
        <f>分析係数表!G47</f>
        <v>0.27097428005742652</v>
      </c>
      <c r="K44" s="93">
        <f>SUM(K5:K43)</f>
        <v>16.748074185731475</v>
      </c>
      <c r="L44" s="94">
        <f>最終需要_まとめ!$L$33</f>
        <v>0.62733333333333341</v>
      </c>
      <c r="M44" s="91">
        <f>K44*L44</f>
        <v>10.506625205848881</v>
      </c>
      <c r="N44" s="95">
        <f>分析係数表!H47</f>
        <v>1</v>
      </c>
      <c r="O44" s="96">
        <f>SUM(O5:O43)</f>
        <v>10.506625205848881</v>
      </c>
      <c r="P44" s="92">
        <f>分析係数表!C47</f>
        <v>0.44570757479943235</v>
      </c>
      <c r="Q44" s="96">
        <f>SUM(Q5:Q43)</f>
        <v>4.6033206431920206</v>
      </c>
      <c r="R44" s="91">
        <f>SUM(R5:R43)</f>
        <v>5.0661364294875311</v>
      </c>
      <c r="S44" s="97">
        <f>SUM(S5:S43)</f>
        <v>112.7243557912266</v>
      </c>
      <c r="T44" s="98">
        <f>分析係数表!F47</f>
        <v>0.61157350498728547</v>
      </c>
      <c r="U44" s="99">
        <f>SUM(U5:U43)</f>
        <v>36.887058567617153</v>
      </c>
      <c r="V44" s="100">
        <f>分析係数表!D47</f>
        <v>9.9802009927653867E-2</v>
      </c>
      <c r="W44" s="164">
        <f>SUM(W5:W43)</f>
        <v>5</v>
      </c>
      <c r="X44" s="92">
        <f>分析係数表!E47</f>
        <v>7.9310975781403947E-2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2023-08-19T07:15:58Z</dcterms:modified>
</cp:coreProperties>
</file>