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codeName="ThisWorkbook" defaultThemeVersion="124226"/>
  <mc:AlternateContent xmlns:mc="http://schemas.openxmlformats.org/markup-compatibility/2006">
    <mc:Choice Requires="x15">
      <x15ac:absPath xmlns:x15ac="http://schemas.microsoft.com/office/spreadsheetml/2010/11/ac" url="C:\Users\Owner\Desktop\経済効果推計WS2015\"/>
    </mc:Choice>
  </mc:AlternateContent>
  <xr:revisionPtr revIDLastSave="0" documentId="13_ncr:1_{5559339F-1CB5-48EE-844F-317F20975861}" xr6:coauthVersionLast="47" xr6:coauthVersionMax="47" xr10:uidLastSave="{00000000-0000-0000-0000-000000000000}"/>
  <bookViews>
    <workbookView xWindow="-110" yWindow="-110" windowWidth="19420" windowHeight="10300" tabRatio="852" xr2:uid="{00000000-000D-0000-FFFF-FFFF00000000}"/>
  </bookViews>
  <sheets>
    <sheet name="WS目次" sheetId="5" r:id="rId1"/>
    <sheet name="利用上の注意" sheetId="6" r:id="rId2"/>
    <sheet name="最終需要_まとめ" sheetId="7" r:id="rId3"/>
    <sheet name="部門別まとめ" sheetId="46" r:id="rId4"/>
    <sheet name="1" sheetId="8" r:id="rId5"/>
    <sheet name="2" sheetId="13" r:id="rId6"/>
    <sheet name="3" sheetId="12" r:id="rId7"/>
    <sheet name="4" sheetId="14" r:id="rId8"/>
    <sheet name="5" sheetId="15" r:id="rId9"/>
    <sheet name="6" sheetId="16" r:id="rId10"/>
    <sheet name="7" sheetId="17" r:id="rId11"/>
    <sheet name="8" sheetId="18" r:id="rId12"/>
    <sheet name="9" sheetId="19" r:id="rId13"/>
    <sheet name="10" sheetId="20" r:id="rId14"/>
    <sheet name="11" sheetId="21" r:id="rId15"/>
    <sheet name="12" sheetId="22" r:id="rId16"/>
    <sheet name="13" sheetId="23" r:id="rId17"/>
    <sheet name="14" sheetId="24" r:id="rId18"/>
    <sheet name="15" sheetId="25" r:id="rId19"/>
    <sheet name="16" sheetId="26" r:id="rId20"/>
    <sheet name="17" sheetId="27" r:id="rId21"/>
    <sheet name="18" sheetId="28" r:id="rId22"/>
    <sheet name="19" sheetId="29" r:id="rId23"/>
    <sheet name="20" sheetId="30" r:id="rId24"/>
    <sheet name="21" sheetId="31" r:id="rId25"/>
    <sheet name="22" sheetId="32" r:id="rId26"/>
    <sheet name="23" sheetId="33" r:id="rId27"/>
    <sheet name="24" sheetId="34" r:id="rId28"/>
    <sheet name="25" sheetId="35" r:id="rId29"/>
    <sheet name="26" sheetId="36" r:id="rId30"/>
    <sheet name="27" sheetId="37" r:id="rId31"/>
    <sheet name="28" sheetId="38" r:id="rId32"/>
    <sheet name="29" sheetId="39" r:id="rId33"/>
    <sheet name="30" sheetId="40" r:id="rId34"/>
    <sheet name="31" sheetId="41" r:id="rId35"/>
    <sheet name="32" sheetId="42" r:id="rId36"/>
    <sheet name="33" sheetId="44" r:id="rId37"/>
    <sheet name="34" sheetId="43" r:id="rId38"/>
    <sheet name="35" sheetId="52" r:id="rId39"/>
    <sheet name="36" sheetId="51" r:id="rId40"/>
    <sheet name="37" sheetId="50" r:id="rId41"/>
    <sheet name="38" sheetId="49" r:id="rId42"/>
    <sheet name="39" sheetId="48" r:id="rId43"/>
    <sheet name="分析係数表" sheetId="4" r:id="rId44"/>
    <sheet name="取引基本表" sheetId="1" r:id="rId45"/>
    <sheet name="投入係数表" sheetId="2" r:id="rId46"/>
    <sheet name="逆行列係数" sheetId="3" r:id="rId47"/>
    <sheet name="雇用表" sheetId="53" r:id="rId48"/>
  </sheets>
  <definedNames>
    <definedName name="_Fill" hidden="1">#REF!</definedName>
    <definedName name="_Order1" hidden="1">255</definedName>
    <definedName name="_xlnm.Print_Titles" localSheetId="46">逆行列係数!$A:$B</definedName>
    <definedName name="_xlnm.Print_Titles" localSheetId="44">取引基本表!$A:$B</definedName>
    <definedName name="_xlnm.Print_Titles" localSheetId="45">投入係数表!$A:$B</definedName>
  </definedNames>
  <calcPr calcId="191029"/>
</workbook>
</file>

<file path=xl/calcChain.xml><?xml version="1.0" encoding="utf-8"?>
<calcChain xmlns="http://schemas.openxmlformats.org/spreadsheetml/2006/main">
  <c r="B47" i="5" l="1"/>
  <c r="B46" i="5"/>
  <c r="B45" i="5"/>
  <c r="L33" i="7"/>
  <c r="K33" i="7"/>
  <c r="AB8" i="4" a="1"/>
  <c r="AC8" i="4" s="1"/>
  <c r="K7" i="46"/>
  <c r="U9" i="4"/>
  <c r="V9" i="4"/>
  <c r="U10" i="4"/>
  <c r="V10" i="4"/>
  <c r="U11" i="4"/>
  <c r="V11" i="4"/>
  <c r="U12" i="4"/>
  <c r="V12" i="4"/>
  <c r="U13" i="4"/>
  <c r="V13" i="4"/>
  <c r="U14" i="4"/>
  <c r="V14" i="4"/>
  <c r="U15" i="4"/>
  <c r="V15" i="4"/>
  <c r="U16" i="4"/>
  <c r="V16" i="4"/>
  <c r="U17" i="4"/>
  <c r="V17" i="4"/>
  <c r="U18" i="4"/>
  <c r="V18" i="4"/>
  <c r="U19" i="4"/>
  <c r="V19" i="4"/>
  <c r="U20" i="4"/>
  <c r="V20" i="4"/>
  <c r="U21" i="4"/>
  <c r="V21" i="4"/>
  <c r="U22" i="4"/>
  <c r="V22" i="4"/>
  <c r="U23" i="4"/>
  <c r="V23" i="4"/>
  <c r="U24" i="4"/>
  <c r="V24" i="4"/>
  <c r="U25" i="4"/>
  <c r="V25" i="4"/>
  <c r="U26" i="4"/>
  <c r="V26" i="4"/>
  <c r="U27" i="4"/>
  <c r="V27" i="4"/>
  <c r="U28" i="4"/>
  <c r="V28" i="4"/>
  <c r="U29" i="4"/>
  <c r="V29" i="4"/>
  <c r="U30" i="4"/>
  <c r="V30" i="4"/>
  <c r="U31" i="4"/>
  <c r="V31" i="4"/>
  <c r="U32" i="4"/>
  <c r="V32" i="4"/>
  <c r="U33" i="4"/>
  <c r="V33" i="4"/>
  <c r="U34" i="4"/>
  <c r="V34" i="4"/>
  <c r="U35" i="4"/>
  <c r="V35" i="4"/>
  <c r="U36" i="4"/>
  <c r="V36" i="4"/>
  <c r="U37" i="4"/>
  <c r="V37" i="4"/>
  <c r="U38" i="4"/>
  <c r="V38" i="4"/>
  <c r="U39" i="4"/>
  <c r="V39" i="4"/>
  <c r="U40" i="4"/>
  <c r="V40" i="4"/>
  <c r="U41" i="4"/>
  <c r="V41" i="4"/>
  <c r="U42" i="4"/>
  <c r="V42" i="4"/>
  <c r="U43" i="4"/>
  <c r="V43" i="4"/>
  <c r="U44" i="4"/>
  <c r="V44" i="4"/>
  <c r="U45" i="4"/>
  <c r="V45" i="4"/>
  <c r="U46" i="4"/>
  <c r="V46" i="4"/>
  <c r="U47" i="4"/>
  <c r="V47" i="4"/>
  <c r="V8" i="4"/>
  <c r="U8" i="4"/>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AP44" i="3" s="1"/>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BP44" i="1"/>
  <c r="BJ44" i="1"/>
  <c r="BQ44" i="1"/>
  <c r="BI44" i="1"/>
  <c r="BP43" i="1"/>
  <c r="BJ43" i="1"/>
  <c r="BQ43" i="1"/>
  <c r="BI43" i="1"/>
  <c r="BP42" i="1"/>
  <c r="BJ42" i="1"/>
  <c r="BQ42" i="1"/>
  <c r="BR42" i="1" s="1"/>
  <c r="BI42" i="1"/>
  <c r="BJ41" i="1"/>
  <c r="BK41" i="1" s="1"/>
  <c r="BL41" i="1" s="1"/>
  <c r="BI41" i="1"/>
  <c r="BQ41" i="1"/>
  <c r="BP41" i="1"/>
  <c r="BR41" i="1" s="1"/>
  <c r="BI40" i="1"/>
  <c r="BJ40" i="1"/>
  <c r="BK40" i="1" s="1"/>
  <c r="BL40" i="1" s="1"/>
  <c r="BP40" i="1"/>
  <c r="BI39" i="1"/>
  <c r="BQ39" i="1"/>
  <c r="BP39" i="1"/>
  <c r="BR39" i="1" s="1"/>
  <c r="BQ38" i="1"/>
  <c r="BI38" i="1"/>
  <c r="BJ38" i="1"/>
  <c r="BK38" i="1" s="1"/>
  <c r="BL38" i="1" s="1"/>
  <c r="BP38" i="1"/>
  <c r="BR38" i="1" s="1"/>
  <c r="BI37" i="1"/>
  <c r="BJ37" i="1"/>
  <c r="BK37" i="1" s="1"/>
  <c r="BL37" i="1" s="1"/>
  <c r="BP37" i="1"/>
  <c r="BP36" i="1"/>
  <c r="BR36" i="1" s="1"/>
  <c r="BJ36" i="1"/>
  <c r="BK36" i="1" s="1"/>
  <c r="BL36" i="1" s="1"/>
  <c r="BQ36" i="1"/>
  <c r="BI36" i="1"/>
  <c r="BP35" i="1"/>
  <c r="BR35" i="1" s="1"/>
  <c r="BJ35" i="1"/>
  <c r="BK35" i="1" s="1"/>
  <c r="BL35" i="1" s="1"/>
  <c r="BQ35" i="1"/>
  <c r="BI35" i="1"/>
  <c r="BP34" i="1"/>
  <c r="BJ34" i="1"/>
  <c r="BK34" i="1" s="1"/>
  <c r="BL34" i="1" s="1"/>
  <c r="BQ34" i="1"/>
  <c r="BR34" i="1" s="1"/>
  <c r="BI34" i="1"/>
  <c r="BP33" i="1"/>
  <c r="BJ33" i="1"/>
  <c r="BK33" i="1" s="1"/>
  <c r="BL33" i="1" s="1"/>
  <c r="BI33" i="1"/>
  <c r="BQ33" i="1"/>
  <c r="BR33" i="1" s="1"/>
  <c r="BI32" i="1"/>
  <c r="BJ32" i="1"/>
  <c r="BK32" i="1" s="1"/>
  <c r="BL32" i="1" s="1"/>
  <c r="BP32" i="1"/>
  <c r="BI31" i="1"/>
  <c r="BQ31" i="1"/>
  <c r="BP31" i="1"/>
  <c r="BI30" i="1"/>
  <c r="BJ30" i="1"/>
  <c r="BK30" i="1" s="1"/>
  <c r="BL30" i="1" s="1"/>
  <c r="BP30" i="1"/>
  <c r="BJ29" i="1"/>
  <c r="BK29" i="1" s="1"/>
  <c r="BL29" i="1" s="1"/>
  <c r="BP29" i="1"/>
  <c r="BI29" i="1"/>
  <c r="BP28" i="1"/>
  <c r="BJ28" i="1"/>
  <c r="BQ28" i="1"/>
  <c r="BI28" i="1"/>
  <c r="BP27" i="1"/>
  <c r="BJ27" i="1"/>
  <c r="BQ27" i="1"/>
  <c r="BI27" i="1"/>
  <c r="BP26" i="1"/>
  <c r="BJ26" i="1"/>
  <c r="BQ26" i="1"/>
  <c r="BR26" i="1" s="1"/>
  <c r="BI26" i="1"/>
  <c r="BJ25" i="1"/>
  <c r="BK25" i="1" s="1"/>
  <c r="BL25" i="1" s="1"/>
  <c r="BI25" i="1"/>
  <c r="BQ25" i="1"/>
  <c r="BP25" i="1"/>
  <c r="BI24" i="1"/>
  <c r="BJ24" i="1"/>
  <c r="BK24" i="1" s="1"/>
  <c r="BL24" i="1" s="1"/>
  <c r="BP24" i="1"/>
  <c r="BI23" i="1"/>
  <c r="BQ23" i="1"/>
  <c r="BP23" i="1"/>
  <c r="BR23" i="1" s="1"/>
  <c r="BI22" i="1"/>
  <c r="BQ22" i="1"/>
  <c r="BP22" i="1"/>
  <c r="BR22" i="1" s="1"/>
  <c r="BJ21" i="1"/>
  <c r="BP21" i="1"/>
  <c r="BI21" i="1"/>
  <c r="BP20" i="1"/>
  <c r="BR20" i="1" s="1"/>
  <c r="BJ20" i="1"/>
  <c r="BK20" i="1" s="1"/>
  <c r="BL20" i="1" s="1"/>
  <c r="BQ20" i="1"/>
  <c r="BI20" i="1"/>
  <c r="BP19" i="1"/>
  <c r="BR19" i="1" s="1"/>
  <c r="BJ19" i="1"/>
  <c r="BK19" i="1" s="1"/>
  <c r="BL19" i="1" s="1"/>
  <c r="BQ19" i="1"/>
  <c r="BI19" i="1"/>
  <c r="BP18" i="1"/>
  <c r="BJ18" i="1"/>
  <c r="BK18" i="1" s="1"/>
  <c r="BL18" i="1" s="1"/>
  <c r="BQ18" i="1"/>
  <c r="BR18" i="1" s="1"/>
  <c r="BI18" i="1"/>
  <c r="BP17" i="1"/>
  <c r="BJ17" i="1"/>
  <c r="BK17" i="1" s="1"/>
  <c r="BL17" i="1" s="1"/>
  <c r="BI17" i="1"/>
  <c r="BQ17" i="1"/>
  <c r="BR17" i="1" s="1"/>
  <c r="BI16" i="1"/>
  <c r="BJ16" i="1"/>
  <c r="BK16" i="1" s="1"/>
  <c r="BL16" i="1" s="1"/>
  <c r="BP16" i="1"/>
  <c r="BI15" i="1"/>
  <c r="BQ15" i="1"/>
  <c r="BP15" i="1"/>
  <c r="BI14" i="1"/>
  <c r="BQ14" i="1"/>
  <c r="BP14" i="1"/>
  <c r="BJ13" i="1"/>
  <c r="BK13" i="1" s="1"/>
  <c r="BL13" i="1" s="1"/>
  <c r="BP13" i="1"/>
  <c r="BI13" i="1"/>
  <c r="BP12" i="1"/>
  <c r="BJ12" i="1"/>
  <c r="BK12" i="1" s="1"/>
  <c r="BL12" i="1" s="1"/>
  <c r="BQ12" i="1"/>
  <c r="BI12" i="1"/>
  <c r="BP11" i="1"/>
  <c r="BJ11" i="1"/>
  <c r="BK11" i="1" s="1"/>
  <c r="BL11" i="1" s="1"/>
  <c r="BQ11" i="1"/>
  <c r="BI11" i="1"/>
  <c r="BP10" i="1"/>
  <c r="BJ10" i="1"/>
  <c r="BK10" i="1" s="1"/>
  <c r="BL10" i="1" s="1"/>
  <c r="BQ10" i="1"/>
  <c r="BR10" i="1" s="1"/>
  <c r="BI10" i="1"/>
  <c r="BP9" i="1"/>
  <c r="BJ9" i="1"/>
  <c r="BK9" i="1" s="1"/>
  <c r="BL9" i="1" s="1"/>
  <c r="BI9" i="1"/>
  <c r="BQ9" i="1"/>
  <c r="BR9" i="1" s="1"/>
  <c r="BI8" i="1"/>
  <c r="BJ8" i="1"/>
  <c r="BK8" i="1" s="1"/>
  <c r="BL8" i="1" s="1"/>
  <c r="BP8" i="1"/>
  <c r="BI7" i="1"/>
  <c r="BQ7" i="1"/>
  <c r="BP7" i="1"/>
  <c r="BR7" i="1" s="1"/>
  <c r="BI6" i="1"/>
  <c r="BJ6" i="1"/>
  <c r="BK6" i="1" s="1"/>
  <c r="BL6" i="1" s="1"/>
  <c r="BP6" i="1"/>
  <c r="BJ5" i="1"/>
  <c r="BP5" i="1"/>
  <c r="BI5" i="1"/>
  <c r="AE47" i="4" l="1"/>
  <c r="AB46" i="4"/>
  <c r="AD44" i="4"/>
  <c r="AF42" i="4"/>
  <c r="AC41" i="4"/>
  <c r="AE39" i="4"/>
  <c r="AB38" i="4"/>
  <c r="AD36" i="4"/>
  <c r="AF34" i="4"/>
  <c r="AC33" i="4"/>
  <c r="AE31" i="4"/>
  <c r="AB30" i="4"/>
  <c r="AD28" i="4"/>
  <c r="AF26" i="4"/>
  <c r="AC25" i="4"/>
  <c r="AE23" i="4"/>
  <c r="AB22" i="4"/>
  <c r="AD20" i="4"/>
  <c r="AF18" i="4"/>
  <c r="AC17" i="4"/>
  <c r="AE15" i="4"/>
  <c r="AB14" i="4"/>
  <c r="AD12" i="4"/>
  <c r="AF10" i="4"/>
  <c r="AC9" i="4"/>
  <c r="AC43" i="4"/>
  <c r="AF36" i="4"/>
  <c r="AD30" i="4"/>
  <c r="AB24" i="4"/>
  <c r="AC19" i="4"/>
  <c r="AB16" i="4"/>
  <c r="AB8" i="4"/>
  <c r="AF47" i="4"/>
  <c r="AC46" i="4"/>
  <c r="AE44" i="4"/>
  <c r="AB43" i="4"/>
  <c r="AD41" i="4"/>
  <c r="AF39" i="4"/>
  <c r="AC38" i="4"/>
  <c r="AE36" i="4"/>
  <c r="AB35" i="4"/>
  <c r="AD33" i="4"/>
  <c r="AF31" i="4"/>
  <c r="AC30" i="4"/>
  <c r="AE28" i="4"/>
  <c r="AB27" i="4"/>
  <c r="AD25" i="4"/>
  <c r="AF23" i="4"/>
  <c r="AC22" i="4"/>
  <c r="AE20" i="4"/>
  <c r="AB19" i="4"/>
  <c r="AD17" i="4"/>
  <c r="AF15" i="4"/>
  <c r="AC14" i="4"/>
  <c r="AE12" i="4"/>
  <c r="AB11" i="4"/>
  <c r="AD9" i="4"/>
  <c r="AD47" i="4"/>
  <c r="AF45" i="4"/>
  <c r="AC44" i="4"/>
  <c r="AE42" i="4"/>
  <c r="AB41" i="4"/>
  <c r="AD39" i="4"/>
  <c r="AF37" i="4"/>
  <c r="AC36" i="4"/>
  <c r="AE34" i="4"/>
  <c r="AB33" i="4"/>
  <c r="AD31" i="4"/>
  <c r="AF29" i="4"/>
  <c r="AC28" i="4"/>
  <c r="AE26" i="4"/>
  <c r="AB25" i="4"/>
  <c r="AD23" i="4"/>
  <c r="AF21" i="4"/>
  <c r="AC20" i="4"/>
  <c r="AE18" i="4"/>
  <c r="AB17" i="4"/>
  <c r="AD15" i="4"/>
  <c r="AF13" i="4"/>
  <c r="AC12" i="4"/>
  <c r="AE10" i="4"/>
  <c r="AB9" i="4"/>
  <c r="AF44" i="4"/>
  <c r="AD38" i="4"/>
  <c r="AB32" i="4"/>
  <c r="AE25" i="4"/>
  <c r="AF12" i="4"/>
  <c r="AB44" i="4"/>
  <c r="AC39" i="4"/>
  <c r="AD34" i="4"/>
  <c r="AF24" i="4"/>
  <c r="AF8" i="4"/>
  <c r="AB47" i="4"/>
  <c r="AD45" i="4"/>
  <c r="AF43" i="4"/>
  <c r="AC42" i="4"/>
  <c r="AE40" i="4"/>
  <c r="AB39" i="4"/>
  <c r="AD37" i="4"/>
  <c r="AF35" i="4"/>
  <c r="AC34" i="4"/>
  <c r="AE32" i="4"/>
  <c r="AB31" i="4"/>
  <c r="AD29" i="4"/>
  <c r="AF27" i="4"/>
  <c r="AC26" i="4"/>
  <c r="AE24" i="4"/>
  <c r="AB23" i="4"/>
  <c r="AD21" i="4"/>
  <c r="AF19" i="4"/>
  <c r="AC18" i="4"/>
  <c r="AE16" i="4"/>
  <c r="AB15" i="4"/>
  <c r="AD13" i="4"/>
  <c r="AF11" i="4"/>
  <c r="AC10" i="4"/>
  <c r="AE8" i="4"/>
  <c r="AE41" i="4"/>
  <c r="AC35" i="4"/>
  <c r="AF28" i="4"/>
  <c r="AF20" i="4"/>
  <c r="AC11" i="4"/>
  <c r="AE45" i="4"/>
  <c r="AF40" i="4"/>
  <c r="AB36" i="4"/>
  <c r="AF32" i="4"/>
  <c r="AE29" i="4"/>
  <c r="AD26" i="4"/>
  <c r="AC23" i="4"/>
  <c r="AB20" i="4"/>
  <c r="AF16" i="4"/>
  <c r="AC15" i="4"/>
  <c r="AE13" i="4"/>
  <c r="AD10" i="4"/>
  <c r="AF46" i="4"/>
  <c r="AC45" i="4"/>
  <c r="AE43" i="4"/>
  <c r="AB42" i="4"/>
  <c r="AD40" i="4"/>
  <c r="AF38" i="4"/>
  <c r="AC37" i="4"/>
  <c r="AE35" i="4"/>
  <c r="AB34" i="4"/>
  <c r="AD32" i="4"/>
  <c r="AF30" i="4"/>
  <c r="AC29" i="4"/>
  <c r="AE27" i="4"/>
  <c r="AB26" i="4"/>
  <c r="AD24" i="4"/>
  <c r="AF22" i="4"/>
  <c r="AC21" i="4"/>
  <c r="AE19" i="4"/>
  <c r="AB18" i="4"/>
  <c r="AD16" i="4"/>
  <c r="AF14" i="4"/>
  <c r="AC13" i="4"/>
  <c r="AE11" i="4"/>
  <c r="AB10" i="4"/>
  <c r="AD8" i="4"/>
  <c r="AD46" i="4"/>
  <c r="AB40" i="4"/>
  <c r="AE33" i="4"/>
  <c r="AC27" i="4"/>
  <c r="AD22" i="4"/>
  <c r="AE17" i="4"/>
  <c r="AD14" i="4"/>
  <c r="AE9" i="4"/>
  <c r="AC47" i="4"/>
  <c r="AD42" i="4"/>
  <c r="AE37" i="4"/>
  <c r="AC31" i="4"/>
  <c r="AB28" i="4"/>
  <c r="AE21" i="4"/>
  <c r="AD18" i="4"/>
  <c r="AB12" i="4"/>
  <c r="AE46" i="4"/>
  <c r="AB45" i="4"/>
  <c r="AD43" i="4"/>
  <c r="AF41" i="4"/>
  <c r="AC40" i="4"/>
  <c r="AE38" i="4"/>
  <c r="AB37" i="4"/>
  <c r="AD35" i="4"/>
  <c r="AF33" i="4"/>
  <c r="AC32" i="4"/>
  <c r="AE30" i="4"/>
  <c r="AB29" i="4"/>
  <c r="AD27" i="4"/>
  <c r="AF25" i="4"/>
  <c r="AC24" i="4"/>
  <c r="AE22" i="4"/>
  <c r="AB21" i="4"/>
  <c r="AD19" i="4"/>
  <c r="AF17" i="4"/>
  <c r="AC16" i="4"/>
  <c r="AE14" i="4"/>
  <c r="AB13" i="4"/>
  <c r="AD11" i="4"/>
  <c r="AF9" i="4"/>
  <c r="BR5" i="1"/>
  <c r="BR16" i="1"/>
  <c r="BR21" i="1"/>
  <c r="BR31" i="1"/>
  <c r="BR15" i="1"/>
  <c r="BK26" i="1"/>
  <c r="BL26" i="1" s="1"/>
  <c r="BK27" i="1"/>
  <c r="BL27" i="1" s="1"/>
  <c r="BK28" i="1"/>
  <c r="BL28" i="1" s="1"/>
  <c r="BR14" i="1"/>
  <c r="BR27" i="1"/>
  <c r="BR28" i="1"/>
  <c r="BK42" i="1"/>
  <c r="BL42" i="1" s="1"/>
  <c r="BK43" i="1"/>
  <c r="BL43" i="1" s="1"/>
  <c r="BK44" i="1"/>
  <c r="BL44" i="1" s="1"/>
  <c r="BK5" i="1"/>
  <c r="BL5" i="1" s="1"/>
  <c r="BR11" i="1"/>
  <c r="BR12" i="1"/>
  <c r="BK21" i="1"/>
  <c r="BL21" i="1" s="1"/>
  <c r="BR25" i="1"/>
  <c r="BR43" i="1"/>
  <c r="BR44" i="1"/>
  <c r="BQ6" i="1"/>
  <c r="BR6" i="1" s="1"/>
  <c r="BQ30" i="1"/>
  <c r="BR30" i="1" s="1"/>
  <c r="BJ7" i="1"/>
  <c r="BK7" i="1" s="1"/>
  <c r="BL7" i="1" s="1"/>
  <c r="BJ15" i="1"/>
  <c r="BK15" i="1" s="1"/>
  <c r="BL15" i="1" s="1"/>
  <c r="BJ23" i="1"/>
  <c r="BK23" i="1" s="1"/>
  <c r="BL23" i="1" s="1"/>
  <c r="BJ31" i="1"/>
  <c r="BK31" i="1" s="1"/>
  <c r="BL31" i="1" s="1"/>
  <c r="BJ39" i="1"/>
  <c r="BK39" i="1" s="1"/>
  <c r="BL39" i="1" s="1"/>
  <c r="BQ16" i="1"/>
  <c r="BQ24" i="1"/>
  <c r="BR24" i="1" s="1"/>
  <c r="BQ32" i="1"/>
  <c r="BR32" i="1" s="1"/>
  <c r="BQ40" i="1"/>
  <c r="BR40" i="1" s="1"/>
  <c r="BQ5" i="1"/>
  <c r="BQ13" i="1"/>
  <c r="BR13" i="1" s="1"/>
  <c r="BQ21" i="1"/>
  <c r="BQ29" i="1"/>
  <c r="BR29" i="1" s="1"/>
  <c r="BQ37" i="1"/>
  <c r="BR37" i="1" s="1"/>
  <c r="BJ14" i="1"/>
  <c r="BK14" i="1" s="1"/>
  <c r="BL14" i="1" s="1"/>
  <c r="BJ22" i="1"/>
  <c r="BK22" i="1" s="1"/>
  <c r="BL22" i="1" s="1"/>
  <c r="BQ8" i="1"/>
  <c r="BR8" i="1" s="1"/>
  <c r="A46" i="7" l="1"/>
  <c r="A46" i="46"/>
  <c r="G1" i="48"/>
  <c r="G1" i="49"/>
  <c r="G1" i="50"/>
  <c r="G1" i="51"/>
  <c r="G1" i="52"/>
  <c r="G1" i="43"/>
  <c r="G1" i="44"/>
  <c r="G1" i="42"/>
  <c r="G1" i="41"/>
  <c r="G1" i="40"/>
  <c r="G1" i="39"/>
  <c r="G1" i="38"/>
  <c r="G1" i="37"/>
  <c r="G1" i="36"/>
  <c r="G1" i="35"/>
  <c r="G1" i="33"/>
  <c r="G1" i="32"/>
  <c r="G1" i="31"/>
  <c r="G1" i="30"/>
  <c r="G1" i="29"/>
  <c r="G1" i="28"/>
  <c r="G1" i="27"/>
  <c r="G1" i="26"/>
  <c r="G1" i="25"/>
  <c r="G1" i="24"/>
  <c r="G1" i="23"/>
  <c r="G1" i="22"/>
  <c r="G1" i="21"/>
  <c r="G1" i="20"/>
  <c r="G1" i="19"/>
  <c r="G1" i="18"/>
  <c r="G1" i="17"/>
  <c r="G1" i="16"/>
  <c r="G1" i="15"/>
  <c r="G1" i="14"/>
  <c r="G1" i="12"/>
  <c r="G1" i="13"/>
  <c r="G1" i="8"/>
  <c r="AR9" i="4"/>
  <c r="AS9" i="4"/>
  <c r="AT9" i="4"/>
  <c r="AR10" i="4"/>
  <c r="AS10" i="4"/>
  <c r="AT10" i="4"/>
  <c r="AR11" i="4"/>
  <c r="AS11" i="4"/>
  <c r="AT11" i="4"/>
  <c r="AR12" i="4"/>
  <c r="AS12" i="4"/>
  <c r="AT12" i="4"/>
  <c r="AR13" i="4"/>
  <c r="AS13" i="4"/>
  <c r="AT13" i="4"/>
  <c r="AR14" i="4"/>
  <c r="AS14" i="4"/>
  <c r="AT14" i="4"/>
  <c r="AR15" i="4"/>
  <c r="AS15" i="4"/>
  <c r="AT15" i="4"/>
  <c r="AR16" i="4"/>
  <c r="AS16" i="4"/>
  <c r="AT16" i="4"/>
  <c r="AR17" i="4"/>
  <c r="AS17" i="4"/>
  <c r="AT17" i="4"/>
  <c r="AR18" i="4"/>
  <c r="AS18" i="4"/>
  <c r="AT18" i="4"/>
  <c r="AR19" i="4"/>
  <c r="AS19" i="4"/>
  <c r="AT19" i="4"/>
  <c r="AR20" i="4"/>
  <c r="AS20" i="4"/>
  <c r="AT20" i="4"/>
  <c r="AR21" i="4"/>
  <c r="AS21" i="4"/>
  <c r="AT21" i="4"/>
  <c r="AR22" i="4"/>
  <c r="AS22" i="4"/>
  <c r="AT22" i="4"/>
  <c r="AR23" i="4"/>
  <c r="AS23" i="4"/>
  <c r="AT23" i="4"/>
  <c r="AR24" i="4"/>
  <c r="AS24" i="4"/>
  <c r="AT24" i="4"/>
  <c r="AR25" i="4"/>
  <c r="AS25" i="4"/>
  <c r="AT25" i="4"/>
  <c r="AR26" i="4"/>
  <c r="AS26" i="4"/>
  <c r="AT26" i="4"/>
  <c r="AR27" i="4"/>
  <c r="AS27" i="4"/>
  <c r="AT27" i="4"/>
  <c r="AR28" i="4"/>
  <c r="AS28" i="4"/>
  <c r="AT28" i="4"/>
  <c r="AR29" i="4"/>
  <c r="AS29" i="4"/>
  <c r="AT29" i="4"/>
  <c r="AR30" i="4"/>
  <c r="AS30" i="4"/>
  <c r="AT30" i="4"/>
  <c r="AR31" i="4"/>
  <c r="AS31" i="4"/>
  <c r="AT31" i="4"/>
  <c r="AR32" i="4"/>
  <c r="AS32" i="4"/>
  <c r="AT32" i="4"/>
  <c r="AR33" i="4"/>
  <c r="AS33" i="4"/>
  <c r="AT33" i="4"/>
  <c r="AR34" i="4"/>
  <c r="AS34" i="4"/>
  <c r="AT34" i="4"/>
  <c r="AR35" i="4"/>
  <c r="AS35" i="4"/>
  <c r="AT35" i="4"/>
  <c r="AR36" i="4"/>
  <c r="AS36" i="4"/>
  <c r="AT36" i="4"/>
  <c r="AR37" i="4"/>
  <c r="AS37" i="4"/>
  <c r="AT37" i="4"/>
  <c r="AR38" i="4"/>
  <c r="AS38" i="4"/>
  <c r="AT38" i="4"/>
  <c r="AR39" i="4"/>
  <c r="AS39" i="4"/>
  <c r="AT39" i="4"/>
  <c r="AR40" i="4"/>
  <c r="AS40" i="4"/>
  <c r="AT40" i="4"/>
  <c r="AR41" i="4"/>
  <c r="AS41" i="4"/>
  <c r="AT41" i="4"/>
  <c r="AR42" i="4"/>
  <c r="AS42" i="4"/>
  <c r="AT42" i="4"/>
  <c r="AR43" i="4"/>
  <c r="AS43" i="4"/>
  <c r="AT43" i="4"/>
  <c r="AR44" i="4"/>
  <c r="AS44" i="4"/>
  <c r="AT44" i="4"/>
  <c r="AR45" i="4"/>
  <c r="AS45" i="4"/>
  <c r="AT45" i="4"/>
  <c r="AR46" i="4"/>
  <c r="AS46" i="4"/>
  <c r="AT46" i="4"/>
  <c r="AR47" i="4"/>
  <c r="AS47" i="4"/>
  <c r="AT47" i="4"/>
  <c r="AT8" i="4"/>
  <c r="AS8" i="4"/>
  <c r="AR8" i="4"/>
  <c r="M9" i="4"/>
  <c r="N9" i="4"/>
  <c r="M10" i="4"/>
  <c r="N10" i="4"/>
  <c r="M11" i="4"/>
  <c r="N11" i="4"/>
  <c r="M12" i="4"/>
  <c r="N12" i="4"/>
  <c r="M13" i="4"/>
  <c r="N13" i="4"/>
  <c r="M14" i="4"/>
  <c r="N14" i="4"/>
  <c r="M15" i="4"/>
  <c r="N15" i="4"/>
  <c r="M16" i="4"/>
  <c r="N16" i="4"/>
  <c r="M17" i="4"/>
  <c r="N17" i="4"/>
  <c r="M18" i="4"/>
  <c r="N18" i="4"/>
  <c r="M19" i="4"/>
  <c r="N19" i="4"/>
  <c r="M20" i="4"/>
  <c r="N20" i="4"/>
  <c r="M21" i="4"/>
  <c r="N21" i="4"/>
  <c r="M22" i="4"/>
  <c r="N22" i="4"/>
  <c r="M23" i="4"/>
  <c r="N23" i="4"/>
  <c r="M24" i="4"/>
  <c r="N24" i="4"/>
  <c r="M25" i="4"/>
  <c r="N25" i="4"/>
  <c r="M26" i="4"/>
  <c r="N26" i="4"/>
  <c r="M27" i="4"/>
  <c r="N27" i="4"/>
  <c r="M28" i="4"/>
  <c r="N28" i="4"/>
  <c r="M29" i="4"/>
  <c r="N29" i="4"/>
  <c r="M30" i="4"/>
  <c r="N30" i="4"/>
  <c r="M31" i="4"/>
  <c r="N31" i="4"/>
  <c r="M32" i="4"/>
  <c r="N32" i="4"/>
  <c r="M33" i="4"/>
  <c r="N33" i="4"/>
  <c r="M34" i="4"/>
  <c r="N34" i="4"/>
  <c r="M35" i="4"/>
  <c r="N35" i="4"/>
  <c r="M36" i="4"/>
  <c r="N36" i="4"/>
  <c r="M37" i="4"/>
  <c r="N37" i="4"/>
  <c r="M38" i="4"/>
  <c r="N38" i="4"/>
  <c r="M39" i="4"/>
  <c r="N39" i="4"/>
  <c r="M40" i="4"/>
  <c r="N40" i="4"/>
  <c r="M41" i="4"/>
  <c r="N41" i="4"/>
  <c r="M42" i="4"/>
  <c r="N42" i="4"/>
  <c r="M43" i="4"/>
  <c r="N43" i="4"/>
  <c r="M44" i="4"/>
  <c r="N44" i="4"/>
  <c r="M45" i="4"/>
  <c r="N45" i="4"/>
  <c r="M46" i="4"/>
  <c r="N46" i="4"/>
  <c r="M47" i="4"/>
  <c r="N47" i="4"/>
  <c r="N8" i="4"/>
  <c r="M8" i="4"/>
  <c r="AG8" i="4" l="1" a="1"/>
  <c r="AG8" i="4" s="1"/>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8" i="4"/>
  <c r="AG39" i="4" l="1"/>
  <c r="AG27" i="4"/>
  <c r="AG23" i="4"/>
  <c r="AG11" i="4"/>
  <c r="AG46" i="4"/>
  <c r="AG42" i="4"/>
  <c r="AG38" i="4"/>
  <c r="AG34" i="4"/>
  <c r="AG30" i="4"/>
  <c r="AG26" i="4"/>
  <c r="AG22" i="4"/>
  <c r="AG18" i="4"/>
  <c r="AG14" i="4"/>
  <c r="AG10" i="4"/>
  <c r="AG47" i="4"/>
  <c r="AG31" i="4"/>
  <c r="AG19" i="4"/>
  <c r="AG45" i="4"/>
  <c r="AG41" i="4"/>
  <c r="AG37" i="4"/>
  <c r="AG33" i="4"/>
  <c r="AG29" i="4"/>
  <c r="AG25" i="4"/>
  <c r="AG21" i="4"/>
  <c r="AG17" i="4"/>
  <c r="AG13" i="4"/>
  <c r="AG9" i="4"/>
  <c r="AG43" i="4"/>
  <c r="AG35" i="4"/>
  <c r="AG15" i="4"/>
  <c r="AG44" i="4"/>
  <c r="AG40" i="4"/>
  <c r="AG36" i="4"/>
  <c r="AG32" i="4"/>
  <c r="AG28" i="4"/>
  <c r="AG24" i="4"/>
  <c r="AG20" i="4"/>
  <c r="AG16" i="4"/>
  <c r="AG12" i="4"/>
  <c r="C90" i="53"/>
  <c r="D89" i="53"/>
  <c r="D87" i="53"/>
  <c r="D86" i="53"/>
  <c r="D85" i="53"/>
  <c r="D84" i="53"/>
  <c r="D83" i="53"/>
  <c r="D82" i="53"/>
  <c r="D81" i="53"/>
  <c r="D80" i="53"/>
  <c r="D79" i="53"/>
  <c r="D78" i="53"/>
  <c r="D77" i="53"/>
  <c r="D76" i="53"/>
  <c r="D75" i="53"/>
  <c r="D74" i="53"/>
  <c r="D73" i="53"/>
  <c r="D72" i="53"/>
  <c r="D71" i="53"/>
  <c r="D70" i="53"/>
  <c r="D69" i="53"/>
  <c r="D68" i="53"/>
  <c r="D67" i="53"/>
  <c r="D66" i="53"/>
  <c r="D65" i="53"/>
  <c r="D64" i="53"/>
  <c r="D63" i="53"/>
  <c r="D62" i="53"/>
  <c r="D61" i="53"/>
  <c r="D60" i="53"/>
  <c r="D59" i="53"/>
  <c r="D58" i="53"/>
  <c r="D57" i="53"/>
  <c r="D56" i="53"/>
  <c r="D55" i="53"/>
  <c r="AO90" i="53"/>
  <c r="AK90" i="53"/>
  <c r="AG90" i="53"/>
  <c r="AC90" i="53"/>
  <c r="Y90" i="53"/>
  <c r="U90" i="53"/>
  <c r="Q90" i="53"/>
  <c r="M90" i="53"/>
  <c r="I90" i="53"/>
  <c r="D54" i="53"/>
  <c r="D53" i="53"/>
  <c r="D52" i="53"/>
  <c r="AR90" i="53"/>
  <c r="AQ90" i="53"/>
  <c r="AP90" i="53"/>
  <c r="AN90" i="53"/>
  <c r="AM90" i="53"/>
  <c r="AL90" i="53"/>
  <c r="AJ90" i="53"/>
  <c r="AI90" i="53"/>
  <c r="AH90" i="53"/>
  <c r="AF90" i="53"/>
  <c r="AE90" i="53"/>
  <c r="AD90" i="53"/>
  <c r="AB90" i="53"/>
  <c r="AA90" i="53"/>
  <c r="Z90" i="53"/>
  <c r="X90" i="53"/>
  <c r="W90" i="53"/>
  <c r="V90" i="53"/>
  <c r="T90" i="53"/>
  <c r="S90" i="53"/>
  <c r="R90" i="53"/>
  <c r="P90" i="53"/>
  <c r="O90" i="53"/>
  <c r="N90" i="53"/>
  <c r="L90" i="53"/>
  <c r="K90" i="53"/>
  <c r="J90" i="53"/>
  <c r="H90" i="53"/>
  <c r="G90" i="53"/>
  <c r="F90" i="53"/>
  <c r="C44" i="53"/>
  <c r="D43" i="53"/>
  <c r="D41" i="53"/>
  <c r="D40" i="53"/>
  <c r="D39" i="53"/>
  <c r="D38" i="53"/>
  <c r="D37" i="53"/>
  <c r="D36" i="53"/>
  <c r="D35" i="53"/>
  <c r="D34" i="53"/>
  <c r="D33" i="53"/>
  <c r="D32" i="53"/>
  <c r="D31" i="53"/>
  <c r="D30" i="53"/>
  <c r="D29" i="53"/>
  <c r="D28" i="53"/>
  <c r="D27" i="53"/>
  <c r="D26" i="53"/>
  <c r="D25" i="53"/>
  <c r="D24" i="53"/>
  <c r="D23" i="53"/>
  <c r="D22" i="53"/>
  <c r="D21" i="53"/>
  <c r="D20" i="53"/>
  <c r="D19" i="53"/>
  <c r="D18" i="53"/>
  <c r="D17" i="53"/>
  <c r="D16" i="53"/>
  <c r="D15" i="53"/>
  <c r="D14" i="53"/>
  <c r="D13" i="53"/>
  <c r="D12" i="53"/>
  <c r="D11" i="53"/>
  <c r="D10" i="53"/>
  <c r="D9" i="53"/>
  <c r="AR44" i="53"/>
  <c r="AN44" i="53"/>
  <c r="AJ44" i="53"/>
  <c r="AF44" i="53"/>
  <c r="AB44" i="53"/>
  <c r="X44" i="53"/>
  <c r="T44" i="53"/>
  <c r="P44" i="53"/>
  <c r="L44" i="53"/>
  <c r="H44" i="53"/>
  <c r="D8" i="53"/>
  <c r="D7" i="53"/>
  <c r="D6" i="53"/>
  <c r="AQ44" i="53"/>
  <c r="AP44" i="53"/>
  <c r="AO44" i="53"/>
  <c r="AM44" i="53"/>
  <c r="AL44" i="53"/>
  <c r="AK44" i="53"/>
  <c r="AI44" i="53"/>
  <c r="AH44" i="53"/>
  <c r="AG44" i="53"/>
  <c r="AE44" i="53"/>
  <c r="AD44" i="53"/>
  <c r="AC44" i="53"/>
  <c r="AA44" i="53"/>
  <c r="Z44" i="53"/>
  <c r="Y44" i="53"/>
  <c r="W44" i="53"/>
  <c r="V44" i="53"/>
  <c r="U44" i="53"/>
  <c r="S44" i="53"/>
  <c r="R44" i="53"/>
  <c r="Q44" i="53"/>
  <c r="O44" i="53"/>
  <c r="N44" i="53"/>
  <c r="M44" i="53"/>
  <c r="K44" i="53"/>
  <c r="J44" i="53"/>
  <c r="I44" i="53"/>
  <c r="G44" i="53"/>
  <c r="F44" i="53"/>
  <c r="E44" i="53"/>
  <c r="D44" i="53" l="1"/>
  <c r="D90" i="53"/>
  <c r="E90" i="53"/>
  <c r="AT50" i="4" l="1"/>
  <c r="AS50" i="4"/>
  <c r="AR50" i="4"/>
  <c r="AT49" i="4"/>
  <c r="AS49" i="4"/>
  <c r="AR49" i="4"/>
  <c r="AU47" i="4"/>
  <c r="AU46" i="4"/>
  <c r="AU45" i="4"/>
  <c r="AU44" i="4"/>
  <c r="AU43" i="4"/>
  <c r="AU42" i="4"/>
  <c r="AU41" i="4"/>
  <c r="AU40" i="4"/>
  <c r="AU39" i="4"/>
  <c r="AU38" i="4"/>
  <c r="AU37" i="4"/>
  <c r="AU36" i="4"/>
  <c r="AU35" i="4"/>
  <c r="AU34" i="4"/>
  <c r="AU33" i="4"/>
  <c r="AU32" i="4"/>
  <c r="AU31" i="4"/>
  <c r="AU30" i="4"/>
  <c r="AU29" i="4"/>
  <c r="AU28" i="4"/>
  <c r="AU27" i="4"/>
  <c r="AU26" i="4"/>
  <c r="AU25" i="4"/>
  <c r="AU24" i="4"/>
  <c r="AU23" i="4"/>
  <c r="AU22" i="4"/>
  <c r="AU21" i="4"/>
  <c r="AU20" i="4"/>
  <c r="AU19" i="4"/>
  <c r="AU18" i="4"/>
  <c r="AU17" i="4"/>
  <c r="AU16" i="4"/>
  <c r="AU15" i="4"/>
  <c r="AU14" i="4"/>
  <c r="AU13" i="4"/>
  <c r="AU12" i="4"/>
  <c r="AU11" i="4"/>
  <c r="AU10" i="4"/>
  <c r="AU9" i="4"/>
  <c r="AU8" i="4"/>
  <c r="AU50" i="4" l="1"/>
  <c r="AU49" i="4"/>
  <c r="AV49" i="4"/>
  <c r="AW49" i="4" s="1"/>
  <c r="AV50" i="4"/>
  <c r="AW50" i="4" s="1"/>
  <c r="W47" i="4" l="1"/>
  <c r="D47" i="4" s="1"/>
  <c r="D6" i="48"/>
  <c r="D7" i="48"/>
  <c r="D8" i="48"/>
  <c r="D9" i="48"/>
  <c r="D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5" i="48"/>
  <c r="D6" i="49"/>
  <c r="D7" i="49"/>
  <c r="D8" i="49"/>
  <c r="D9" i="49"/>
  <c r="D10" i="49"/>
  <c r="E10" i="49" s="1"/>
  <c r="D11" i="49"/>
  <c r="D12" i="49"/>
  <c r="D13" i="49"/>
  <c r="D14" i="49"/>
  <c r="D15" i="49"/>
  <c r="D16" i="49"/>
  <c r="D17" i="49"/>
  <c r="D18" i="49"/>
  <c r="D19" i="49"/>
  <c r="D20" i="49"/>
  <c r="D21" i="49"/>
  <c r="D22" i="49"/>
  <c r="D23" i="49"/>
  <c r="D24" i="49"/>
  <c r="D25" i="49"/>
  <c r="D26" i="49"/>
  <c r="E26" i="49" s="1"/>
  <c r="D27" i="49"/>
  <c r="D28" i="49"/>
  <c r="D29" i="49"/>
  <c r="D30" i="49"/>
  <c r="D31" i="49"/>
  <c r="D32" i="49"/>
  <c r="D33" i="49"/>
  <c r="D34" i="49"/>
  <c r="E34" i="49" s="1"/>
  <c r="D35" i="49"/>
  <c r="D36" i="49"/>
  <c r="D37" i="49"/>
  <c r="D38" i="49"/>
  <c r="D39" i="49"/>
  <c r="D40" i="49"/>
  <c r="D41" i="49"/>
  <c r="D42" i="49"/>
  <c r="E42" i="49" s="1"/>
  <c r="D43" i="49"/>
  <c r="D44" i="49"/>
  <c r="D5" i="49"/>
  <c r="C42" i="49"/>
  <c r="C44" i="49" s="1"/>
  <c r="C43" i="48"/>
  <c r="C44" i="48" s="1"/>
  <c r="D44" i="30"/>
  <c r="D41" i="30"/>
  <c r="D42" i="30"/>
  <c r="E42" i="30" s="1"/>
  <c r="D43" i="30"/>
  <c r="AH11" i="4"/>
  <c r="F11" i="4" s="1"/>
  <c r="T8" i="40" s="1"/>
  <c r="AI15" i="4"/>
  <c r="G15" i="4" s="1"/>
  <c r="AH19" i="4"/>
  <c r="F19" i="4" s="1"/>
  <c r="T16" i="38" s="1"/>
  <c r="AH23" i="4"/>
  <c r="F23" i="4" s="1"/>
  <c r="T20" i="16" s="1"/>
  <c r="AH27" i="4"/>
  <c r="F27" i="4" s="1"/>
  <c r="T24" i="21" s="1"/>
  <c r="AH31" i="4"/>
  <c r="F31" i="4" s="1"/>
  <c r="T28" i="39" s="1"/>
  <c r="AI35" i="4"/>
  <c r="G35" i="4" s="1"/>
  <c r="AI39" i="4"/>
  <c r="G39" i="4" s="1"/>
  <c r="AI43" i="4"/>
  <c r="G43" i="4" s="1"/>
  <c r="AM9" i="4"/>
  <c r="AM10" i="4"/>
  <c r="AM11" i="4"/>
  <c r="AM12" i="4"/>
  <c r="AM13" i="4"/>
  <c r="AM14" i="4"/>
  <c r="AM15" i="4"/>
  <c r="AM16" i="4"/>
  <c r="AM17" i="4"/>
  <c r="AM18" i="4"/>
  <c r="AM19" i="4"/>
  <c r="AM20" i="4"/>
  <c r="AM21" i="4"/>
  <c r="AM22" i="4"/>
  <c r="AM23" i="4"/>
  <c r="AM24" i="4"/>
  <c r="AM25" i="4"/>
  <c r="AM26" i="4"/>
  <c r="AM27" i="4"/>
  <c r="AM28" i="4"/>
  <c r="AM29" i="4"/>
  <c r="AM30" i="4"/>
  <c r="AM31" i="4"/>
  <c r="AM32" i="4"/>
  <c r="AM33" i="4"/>
  <c r="AM34" i="4"/>
  <c r="AM35" i="4"/>
  <c r="AM36" i="4"/>
  <c r="AM37" i="4"/>
  <c r="AM38" i="4"/>
  <c r="AM39" i="4"/>
  <c r="AM40" i="4"/>
  <c r="AM41" i="4"/>
  <c r="AM42" i="4"/>
  <c r="AM43" i="4"/>
  <c r="AM44" i="4"/>
  <c r="AM45" i="4"/>
  <c r="AM46" i="4"/>
  <c r="AM47" i="4"/>
  <c r="AM8" i="4"/>
  <c r="W9" i="4"/>
  <c r="X9" i="4"/>
  <c r="E9" i="4" s="1"/>
  <c r="W10" i="4"/>
  <c r="X10" i="4"/>
  <c r="E10" i="4" s="1"/>
  <c r="W11" i="4"/>
  <c r="X11" i="4"/>
  <c r="E11" i="4" s="1"/>
  <c r="X8" i="23" s="1"/>
  <c r="W12" i="4"/>
  <c r="D12" i="4" s="1"/>
  <c r="X12" i="4"/>
  <c r="E12" i="4" s="1"/>
  <c r="X9" i="37" s="1"/>
  <c r="W13" i="4"/>
  <c r="X13" i="4"/>
  <c r="E13" i="4" s="1"/>
  <c r="W14" i="4"/>
  <c r="X14" i="4"/>
  <c r="E14" i="4" s="1"/>
  <c r="X11" i="32" s="1"/>
  <c r="W15" i="4"/>
  <c r="D15" i="4" s="1"/>
  <c r="X15" i="4"/>
  <c r="E15" i="4" s="1"/>
  <c r="X12" i="18" s="1"/>
  <c r="W16" i="4"/>
  <c r="D16" i="4" s="1"/>
  <c r="X16" i="4"/>
  <c r="E16" i="4" s="1"/>
  <c r="W17" i="4"/>
  <c r="X17" i="4"/>
  <c r="W18" i="4"/>
  <c r="X18" i="4"/>
  <c r="E18" i="4" s="1"/>
  <c r="W19" i="4"/>
  <c r="D19" i="4" s="1"/>
  <c r="X19" i="4"/>
  <c r="W20" i="4"/>
  <c r="D20" i="4" s="1"/>
  <c r="X20" i="4"/>
  <c r="E20" i="4" s="1"/>
  <c r="W21" i="4"/>
  <c r="D21" i="4" s="1"/>
  <c r="X21" i="4"/>
  <c r="E21" i="4" s="1"/>
  <c r="W22" i="4"/>
  <c r="X22" i="4"/>
  <c r="E22" i="4" s="1"/>
  <c r="X19" i="20" s="1"/>
  <c r="W23" i="4"/>
  <c r="X23" i="4"/>
  <c r="E23" i="4" s="1"/>
  <c r="W24" i="4"/>
  <c r="D24" i="4" s="1"/>
  <c r="X24" i="4"/>
  <c r="E24" i="4" s="1"/>
  <c r="W25" i="4"/>
  <c r="X25" i="4"/>
  <c r="W26" i="4"/>
  <c r="X26" i="4"/>
  <c r="E26" i="4" s="1"/>
  <c r="X23" i="52" s="1"/>
  <c r="W27" i="4"/>
  <c r="D27" i="4" s="1"/>
  <c r="X27" i="4"/>
  <c r="E27" i="4" s="1"/>
  <c r="W28" i="4"/>
  <c r="D28" i="4" s="1"/>
  <c r="X28" i="4"/>
  <c r="E28" i="4" s="1"/>
  <c r="X25" i="12" s="1"/>
  <c r="W29" i="4"/>
  <c r="D29" i="4" s="1"/>
  <c r="X29" i="4"/>
  <c r="E29" i="4" s="1"/>
  <c r="W30" i="4"/>
  <c r="D30" i="4" s="1"/>
  <c r="V27" i="28" s="1"/>
  <c r="X30" i="4"/>
  <c r="E30" i="4" s="1"/>
  <c r="X27" i="22" s="1"/>
  <c r="W31" i="4"/>
  <c r="D31" i="4" s="1"/>
  <c r="X31" i="4"/>
  <c r="E31" i="4" s="1"/>
  <c r="X28" i="35" s="1"/>
  <c r="W32" i="4"/>
  <c r="X32" i="4"/>
  <c r="E32" i="4" s="1"/>
  <c r="X29" i="23" s="1"/>
  <c r="W33" i="4"/>
  <c r="X33" i="4"/>
  <c r="E33" i="4" s="1"/>
  <c r="W34" i="4"/>
  <c r="D34" i="4" s="1"/>
  <c r="X34" i="4"/>
  <c r="E34" i="4" s="1"/>
  <c r="W35" i="4"/>
  <c r="D35" i="4" s="1"/>
  <c r="X35" i="4"/>
  <c r="E35" i="4" s="1"/>
  <c r="X32" i="12" s="1"/>
  <c r="W36" i="4"/>
  <c r="D36" i="4" s="1"/>
  <c r="X36" i="4"/>
  <c r="E36" i="4" s="1"/>
  <c r="W37" i="4"/>
  <c r="X37" i="4"/>
  <c r="E37" i="4" s="1"/>
  <c r="W38" i="4"/>
  <c r="X38" i="4"/>
  <c r="E38" i="4" s="1"/>
  <c r="W39" i="4"/>
  <c r="X39" i="4"/>
  <c r="E39" i="4" s="1"/>
  <c r="X36" i="22" s="1"/>
  <c r="W40" i="4"/>
  <c r="D40" i="4" s="1"/>
  <c r="X40" i="4"/>
  <c r="E40" i="4" s="1"/>
  <c r="W41" i="4"/>
  <c r="D41" i="4" s="1"/>
  <c r="X41" i="4"/>
  <c r="W42" i="4"/>
  <c r="X42" i="4"/>
  <c r="E42" i="4" s="1"/>
  <c r="W43" i="4"/>
  <c r="D43" i="4" s="1"/>
  <c r="X43" i="4"/>
  <c r="E43" i="4" s="1"/>
  <c r="W44" i="4"/>
  <c r="D44" i="4" s="1"/>
  <c r="X44" i="4"/>
  <c r="E44" i="4" s="1"/>
  <c r="W45" i="4"/>
  <c r="D45" i="4" s="1"/>
  <c r="V42" i="30" s="1"/>
  <c r="X45" i="4"/>
  <c r="W46" i="4"/>
  <c r="D46" i="4" s="1"/>
  <c r="V43" i="30" s="1"/>
  <c r="X46" i="4"/>
  <c r="E46" i="4" s="1"/>
  <c r="X47" i="4"/>
  <c r="E47" i="4" s="1"/>
  <c r="X8" i="4"/>
  <c r="W8" i="4"/>
  <c r="D8" i="4" s="1"/>
  <c r="D6" i="50"/>
  <c r="D7" i="50"/>
  <c r="D8" i="50"/>
  <c r="D9" i="50"/>
  <c r="D10" i="50"/>
  <c r="D11" i="50"/>
  <c r="D12" i="50"/>
  <c r="E12" i="50" s="1"/>
  <c r="D13" i="50"/>
  <c r="D14" i="50"/>
  <c r="D15" i="50"/>
  <c r="D16" i="50"/>
  <c r="D17" i="50"/>
  <c r="D18" i="50"/>
  <c r="D19" i="50"/>
  <c r="D20" i="50"/>
  <c r="E20" i="50" s="1"/>
  <c r="D21" i="50"/>
  <c r="D22" i="50"/>
  <c r="D23" i="50"/>
  <c r="D24" i="50"/>
  <c r="D25" i="50"/>
  <c r="D26" i="50"/>
  <c r="D27" i="50"/>
  <c r="D28" i="50"/>
  <c r="E28" i="50" s="1"/>
  <c r="D29" i="50"/>
  <c r="D30" i="50"/>
  <c r="D31" i="50"/>
  <c r="D32" i="50"/>
  <c r="D33" i="50"/>
  <c r="D34" i="50"/>
  <c r="D35" i="50"/>
  <c r="D36" i="50"/>
  <c r="E36" i="50" s="1"/>
  <c r="D37" i="50"/>
  <c r="D38" i="50"/>
  <c r="D39" i="50"/>
  <c r="D40" i="50"/>
  <c r="D41" i="50"/>
  <c r="D42" i="50"/>
  <c r="D43" i="50"/>
  <c r="D44" i="50"/>
  <c r="D5" i="50"/>
  <c r="C41" i="50"/>
  <c r="C44" i="50" s="1"/>
  <c r="G45" i="4"/>
  <c r="J42" i="19" s="1"/>
  <c r="D41" i="8"/>
  <c r="D42" i="8"/>
  <c r="D43" i="8"/>
  <c r="D44" i="8"/>
  <c r="D33" i="13"/>
  <c r="E33" i="13" s="1"/>
  <c r="D34" i="13"/>
  <c r="D35" i="13"/>
  <c r="D36" i="13"/>
  <c r="D37" i="13"/>
  <c r="D38" i="13"/>
  <c r="D39" i="13"/>
  <c r="D40" i="13"/>
  <c r="D41" i="13"/>
  <c r="D42" i="13"/>
  <c r="D43" i="13"/>
  <c r="D44" i="13"/>
  <c r="D41" i="12"/>
  <c r="D42" i="12"/>
  <c r="D43" i="12"/>
  <c r="D44" i="12"/>
  <c r="D41" i="14"/>
  <c r="E41" i="14" s="1"/>
  <c r="D42" i="14"/>
  <c r="D43" i="14"/>
  <c r="D44" i="14"/>
  <c r="D41" i="15"/>
  <c r="D42" i="15"/>
  <c r="D43" i="15"/>
  <c r="D44" i="15"/>
  <c r="D41" i="16"/>
  <c r="E41" i="16" s="1"/>
  <c r="D42" i="16"/>
  <c r="D43" i="16"/>
  <c r="D44" i="16"/>
  <c r="D41" i="17"/>
  <c r="D42" i="17"/>
  <c r="D43" i="17"/>
  <c r="D44" i="17"/>
  <c r="D41" i="18"/>
  <c r="E41" i="18" s="1"/>
  <c r="D42" i="18"/>
  <c r="D43" i="18"/>
  <c r="D44" i="18"/>
  <c r="D41" i="19"/>
  <c r="D42" i="19"/>
  <c r="D43" i="19"/>
  <c r="D44" i="19"/>
  <c r="D41" i="20"/>
  <c r="E41" i="20" s="1"/>
  <c r="D42" i="20"/>
  <c r="D43" i="20"/>
  <c r="D44" i="20"/>
  <c r="D41" i="21"/>
  <c r="D42" i="21"/>
  <c r="D43" i="21"/>
  <c r="D44" i="21"/>
  <c r="D41" i="22"/>
  <c r="E41" i="22" s="1"/>
  <c r="D42" i="22"/>
  <c r="D43" i="22"/>
  <c r="D44" i="22"/>
  <c r="D41" i="23"/>
  <c r="D42" i="23"/>
  <c r="D43" i="23"/>
  <c r="D44" i="23"/>
  <c r="D41" i="24"/>
  <c r="E41" i="24" s="1"/>
  <c r="D42" i="24"/>
  <c r="D43" i="24"/>
  <c r="D44" i="24"/>
  <c r="D41" i="25"/>
  <c r="D42" i="25"/>
  <c r="D43" i="25"/>
  <c r="D44" i="25"/>
  <c r="D41" i="26"/>
  <c r="E41" i="26" s="1"/>
  <c r="D42" i="26"/>
  <c r="D43" i="26"/>
  <c r="D44" i="26"/>
  <c r="D41" i="27"/>
  <c r="D42" i="27"/>
  <c r="D43" i="27"/>
  <c r="D44" i="27"/>
  <c r="D41" i="28"/>
  <c r="E41" i="28" s="1"/>
  <c r="D42" i="28"/>
  <c r="D43" i="28"/>
  <c r="D44" i="28"/>
  <c r="D41" i="29"/>
  <c r="D42" i="29"/>
  <c r="D43" i="29"/>
  <c r="D44" i="29"/>
  <c r="D41" i="31"/>
  <c r="E41" i="31" s="1"/>
  <c r="D42" i="31"/>
  <c r="D43" i="31"/>
  <c r="D44" i="31"/>
  <c r="D41" i="32"/>
  <c r="D42" i="32"/>
  <c r="D43" i="32"/>
  <c r="D44" i="32"/>
  <c r="D41" i="33"/>
  <c r="E41" i="33" s="1"/>
  <c r="D42" i="33"/>
  <c r="D43" i="33"/>
  <c r="D44" i="33"/>
  <c r="D41" i="34"/>
  <c r="D42" i="34"/>
  <c r="D43" i="34"/>
  <c r="D44" i="34"/>
  <c r="D41" i="35"/>
  <c r="D42" i="35"/>
  <c r="D43" i="35"/>
  <c r="D44" i="35"/>
  <c r="D41" i="36"/>
  <c r="D42" i="36"/>
  <c r="D43" i="36"/>
  <c r="D44" i="36"/>
  <c r="D34" i="37"/>
  <c r="D35" i="37"/>
  <c r="D36" i="37"/>
  <c r="D37" i="37"/>
  <c r="D38" i="37"/>
  <c r="D39" i="37"/>
  <c r="D40" i="37"/>
  <c r="D41" i="37"/>
  <c r="D42" i="37"/>
  <c r="D43" i="37"/>
  <c r="D44" i="37"/>
  <c r="D41" i="38"/>
  <c r="D42" i="38"/>
  <c r="D43" i="38"/>
  <c r="D44" i="38"/>
  <c r="D41" i="39"/>
  <c r="D42" i="39"/>
  <c r="D43" i="39"/>
  <c r="D44" i="39"/>
  <c r="D41" i="40"/>
  <c r="D42" i="40"/>
  <c r="D43" i="40"/>
  <c r="D44" i="40"/>
  <c r="D41" i="41"/>
  <c r="D42" i="41"/>
  <c r="D43" i="41"/>
  <c r="D44" i="41"/>
  <c r="D41" i="42"/>
  <c r="D42" i="42"/>
  <c r="D43" i="42"/>
  <c r="D44" i="42"/>
  <c r="D41" i="44"/>
  <c r="D42" i="44"/>
  <c r="D43" i="44"/>
  <c r="D44" i="44"/>
  <c r="D31" i="52"/>
  <c r="D32" i="52"/>
  <c r="D33" i="52"/>
  <c r="D34" i="52"/>
  <c r="D35" i="52"/>
  <c r="D36" i="52"/>
  <c r="E36" i="52" s="1"/>
  <c r="D37" i="52"/>
  <c r="D38" i="52"/>
  <c r="D39" i="52"/>
  <c r="D40" i="52"/>
  <c r="D41" i="52"/>
  <c r="D42" i="52"/>
  <c r="D43" i="52"/>
  <c r="D44" i="52"/>
  <c r="D44" i="51"/>
  <c r="D6" i="51"/>
  <c r="D7" i="51"/>
  <c r="D8" i="51"/>
  <c r="D9" i="51"/>
  <c r="D10" i="51"/>
  <c r="D11" i="51"/>
  <c r="D12" i="51"/>
  <c r="E12" i="51" s="1"/>
  <c r="D13" i="51"/>
  <c r="D14" i="51"/>
  <c r="D15" i="51"/>
  <c r="D16" i="51"/>
  <c r="D17" i="51"/>
  <c r="D18" i="51"/>
  <c r="D19" i="51"/>
  <c r="D20" i="51"/>
  <c r="D21" i="51"/>
  <c r="D22" i="51"/>
  <c r="D23" i="51"/>
  <c r="D24" i="51"/>
  <c r="D25" i="51"/>
  <c r="D26" i="51"/>
  <c r="D27" i="51"/>
  <c r="D28" i="51"/>
  <c r="E28" i="51" s="1"/>
  <c r="D29" i="51"/>
  <c r="D30" i="51"/>
  <c r="D31" i="51"/>
  <c r="D32" i="51"/>
  <c r="D33" i="51"/>
  <c r="D34" i="51"/>
  <c r="D35" i="51"/>
  <c r="D36" i="51"/>
  <c r="E36" i="51" s="1"/>
  <c r="D37" i="51"/>
  <c r="D38" i="51"/>
  <c r="D39" i="51"/>
  <c r="D40" i="51"/>
  <c r="D41" i="51"/>
  <c r="D42" i="51"/>
  <c r="D43" i="51"/>
  <c r="D5" i="51"/>
  <c r="E5" i="51" s="1"/>
  <c r="D6" i="52"/>
  <c r="D7" i="52"/>
  <c r="D8" i="52"/>
  <c r="D9" i="52"/>
  <c r="D10" i="52"/>
  <c r="D11" i="52"/>
  <c r="D12" i="52"/>
  <c r="D13" i="52"/>
  <c r="E13" i="52" s="1"/>
  <c r="D14" i="52"/>
  <c r="D15" i="52"/>
  <c r="D16" i="52"/>
  <c r="D17" i="52"/>
  <c r="D18" i="52"/>
  <c r="D19" i="52"/>
  <c r="D20" i="52"/>
  <c r="D21" i="52"/>
  <c r="E21" i="52" s="1"/>
  <c r="D22" i="52"/>
  <c r="D23" i="52"/>
  <c r="D24" i="52"/>
  <c r="D25" i="52"/>
  <c r="D26" i="52"/>
  <c r="D27" i="52"/>
  <c r="D28" i="52"/>
  <c r="D29" i="52"/>
  <c r="E29" i="52" s="1"/>
  <c r="D30" i="52"/>
  <c r="D5" i="52"/>
  <c r="D41" i="43"/>
  <c r="D42" i="43"/>
  <c r="D43" i="43"/>
  <c r="C40" i="51"/>
  <c r="C44" i="51" s="1"/>
  <c r="C39" i="52"/>
  <c r="C44" i="52" s="1"/>
  <c r="D42" i="4"/>
  <c r="V39" i="22" s="1"/>
  <c r="D38" i="4"/>
  <c r="V35" i="36" s="1"/>
  <c r="D32" i="4"/>
  <c r="V29" i="37" s="1"/>
  <c r="D26" i="4"/>
  <c r="D18" i="4"/>
  <c r="V15" i="22" s="1"/>
  <c r="F45" i="4"/>
  <c r="T42" i="30" s="1"/>
  <c r="C45" i="7"/>
  <c r="L44" i="52"/>
  <c r="C5" i="8"/>
  <c r="C44" i="8" s="1"/>
  <c r="D5" i="8"/>
  <c r="D6" i="8"/>
  <c r="D7" i="8"/>
  <c r="O10" i="4"/>
  <c r="P10" i="4" s="1"/>
  <c r="C10" i="4" s="1"/>
  <c r="D8" i="8"/>
  <c r="O11" i="4"/>
  <c r="P11" i="4" s="1"/>
  <c r="C11" i="4" s="1"/>
  <c r="F8" i="13" s="1"/>
  <c r="D9" i="8"/>
  <c r="D10" i="8"/>
  <c r="E10" i="8" s="1"/>
  <c r="O13" i="4"/>
  <c r="P13" i="4" s="1"/>
  <c r="C13" i="4" s="1"/>
  <c r="D11" i="8"/>
  <c r="D12" i="8"/>
  <c r="D13" i="8"/>
  <c r="D14" i="8"/>
  <c r="O17" i="4"/>
  <c r="P17" i="4" s="1"/>
  <c r="C17" i="4" s="1"/>
  <c r="P14" i="43" s="1"/>
  <c r="D15" i="8"/>
  <c r="O18" i="4"/>
  <c r="P18" i="4" s="1"/>
  <c r="C18" i="4" s="1"/>
  <c r="F15" i="40" s="1"/>
  <c r="D16" i="8"/>
  <c r="D17" i="8"/>
  <c r="D18" i="8"/>
  <c r="E18" i="8" s="1"/>
  <c r="D19" i="8"/>
  <c r="E19" i="8" s="1"/>
  <c r="D20" i="8"/>
  <c r="AN23" i="4"/>
  <c r="H23" i="4" s="1"/>
  <c r="D21" i="8"/>
  <c r="D22" i="8"/>
  <c r="E22" i="8" s="1"/>
  <c r="D23" i="8"/>
  <c r="D24" i="8"/>
  <c r="D25" i="8"/>
  <c r="D26" i="8"/>
  <c r="D27" i="8"/>
  <c r="D28" i="8"/>
  <c r="O31" i="4"/>
  <c r="P31" i="4" s="1"/>
  <c r="C31" i="4" s="1"/>
  <c r="F28" i="17" s="1"/>
  <c r="D29" i="8"/>
  <c r="E29" i="8" s="1"/>
  <c r="D30" i="8"/>
  <c r="D31" i="8"/>
  <c r="D32" i="8"/>
  <c r="D33" i="8"/>
  <c r="E33" i="8" s="1"/>
  <c r="O36" i="4"/>
  <c r="P36" i="4" s="1"/>
  <c r="C36" i="4" s="1"/>
  <c r="D34" i="8"/>
  <c r="D35" i="8"/>
  <c r="D36" i="8"/>
  <c r="E36" i="8" s="1"/>
  <c r="AN39" i="4"/>
  <c r="H39" i="4" s="1"/>
  <c r="D37" i="8"/>
  <c r="D38" i="8"/>
  <c r="D39" i="8"/>
  <c r="E39" i="8" s="1"/>
  <c r="D40" i="8"/>
  <c r="O43" i="4"/>
  <c r="P43" i="4" s="1"/>
  <c r="C43" i="4" s="1"/>
  <c r="L44" i="8"/>
  <c r="D5" i="13"/>
  <c r="C6" i="13"/>
  <c r="C44" i="13" s="1"/>
  <c r="D6" i="13"/>
  <c r="D7" i="13"/>
  <c r="D8" i="13"/>
  <c r="D9" i="13"/>
  <c r="D10" i="13"/>
  <c r="D11" i="13"/>
  <c r="D12" i="13"/>
  <c r="D13" i="13"/>
  <c r="D14" i="13"/>
  <c r="D15" i="13"/>
  <c r="D16" i="13"/>
  <c r="D17" i="13"/>
  <c r="D18" i="13"/>
  <c r="D19" i="13"/>
  <c r="D20" i="13"/>
  <c r="E20" i="13" s="1"/>
  <c r="D21" i="13"/>
  <c r="D22" i="13"/>
  <c r="D23" i="13"/>
  <c r="D24" i="13"/>
  <c r="D25" i="13"/>
  <c r="D26" i="13"/>
  <c r="D27" i="13"/>
  <c r="D28" i="13"/>
  <c r="E28" i="13" s="1"/>
  <c r="D29" i="13"/>
  <c r="D30" i="13"/>
  <c r="D31" i="13"/>
  <c r="D32" i="13"/>
  <c r="L44" i="13"/>
  <c r="D5" i="12"/>
  <c r="C7" i="12"/>
  <c r="C44" i="12" s="1"/>
  <c r="D6" i="12"/>
  <c r="E6" i="12" s="1"/>
  <c r="D7" i="12"/>
  <c r="D8" i="12"/>
  <c r="D9" i="12"/>
  <c r="D10" i="12"/>
  <c r="D11" i="12"/>
  <c r="D12" i="12"/>
  <c r="D13" i="12"/>
  <c r="D14" i="12"/>
  <c r="E14" i="12" s="1"/>
  <c r="D15" i="12"/>
  <c r="D16" i="12"/>
  <c r="D17" i="12"/>
  <c r="D18" i="12"/>
  <c r="D19" i="12"/>
  <c r="D20" i="12"/>
  <c r="D21" i="12"/>
  <c r="E21" i="12" s="1"/>
  <c r="D22" i="12"/>
  <c r="E22" i="12" s="1"/>
  <c r="D23" i="12"/>
  <c r="D24" i="12"/>
  <c r="D25" i="12"/>
  <c r="D26" i="12"/>
  <c r="D27" i="12"/>
  <c r="D28" i="12"/>
  <c r="D29" i="12"/>
  <c r="D30" i="12"/>
  <c r="D31" i="12"/>
  <c r="D32" i="12"/>
  <c r="D33" i="12"/>
  <c r="D34" i="12"/>
  <c r="D35" i="12"/>
  <c r="E35" i="12" s="1"/>
  <c r="D36" i="12"/>
  <c r="D37" i="12"/>
  <c r="D38" i="12"/>
  <c r="D39" i="12"/>
  <c r="D40" i="12"/>
  <c r="D5" i="14"/>
  <c r="C8" i="14"/>
  <c r="C44" i="14" s="1"/>
  <c r="D6" i="14"/>
  <c r="D7" i="14"/>
  <c r="D8" i="14"/>
  <c r="D9" i="14"/>
  <c r="E9" i="14" s="1"/>
  <c r="D10" i="14"/>
  <c r="D11" i="14"/>
  <c r="D12" i="14"/>
  <c r="D13" i="14"/>
  <c r="D14" i="14"/>
  <c r="D15" i="14"/>
  <c r="E15" i="14" s="1"/>
  <c r="D16" i="14"/>
  <c r="D17" i="14"/>
  <c r="E17" i="14" s="1"/>
  <c r="D18" i="14"/>
  <c r="D19" i="14"/>
  <c r="E19" i="14" s="1"/>
  <c r="D20" i="14"/>
  <c r="D21" i="14"/>
  <c r="D22" i="14"/>
  <c r="D23" i="14"/>
  <c r="D24" i="14"/>
  <c r="D25" i="14"/>
  <c r="E25" i="14" s="1"/>
  <c r="D26" i="14"/>
  <c r="D27" i="14"/>
  <c r="D28" i="14"/>
  <c r="E28" i="14" s="1"/>
  <c r="D29" i="14"/>
  <c r="D30" i="14"/>
  <c r="D31" i="14"/>
  <c r="E31" i="14" s="1"/>
  <c r="D32" i="14"/>
  <c r="D33" i="14"/>
  <c r="E33" i="14" s="1"/>
  <c r="G33" i="14" s="1"/>
  <c r="D34" i="14"/>
  <c r="D35" i="14"/>
  <c r="E35" i="14" s="1"/>
  <c r="D36" i="14"/>
  <c r="D37" i="14"/>
  <c r="D38" i="14"/>
  <c r="D39" i="14"/>
  <c r="D40" i="14"/>
  <c r="L44" i="14"/>
  <c r="D5" i="15"/>
  <c r="C9" i="15"/>
  <c r="C44" i="15" s="1"/>
  <c r="D6" i="15"/>
  <c r="D7" i="15"/>
  <c r="D8" i="15"/>
  <c r="D9" i="15"/>
  <c r="D10" i="15"/>
  <c r="D11" i="15"/>
  <c r="E11" i="15" s="1"/>
  <c r="D12" i="15"/>
  <c r="D13" i="15"/>
  <c r="E13" i="15" s="1"/>
  <c r="D14" i="15"/>
  <c r="D15" i="15"/>
  <c r="D16" i="15"/>
  <c r="D17" i="15"/>
  <c r="D18" i="15"/>
  <c r="D19" i="15"/>
  <c r="E19" i="15" s="1"/>
  <c r="D20" i="15"/>
  <c r="D21" i="15"/>
  <c r="D22" i="15"/>
  <c r="D23" i="15"/>
  <c r="D24" i="15"/>
  <c r="D25" i="15"/>
  <c r="D26" i="15"/>
  <c r="D27" i="15"/>
  <c r="E27" i="15" s="1"/>
  <c r="D28" i="15"/>
  <c r="E28" i="15" s="1"/>
  <c r="D29" i="15"/>
  <c r="D30" i="15"/>
  <c r="D31" i="15"/>
  <c r="D32" i="15"/>
  <c r="D33" i="15"/>
  <c r="D34" i="15"/>
  <c r="D35" i="15"/>
  <c r="E35" i="15" s="1"/>
  <c r="D36" i="15"/>
  <c r="D37" i="15"/>
  <c r="D38" i="15"/>
  <c r="D39" i="15"/>
  <c r="D40" i="15"/>
  <c r="L44" i="15"/>
  <c r="D5" i="16"/>
  <c r="C10" i="16"/>
  <c r="C44" i="16" s="1"/>
  <c r="D6" i="16"/>
  <c r="D7" i="16"/>
  <c r="D8" i="16"/>
  <c r="D9" i="16"/>
  <c r="D10" i="16"/>
  <c r="D11" i="16"/>
  <c r="D12" i="16"/>
  <c r="D13" i="16"/>
  <c r="E13" i="16" s="1"/>
  <c r="D14" i="16"/>
  <c r="D15" i="16"/>
  <c r="D16" i="16"/>
  <c r="D17" i="16"/>
  <c r="D18" i="16"/>
  <c r="D19" i="16"/>
  <c r="D20" i="16"/>
  <c r="D21" i="16"/>
  <c r="E21" i="16" s="1"/>
  <c r="D22" i="16"/>
  <c r="D23" i="16"/>
  <c r="D24" i="16"/>
  <c r="D25" i="16"/>
  <c r="D26" i="16"/>
  <c r="D27" i="16"/>
  <c r="D28" i="16"/>
  <c r="D29" i="16"/>
  <c r="E29" i="16" s="1"/>
  <c r="D30" i="16"/>
  <c r="D31" i="16"/>
  <c r="D32" i="16"/>
  <c r="D33" i="16"/>
  <c r="D34" i="16"/>
  <c r="E34" i="16" s="1"/>
  <c r="D35" i="16"/>
  <c r="D36" i="16"/>
  <c r="D37" i="16"/>
  <c r="E37" i="16" s="1"/>
  <c r="D38" i="16"/>
  <c r="D39" i="16"/>
  <c r="D40" i="16"/>
  <c r="L44" i="16"/>
  <c r="D5" i="17"/>
  <c r="E5" i="17" s="1"/>
  <c r="C11" i="17"/>
  <c r="C44" i="17" s="1"/>
  <c r="D6" i="17"/>
  <c r="D7" i="17"/>
  <c r="E7" i="17" s="1"/>
  <c r="D8" i="17"/>
  <c r="D9" i="17"/>
  <c r="D10" i="17"/>
  <c r="D11" i="17"/>
  <c r="D12" i="17"/>
  <c r="D13" i="17"/>
  <c r="D14" i="17"/>
  <c r="D15" i="17"/>
  <c r="E15" i="17" s="1"/>
  <c r="D16" i="17"/>
  <c r="E16" i="17" s="1"/>
  <c r="D17" i="17"/>
  <c r="D18" i="17"/>
  <c r="D19" i="17"/>
  <c r="D20" i="17"/>
  <c r="E20" i="17" s="1"/>
  <c r="D21" i="17"/>
  <c r="D22" i="17"/>
  <c r="D23" i="17"/>
  <c r="E23" i="17" s="1"/>
  <c r="D24" i="17"/>
  <c r="D25" i="17"/>
  <c r="D26" i="17"/>
  <c r="D27" i="17"/>
  <c r="D28" i="17"/>
  <c r="D29" i="17"/>
  <c r="D30" i="17"/>
  <c r="D31" i="17"/>
  <c r="E31" i="17" s="1"/>
  <c r="D32" i="17"/>
  <c r="E32" i="17" s="1"/>
  <c r="D33" i="17"/>
  <c r="D34" i="17"/>
  <c r="D35" i="17"/>
  <c r="D36" i="17"/>
  <c r="E36" i="17" s="1"/>
  <c r="D37" i="17"/>
  <c r="D38" i="17"/>
  <c r="E38" i="17" s="1"/>
  <c r="D39" i="17"/>
  <c r="E39" i="17" s="1"/>
  <c r="D40" i="17"/>
  <c r="L44" i="17"/>
  <c r="D5" i="18"/>
  <c r="C12" i="18"/>
  <c r="C44" i="18" s="1"/>
  <c r="D6" i="18"/>
  <c r="D7" i="18"/>
  <c r="D8" i="18"/>
  <c r="D9" i="18"/>
  <c r="E9" i="18" s="1"/>
  <c r="D10" i="18"/>
  <c r="E10" i="18" s="1"/>
  <c r="D11" i="18"/>
  <c r="D12" i="18"/>
  <c r="D13" i="18"/>
  <c r="D14" i="18"/>
  <c r="D15" i="18"/>
  <c r="D16" i="18"/>
  <c r="D17" i="18"/>
  <c r="E17" i="18" s="1"/>
  <c r="D18" i="18"/>
  <c r="D19" i="18"/>
  <c r="D20" i="18"/>
  <c r="D21" i="18"/>
  <c r="D22" i="18"/>
  <c r="D23" i="18"/>
  <c r="D24" i="18"/>
  <c r="D25" i="18"/>
  <c r="E25" i="18" s="1"/>
  <c r="D26" i="18"/>
  <c r="E26" i="18" s="1"/>
  <c r="D27" i="18"/>
  <c r="D28" i="18"/>
  <c r="D29" i="18"/>
  <c r="D30" i="18"/>
  <c r="D31" i="18"/>
  <c r="D32" i="18"/>
  <c r="D33" i="18"/>
  <c r="E33" i="18" s="1"/>
  <c r="G33" i="18" s="1"/>
  <c r="D34" i="18"/>
  <c r="D35" i="18"/>
  <c r="D36" i="18"/>
  <c r="D37" i="18"/>
  <c r="E37" i="18" s="1"/>
  <c r="D38" i="18"/>
  <c r="D39" i="18"/>
  <c r="D40" i="18"/>
  <c r="L44" i="18"/>
  <c r="D5" i="19"/>
  <c r="C13" i="19"/>
  <c r="D6" i="19"/>
  <c r="D7" i="19"/>
  <c r="D8" i="19"/>
  <c r="D9" i="19"/>
  <c r="D10" i="19"/>
  <c r="D11" i="19"/>
  <c r="E11" i="19" s="1"/>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L44" i="19"/>
  <c r="D5" i="20"/>
  <c r="C14" i="20"/>
  <c r="D6" i="20"/>
  <c r="D7" i="20"/>
  <c r="D8" i="20"/>
  <c r="D9" i="20"/>
  <c r="E9" i="20" s="1"/>
  <c r="D10" i="20"/>
  <c r="D11" i="20"/>
  <c r="D12" i="20"/>
  <c r="D13" i="20"/>
  <c r="E13" i="20" s="1"/>
  <c r="D14" i="20"/>
  <c r="D15" i="20"/>
  <c r="D16" i="20"/>
  <c r="D17" i="20"/>
  <c r="D18" i="20"/>
  <c r="D19" i="20"/>
  <c r="D20" i="20"/>
  <c r="D21" i="20"/>
  <c r="E21" i="20" s="1"/>
  <c r="D22" i="20"/>
  <c r="D23" i="20"/>
  <c r="D24" i="20"/>
  <c r="D25" i="20"/>
  <c r="E25" i="20" s="1"/>
  <c r="D26" i="20"/>
  <c r="D27" i="20"/>
  <c r="D28" i="20"/>
  <c r="D29" i="20"/>
  <c r="E29" i="20" s="1"/>
  <c r="D30" i="20"/>
  <c r="D31" i="20"/>
  <c r="D32" i="20"/>
  <c r="D33" i="20"/>
  <c r="D34" i="20"/>
  <c r="D35" i="20"/>
  <c r="D36" i="20"/>
  <c r="D37" i="20"/>
  <c r="E37" i="20" s="1"/>
  <c r="D38" i="20"/>
  <c r="D39" i="20"/>
  <c r="D40" i="20"/>
  <c r="L44" i="20"/>
  <c r="D5" i="21"/>
  <c r="C15" i="21"/>
  <c r="C44" i="21" s="1"/>
  <c r="D6" i="21"/>
  <c r="D7" i="21"/>
  <c r="D8" i="21"/>
  <c r="D9" i="21"/>
  <c r="D10" i="21"/>
  <c r="D11" i="21"/>
  <c r="D12" i="21"/>
  <c r="D13" i="21"/>
  <c r="D14" i="21"/>
  <c r="D15" i="21"/>
  <c r="D16" i="21"/>
  <c r="D17" i="21"/>
  <c r="D18" i="21"/>
  <c r="D19" i="21"/>
  <c r="D20" i="21"/>
  <c r="D21" i="21"/>
  <c r="D22" i="21"/>
  <c r="D23" i="21"/>
  <c r="D24" i="21"/>
  <c r="D25" i="21"/>
  <c r="D26" i="21"/>
  <c r="D27" i="21"/>
  <c r="D28" i="21"/>
  <c r="D29" i="21"/>
  <c r="D30" i="21"/>
  <c r="D31" i="21"/>
  <c r="D32" i="21"/>
  <c r="D33" i="21"/>
  <c r="D34" i="21"/>
  <c r="D35" i="21"/>
  <c r="D36" i="21"/>
  <c r="D37" i="21"/>
  <c r="D38" i="21"/>
  <c r="D39" i="21"/>
  <c r="D40" i="21"/>
  <c r="L44" i="21"/>
  <c r="D5" i="22"/>
  <c r="C16" i="22"/>
  <c r="D6" i="22"/>
  <c r="D7" i="22"/>
  <c r="D8" i="22"/>
  <c r="D9" i="22"/>
  <c r="D10" i="22"/>
  <c r="D11" i="22"/>
  <c r="D12" i="22"/>
  <c r="D13" i="22"/>
  <c r="D14" i="22"/>
  <c r="D15" i="22"/>
  <c r="D16" i="22"/>
  <c r="D17" i="22"/>
  <c r="D18" i="22"/>
  <c r="D19" i="22"/>
  <c r="D20" i="22"/>
  <c r="D21" i="22"/>
  <c r="E21" i="22" s="1"/>
  <c r="D22" i="22"/>
  <c r="D23" i="22"/>
  <c r="D24" i="22"/>
  <c r="D25" i="22"/>
  <c r="D26" i="22"/>
  <c r="D27" i="22"/>
  <c r="D28" i="22"/>
  <c r="D29" i="22"/>
  <c r="D30" i="22"/>
  <c r="D31" i="22"/>
  <c r="D32" i="22"/>
  <c r="D33" i="22"/>
  <c r="D34" i="22"/>
  <c r="D35" i="22"/>
  <c r="D36" i="22"/>
  <c r="D37" i="22"/>
  <c r="E37" i="22" s="1"/>
  <c r="D38" i="22"/>
  <c r="D39" i="22"/>
  <c r="D40" i="22"/>
  <c r="L44" i="22"/>
  <c r="D5" i="23"/>
  <c r="C17" i="23"/>
  <c r="C44" i="23" s="1"/>
  <c r="D6" i="23"/>
  <c r="D7" i="23"/>
  <c r="D8" i="23"/>
  <c r="E8" i="23" s="1"/>
  <c r="D9" i="23"/>
  <c r="D10" i="23"/>
  <c r="D11" i="23"/>
  <c r="D12" i="23"/>
  <c r="D13" i="23"/>
  <c r="D14" i="23"/>
  <c r="D15" i="23"/>
  <c r="D16" i="23"/>
  <c r="D17" i="23"/>
  <c r="D18" i="23"/>
  <c r="D19" i="23"/>
  <c r="D20" i="23"/>
  <c r="D21" i="23"/>
  <c r="D22" i="23"/>
  <c r="D23" i="23"/>
  <c r="D24" i="23"/>
  <c r="D25" i="23"/>
  <c r="D26" i="23"/>
  <c r="D27" i="23"/>
  <c r="D28" i="23"/>
  <c r="D29" i="23"/>
  <c r="E29" i="23" s="1"/>
  <c r="D30" i="23"/>
  <c r="D31" i="23"/>
  <c r="D32" i="23"/>
  <c r="D33" i="23"/>
  <c r="D34" i="23"/>
  <c r="E34" i="23" s="1"/>
  <c r="D35" i="23"/>
  <c r="D36" i="23"/>
  <c r="D37" i="23"/>
  <c r="D38" i="23"/>
  <c r="D39" i="23"/>
  <c r="D40" i="23"/>
  <c r="L44" i="23"/>
  <c r="D5" i="24"/>
  <c r="C18" i="24"/>
  <c r="D6" i="24"/>
  <c r="D7" i="24"/>
  <c r="D8" i="24"/>
  <c r="D9" i="24"/>
  <c r="D10" i="24"/>
  <c r="D11" i="24"/>
  <c r="D12" i="24"/>
  <c r="D13" i="24"/>
  <c r="D14" i="24"/>
  <c r="D15" i="24"/>
  <c r="D16" i="24"/>
  <c r="D17" i="24"/>
  <c r="D18" i="24"/>
  <c r="D19" i="24"/>
  <c r="D20" i="24"/>
  <c r="D21" i="24"/>
  <c r="E21" i="24" s="1"/>
  <c r="D22" i="24"/>
  <c r="D23" i="24"/>
  <c r="D24" i="24"/>
  <c r="D25" i="24"/>
  <c r="D26" i="24"/>
  <c r="D27" i="24"/>
  <c r="D28" i="24"/>
  <c r="D29" i="24"/>
  <c r="D30" i="24"/>
  <c r="D31" i="24"/>
  <c r="D32" i="24"/>
  <c r="D33" i="24"/>
  <c r="D34" i="24"/>
  <c r="D35" i="24"/>
  <c r="D36" i="24"/>
  <c r="D37" i="24"/>
  <c r="E37" i="24" s="1"/>
  <c r="D38" i="24"/>
  <c r="D39" i="24"/>
  <c r="D40" i="24"/>
  <c r="L44" i="24"/>
  <c r="D5" i="25"/>
  <c r="C19" i="25"/>
  <c r="C44" i="25" s="1"/>
  <c r="D6" i="25"/>
  <c r="D7" i="25"/>
  <c r="D8" i="25"/>
  <c r="D9" i="25"/>
  <c r="D10" i="25"/>
  <c r="D11" i="25"/>
  <c r="D12" i="25"/>
  <c r="D13" i="25"/>
  <c r="D14" i="25"/>
  <c r="D15" i="25"/>
  <c r="D16" i="25"/>
  <c r="E16" i="25" s="1"/>
  <c r="D17" i="25"/>
  <c r="D18" i="25"/>
  <c r="D19" i="25"/>
  <c r="D20" i="25"/>
  <c r="D21" i="25"/>
  <c r="D22" i="25"/>
  <c r="D23" i="25"/>
  <c r="E23" i="25" s="1"/>
  <c r="D24" i="25"/>
  <c r="D25" i="25"/>
  <c r="D26" i="25"/>
  <c r="D27" i="25"/>
  <c r="D28" i="25"/>
  <c r="D29" i="25"/>
  <c r="D30" i="25"/>
  <c r="D31" i="25"/>
  <c r="E31" i="25" s="1"/>
  <c r="D32" i="25"/>
  <c r="D33" i="25"/>
  <c r="D34" i="25"/>
  <c r="D35" i="25"/>
  <c r="D36" i="25"/>
  <c r="D37" i="25"/>
  <c r="D38" i="25"/>
  <c r="D39" i="25"/>
  <c r="E39" i="25" s="1"/>
  <c r="D40" i="25"/>
  <c r="L44" i="25"/>
  <c r="D5" i="26"/>
  <c r="C20" i="26"/>
  <c r="C44" i="26" s="1"/>
  <c r="D6" i="26"/>
  <c r="D7" i="26"/>
  <c r="D8" i="26"/>
  <c r="D9" i="26"/>
  <c r="E9" i="26" s="1"/>
  <c r="D10" i="26"/>
  <c r="D11" i="26"/>
  <c r="D12" i="26"/>
  <c r="D13" i="26"/>
  <c r="D14" i="26"/>
  <c r="D15" i="26"/>
  <c r="D16" i="26"/>
  <c r="D17" i="26"/>
  <c r="D18" i="26"/>
  <c r="D19" i="26"/>
  <c r="D20" i="26"/>
  <c r="D21" i="26"/>
  <c r="D22" i="26"/>
  <c r="D23" i="26"/>
  <c r="D24" i="26"/>
  <c r="D25" i="26"/>
  <c r="E25" i="26" s="1"/>
  <c r="D26" i="26"/>
  <c r="D27" i="26"/>
  <c r="D28" i="26"/>
  <c r="D29" i="26"/>
  <c r="D30" i="26"/>
  <c r="D31" i="26"/>
  <c r="D32" i="26"/>
  <c r="D33" i="26"/>
  <c r="E33" i="26" s="1"/>
  <c r="D34" i="26"/>
  <c r="D35" i="26"/>
  <c r="D36" i="26"/>
  <c r="D37" i="26"/>
  <c r="D38" i="26"/>
  <c r="D39" i="26"/>
  <c r="D40" i="26"/>
  <c r="L44" i="26"/>
  <c r="D5" i="27"/>
  <c r="C21" i="27"/>
  <c r="D6" i="27"/>
  <c r="D7" i="27"/>
  <c r="D8" i="27"/>
  <c r="D9" i="27"/>
  <c r="D10" i="27"/>
  <c r="D11" i="27"/>
  <c r="E11" i="27" s="1"/>
  <c r="D12" i="27"/>
  <c r="D13" i="27"/>
  <c r="D14" i="27"/>
  <c r="D15" i="27"/>
  <c r="D16" i="27"/>
  <c r="D17" i="27"/>
  <c r="D18" i="27"/>
  <c r="D19" i="27"/>
  <c r="D20" i="27"/>
  <c r="D21" i="27"/>
  <c r="D22" i="27"/>
  <c r="D23" i="27"/>
  <c r="D24" i="27"/>
  <c r="D25" i="27"/>
  <c r="D26" i="27"/>
  <c r="D27" i="27"/>
  <c r="E27" i="27" s="1"/>
  <c r="D28" i="27"/>
  <c r="D29" i="27"/>
  <c r="D30" i="27"/>
  <c r="D31" i="27"/>
  <c r="D32" i="27"/>
  <c r="D33" i="27"/>
  <c r="D34" i="27"/>
  <c r="D35" i="27"/>
  <c r="D36" i="27"/>
  <c r="D37" i="27"/>
  <c r="D38" i="27"/>
  <c r="D39" i="27"/>
  <c r="D40" i="27"/>
  <c r="L44" i="27"/>
  <c r="D5" i="28"/>
  <c r="C22" i="28"/>
  <c r="D6" i="28"/>
  <c r="D7" i="28"/>
  <c r="D8" i="28"/>
  <c r="D9" i="28"/>
  <c r="D10" i="28"/>
  <c r="D11" i="28"/>
  <c r="D12" i="28"/>
  <c r="D13" i="28"/>
  <c r="E13" i="28" s="1"/>
  <c r="D14" i="28"/>
  <c r="D15" i="28"/>
  <c r="D16" i="28"/>
  <c r="D17" i="28"/>
  <c r="D18" i="28"/>
  <c r="D19" i="28"/>
  <c r="D20" i="28"/>
  <c r="D21" i="28"/>
  <c r="D22" i="28"/>
  <c r="D23" i="28"/>
  <c r="D24" i="28"/>
  <c r="E24" i="28" s="1"/>
  <c r="D25" i="28"/>
  <c r="D26" i="28"/>
  <c r="D27" i="28"/>
  <c r="D28" i="28"/>
  <c r="D29" i="28"/>
  <c r="E29" i="28" s="1"/>
  <c r="D30" i="28"/>
  <c r="D31" i="28"/>
  <c r="D32" i="28"/>
  <c r="D33" i="28"/>
  <c r="D34" i="28"/>
  <c r="D35" i="28"/>
  <c r="D36" i="28"/>
  <c r="D37" i="28"/>
  <c r="E37" i="28" s="1"/>
  <c r="D38" i="28"/>
  <c r="D39" i="28"/>
  <c r="D40" i="28"/>
  <c r="E40" i="28" s="1"/>
  <c r="L44" i="28"/>
  <c r="D5" i="29"/>
  <c r="C23" i="29"/>
  <c r="C44" i="29" s="1"/>
  <c r="D6" i="29"/>
  <c r="D7" i="29"/>
  <c r="D8" i="29"/>
  <c r="D9" i="29"/>
  <c r="D10" i="29"/>
  <c r="D11" i="29"/>
  <c r="D12" i="29"/>
  <c r="D13" i="29"/>
  <c r="D14" i="29"/>
  <c r="D15" i="29"/>
  <c r="D16" i="29"/>
  <c r="D17" i="29"/>
  <c r="D18" i="29"/>
  <c r="D19" i="29"/>
  <c r="D20" i="29"/>
  <c r="D21" i="29"/>
  <c r="D22" i="29"/>
  <c r="D23" i="29"/>
  <c r="D24" i="29"/>
  <c r="D25" i="29"/>
  <c r="D26" i="29"/>
  <c r="D27" i="29"/>
  <c r="D28" i="29"/>
  <c r="D29" i="29"/>
  <c r="D30" i="29"/>
  <c r="D31" i="29"/>
  <c r="D32" i="29"/>
  <c r="D33" i="29"/>
  <c r="D34" i="29"/>
  <c r="D35" i="29"/>
  <c r="D36" i="29"/>
  <c r="D37" i="29"/>
  <c r="D38" i="29"/>
  <c r="D39" i="29"/>
  <c r="D40" i="29"/>
  <c r="L44" i="29"/>
  <c r="D5" i="31"/>
  <c r="C25" i="31"/>
  <c r="D6" i="31"/>
  <c r="D7" i="31"/>
  <c r="D8" i="31"/>
  <c r="D9" i="31"/>
  <c r="E9" i="31" s="1"/>
  <c r="D10" i="31"/>
  <c r="D11" i="31"/>
  <c r="D12" i="31"/>
  <c r="D13" i="31"/>
  <c r="D14" i="31"/>
  <c r="D15" i="31"/>
  <c r="D16" i="31"/>
  <c r="D17" i="31"/>
  <c r="E17" i="31" s="1"/>
  <c r="D18" i="31"/>
  <c r="D19" i="31"/>
  <c r="D20" i="31"/>
  <c r="D21" i="31"/>
  <c r="D22" i="31"/>
  <c r="D23" i="31"/>
  <c r="D24" i="31"/>
  <c r="D25" i="31"/>
  <c r="D26" i="31"/>
  <c r="D27" i="31"/>
  <c r="D28" i="31"/>
  <c r="D29" i="31"/>
  <c r="D30" i="31"/>
  <c r="D31" i="31"/>
  <c r="D32" i="31"/>
  <c r="D33" i="31"/>
  <c r="D34" i="31"/>
  <c r="D35" i="31"/>
  <c r="D36" i="31"/>
  <c r="D37" i="31"/>
  <c r="D38" i="31"/>
  <c r="D39" i="31"/>
  <c r="D40" i="31"/>
  <c r="L44" i="31"/>
  <c r="D5" i="30"/>
  <c r="C24" i="30"/>
  <c r="C44" i="30" s="1"/>
  <c r="D6" i="30"/>
  <c r="D7" i="30"/>
  <c r="D8" i="30"/>
  <c r="D9" i="30"/>
  <c r="D10" i="30"/>
  <c r="D11" i="30"/>
  <c r="E11" i="30" s="1"/>
  <c r="D12" i="30"/>
  <c r="D13" i="30"/>
  <c r="E13" i="30" s="1"/>
  <c r="D14" i="30"/>
  <c r="D15" i="30"/>
  <c r="D16" i="30"/>
  <c r="D17" i="30"/>
  <c r="D18" i="30"/>
  <c r="E18" i="30" s="1"/>
  <c r="D19" i="30"/>
  <c r="D20" i="30"/>
  <c r="D21" i="30"/>
  <c r="D22" i="30"/>
  <c r="D23" i="30"/>
  <c r="D24" i="30"/>
  <c r="D25" i="30"/>
  <c r="D26" i="30"/>
  <c r="D27" i="30"/>
  <c r="E27" i="30" s="1"/>
  <c r="D28" i="30"/>
  <c r="D29" i="30"/>
  <c r="D30" i="30"/>
  <c r="D31" i="30"/>
  <c r="D32" i="30"/>
  <c r="D33" i="30"/>
  <c r="D34" i="30"/>
  <c r="E34" i="30" s="1"/>
  <c r="D35" i="30"/>
  <c r="E35" i="30" s="1"/>
  <c r="D36" i="30"/>
  <c r="D37" i="30"/>
  <c r="D38" i="30"/>
  <c r="D39" i="30"/>
  <c r="E39" i="30" s="1"/>
  <c r="D40" i="30"/>
  <c r="L44" i="30"/>
  <c r="D5" i="32"/>
  <c r="C26" i="32"/>
  <c r="C44" i="32" s="1"/>
  <c r="D6" i="32"/>
  <c r="D7" i="32"/>
  <c r="D8" i="32"/>
  <c r="D9" i="32"/>
  <c r="D10" i="32"/>
  <c r="D11" i="32"/>
  <c r="D12" i="32"/>
  <c r="D13" i="32"/>
  <c r="E13" i="32" s="1"/>
  <c r="D14" i="32"/>
  <c r="D15" i="32"/>
  <c r="D16" i="32"/>
  <c r="D17" i="32"/>
  <c r="D18" i="32"/>
  <c r="D19" i="32"/>
  <c r="D20" i="32"/>
  <c r="D21" i="32"/>
  <c r="E21" i="32" s="1"/>
  <c r="D22" i="32"/>
  <c r="D23" i="32"/>
  <c r="D24" i="32"/>
  <c r="D25" i="32"/>
  <c r="D26" i="32"/>
  <c r="D27" i="32"/>
  <c r="D28" i="32"/>
  <c r="D29" i="32"/>
  <c r="D30" i="32"/>
  <c r="D31" i="32"/>
  <c r="D32" i="32"/>
  <c r="D33" i="32"/>
  <c r="D34" i="32"/>
  <c r="D35" i="32"/>
  <c r="D36" i="32"/>
  <c r="D37" i="32"/>
  <c r="E37" i="32" s="1"/>
  <c r="D38" i="32"/>
  <c r="D39" i="32"/>
  <c r="D40" i="32"/>
  <c r="L44" i="32"/>
  <c r="D5" i="33"/>
  <c r="C27" i="33"/>
  <c r="C44" i="33" s="1"/>
  <c r="D6" i="33"/>
  <c r="D7" i="33"/>
  <c r="E7" i="33" s="1"/>
  <c r="D8" i="33"/>
  <c r="D9" i="33"/>
  <c r="D10" i="33"/>
  <c r="D11" i="33"/>
  <c r="D12" i="33"/>
  <c r="D13" i="33"/>
  <c r="D14" i="33"/>
  <c r="D15" i="33"/>
  <c r="E15" i="33" s="1"/>
  <c r="D16" i="33"/>
  <c r="D17" i="33"/>
  <c r="D18" i="33"/>
  <c r="D19" i="33"/>
  <c r="D20" i="33"/>
  <c r="D21" i="33"/>
  <c r="D22" i="33"/>
  <c r="D23" i="33"/>
  <c r="E23" i="33" s="1"/>
  <c r="D24" i="33"/>
  <c r="D25" i="33"/>
  <c r="D26" i="33"/>
  <c r="D27" i="33"/>
  <c r="D28" i="33"/>
  <c r="D29" i="33"/>
  <c r="D30" i="33"/>
  <c r="D31" i="33"/>
  <c r="E31" i="33" s="1"/>
  <c r="D32" i="33"/>
  <c r="E32" i="33" s="1"/>
  <c r="D33" i="33"/>
  <c r="D34" i="33"/>
  <c r="D35" i="33"/>
  <c r="D36" i="33"/>
  <c r="D37" i="33"/>
  <c r="D38" i="33"/>
  <c r="D39" i="33"/>
  <c r="E39" i="33" s="1"/>
  <c r="D40" i="33"/>
  <c r="L44" i="33"/>
  <c r="D5" i="34"/>
  <c r="C28" i="34"/>
  <c r="D6" i="34"/>
  <c r="D7" i="34"/>
  <c r="D8" i="34"/>
  <c r="D9" i="34"/>
  <c r="D10" i="34"/>
  <c r="D11" i="34"/>
  <c r="D12" i="34"/>
  <c r="D13" i="34"/>
  <c r="D14" i="34"/>
  <c r="D15" i="34"/>
  <c r="D16" i="34"/>
  <c r="D17" i="34"/>
  <c r="D18" i="34"/>
  <c r="D19" i="34"/>
  <c r="D20" i="34"/>
  <c r="D21" i="34"/>
  <c r="D22" i="34"/>
  <c r="D23" i="34"/>
  <c r="D24" i="34"/>
  <c r="D25" i="34"/>
  <c r="E25" i="34" s="1"/>
  <c r="D26" i="34"/>
  <c r="D27" i="34"/>
  <c r="D28" i="34"/>
  <c r="D29" i="34"/>
  <c r="D30" i="34"/>
  <c r="D31" i="34"/>
  <c r="D32" i="34"/>
  <c r="D33" i="34"/>
  <c r="D34" i="34"/>
  <c r="D35" i="34"/>
  <c r="D36" i="34"/>
  <c r="D37" i="34"/>
  <c r="D38" i="34"/>
  <c r="D39" i="34"/>
  <c r="D40" i="34"/>
  <c r="L44" i="34"/>
  <c r="D5" i="35"/>
  <c r="C29" i="35"/>
  <c r="C44" i="35" s="1"/>
  <c r="D6" i="35"/>
  <c r="D7" i="35"/>
  <c r="D8" i="35"/>
  <c r="D9" i="35"/>
  <c r="D10" i="35"/>
  <c r="D11" i="35"/>
  <c r="D12" i="35"/>
  <c r="D13" i="35"/>
  <c r="D14" i="35"/>
  <c r="D15" i="35"/>
  <c r="D16" i="35"/>
  <c r="D17" i="35"/>
  <c r="D18" i="35"/>
  <c r="D19" i="35"/>
  <c r="E19" i="35" s="1"/>
  <c r="D20" i="35"/>
  <c r="D21" i="35"/>
  <c r="D22" i="35"/>
  <c r="D23" i="35"/>
  <c r="D24" i="35"/>
  <c r="D25" i="35"/>
  <c r="D26" i="35"/>
  <c r="D27" i="35"/>
  <c r="D28" i="35"/>
  <c r="D29" i="35"/>
  <c r="D30" i="35"/>
  <c r="D31" i="35"/>
  <c r="D32" i="35"/>
  <c r="D33" i="35"/>
  <c r="D34" i="35"/>
  <c r="D35" i="35"/>
  <c r="E35" i="35" s="1"/>
  <c r="D36" i="35"/>
  <c r="D37" i="35"/>
  <c r="D38" i="35"/>
  <c r="D39" i="35"/>
  <c r="D40" i="35"/>
  <c r="L44" i="35"/>
  <c r="D5" i="36"/>
  <c r="E5" i="36" s="1"/>
  <c r="C30" i="36"/>
  <c r="C44" i="36" s="1"/>
  <c r="D6" i="36"/>
  <c r="D7" i="36"/>
  <c r="D8" i="36"/>
  <c r="D9" i="36"/>
  <c r="D10" i="36"/>
  <c r="D11" i="36"/>
  <c r="D12" i="36"/>
  <c r="D13" i="36"/>
  <c r="E13" i="36" s="1"/>
  <c r="D14" i="36"/>
  <c r="D15" i="36"/>
  <c r="D16" i="36"/>
  <c r="D17" i="36"/>
  <c r="D18" i="36"/>
  <c r="D19" i="36"/>
  <c r="D20" i="36"/>
  <c r="E20" i="36" s="1"/>
  <c r="D21" i="36"/>
  <c r="E21" i="36" s="1"/>
  <c r="D22" i="36"/>
  <c r="D23" i="36"/>
  <c r="D24" i="36"/>
  <c r="D25" i="36"/>
  <c r="D26" i="36"/>
  <c r="D27" i="36"/>
  <c r="D28" i="36"/>
  <c r="D29" i="36"/>
  <c r="E29" i="36" s="1"/>
  <c r="D30" i="36"/>
  <c r="D31" i="36"/>
  <c r="D32" i="36"/>
  <c r="D33" i="36"/>
  <c r="D34" i="36"/>
  <c r="D35" i="36"/>
  <c r="D36" i="36"/>
  <c r="D37" i="36"/>
  <c r="D38" i="36"/>
  <c r="D39" i="36"/>
  <c r="D40" i="36"/>
  <c r="L44" i="36"/>
  <c r="D5" i="37"/>
  <c r="C31" i="37"/>
  <c r="C44" i="37" s="1"/>
  <c r="D6" i="37"/>
  <c r="D7" i="37"/>
  <c r="D8" i="37"/>
  <c r="D9" i="37"/>
  <c r="D10" i="37"/>
  <c r="D11" i="37"/>
  <c r="D12" i="37"/>
  <c r="D13" i="37"/>
  <c r="D14" i="37"/>
  <c r="D15" i="37"/>
  <c r="D16" i="37"/>
  <c r="D17" i="37"/>
  <c r="D18" i="37"/>
  <c r="D19" i="37"/>
  <c r="D20" i="37"/>
  <c r="D21" i="37"/>
  <c r="D22" i="37"/>
  <c r="D23" i="37"/>
  <c r="D24" i="37"/>
  <c r="D25" i="37"/>
  <c r="D26" i="37"/>
  <c r="D27" i="37"/>
  <c r="D28" i="37"/>
  <c r="D29" i="37"/>
  <c r="D30" i="37"/>
  <c r="D31" i="37"/>
  <c r="E31" i="37" s="1"/>
  <c r="D32" i="37"/>
  <c r="D33" i="37"/>
  <c r="L44" i="37"/>
  <c r="D5" i="38"/>
  <c r="C32" i="38"/>
  <c r="C44" i="38" s="1"/>
  <c r="D6" i="38"/>
  <c r="D7" i="38"/>
  <c r="D8" i="38"/>
  <c r="E8" i="38" s="1"/>
  <c r="D9" i="38"/>
  <c r="D10" i="38"/>
  <c r="D11" i="38"/>
  <c r="D12" i="38"/>
  <c r="D13" i="38"/>
  <c r="D14" i="38"/>
  <c r="D15" i="38"/>
  <c r="E15" i="38" s="1"/>
  <c r="D16" i="38"/>
  <c r="E16" i="38" s="1"/>
  <c r="D17" i="38"/>
  <c r="D18" i="38"/>
  <c r="D19" i="38"/>
  <c r="D20" i="38"/>
  <c r="D21" i="38"/>
  <c r="D22" i="38"/>
  <c r="D23" i="38"/>
  <c r="D24" i="38"/>
  <c r="D25" i="38"/>
  <c r="D26" i="38"/>
  <c r="D27" i="38"/>
  <c r="D28" i="38"/>
  <c r="D29" i="38"/>
  <c r="D30" i="38"/>
  <c r="D31" i="38"/>
  <c r="E31" i="38" s="1"/>
  <c r="D32" i="38"/>
  <c r="D33" i="38"/>
  <c r="D34" i="38"/>
  <c r="D35" i="38"/>
  <c r="D36" i="38"/>
  <c r="D37" i="38"/>
  <c r="D38" i="38"/>
  <c r="D39" i="38"/>
  <c r="D40" i="38"/>
  <c r="E40" i="38" s="1"/>
  <c r="L44" i="38"/>
  <c r="D5" i="39"/>
  <c r="C33" i="39"/>
  <c r="C44" i="39" s="1"/>
  <c r="D6" i="39"/>
  <c r="D7" i="39"/>
  <c r="D8" i="39"/>
  <c r="D9" i="39"/>
  <c r="D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L44" i="39"/>
  <c r="D5" i="40"/>
  <c r="C34" i="40"/>
  <c r="C44" i="40" s="1"/>
  <c r="D6" i="40"/>
  <c r="D7" i="40"/>
  <c r="D8" i="40"/>
  <c r="D9" i="40"/>
  <c r="D10" i="40"/>
  <c r="D11" i="40"/>
  <c r="D12" i="40"/>
  <c r="D13" i="40"/>
  <c r="D14" i="40"/>
  <c r="D15" i="40"/>
  <c r="D16" i="40"/>
  <c r="D17" i="40"/>
  <c r="D18" i="40"/>
  <c r="D19" i="40"/>
  <c r="D20" i="40"/>
  <c r="D21" i="40"/>
  <c r="E21" i="40" s="1"/>
  <c r="D22" i="40"/>
  <c r="D23" i="40"/>
  <c r="D24" i="40"/>
  <c r="D25" i="40"/>
  <c r="D26" i="40"/>
  <c r="E26" i="40" s="1"/>
  <c r="D27" i="40"/>
  <c r="D28" i="40"/>
  <c r="E28" i="40" s="1"/>
  <c r="D29" i="40"/>
  <c r="D30" i="40"/>
  <c r="D31" i="40"/>
  <c r="D32" i="40"/>
  <c r="D33" i="40"/>
  <c r="D34" i="40"/>
  <c r="D35" i="40"/>
  <c r="D36" i="40"/>
  <c r="D37" i="40"/>
  <c r="E37" i="40" s="1"/>
  <c r="D38" i="40"/>
  <c r="D39" i="40"/>
  <c r="D40" i="40"/>
  <c r="L44" i="40"/>
  <c r="D5" i="41"/>
  <c r="C35" i="41"/>
  <c r="C44" i="41" s="1"/>
  <c r="D6" i="41"/>
  <c r="E6" i="41" s="1"/>
  <c r="D7" i="41"/>
  <c r="D8" i="41"/>
  <c r="D9" i="41"/>
  <c r="D10" i="41"/>
  <c r="D11" i="41"/>
  <c r="D12" i="41"/>
  <c r="E12" i="41" s="1"/>
  <c r="D13" i="41"/>
  <c r="D14" i="41"/>
  <c r="D15" i="41"/>
  <c r="D16" i="41"/>
  <c r="D17" i="41"/>
  <c r="D18" i="41"/>
  <c r="D19" i="41"/>
  <c r="D20" i="41"/>
  <c r="D21" i="41"/>
  <c r="D22" i="41"/>
  <c r="E22" i="41" s="1"/>
  <c r="D23" i="41"/>
  <c r="D24" i="41"/>
  <c r="D25" i="41"/>
  <c r="D26" i="41"/>
  <c r="D27" i="41"/>
  <c r="D28" i="41"/>
  <c r="D29" i="41"/>
  <c r="D30" i="41"/>
  <c r="E30" i="41" s="1"/>
  <c r="D31" i="41"/>
  <c r="D32" i="41"/>
  <c r="D33" i="41"/>
  <c r="D34" i="41"/>
  <c r="D35" i="41"/>
  <c r="D36" i="41"/>
  <c r="D37" i="41"/>
  <c r="D38" i="41"/>
  <c r="D39" i="41"/>
  <c r="D40" i="41"/>
  <c r="L44" i="41"/>
  <c r="D5" i="42"/>
  <c r="C36" i="42"/>
  <c r="D6" i="42"/>
  <c r="D7" i="42"/>
  <c r="D8" i="42"/>
  <c r="E8" i="42" s="1"/>
  <c r="D9" i="42"/>
  <c r="D10" i="42"/>
  <c r="D11" i="42"/>
  <c r="D12" i="42"/>
  <c r="D13" i="42"/>
  <c r="D14" i="42"/>
  <c r="D15" i="42"/>
  <c r="D16" i="42"/>
  <c r="D17" i="42"/>
  <c r="D18" i="42"/>
  <c r="D19" i="42"/>
  <c r="D20" i="42"/>
  <c r="D21" i="42"/>
  <c r="E21" i="42" s="1"/>
  <c r="D22" i="42"/>
  <c r="D23" i="42"/>
  <c r="D24" i="42"/>
  <c r="E24" i="42" s="1"/>
  <c r="D25" i="42"/>
  <c r="D26" i="42"/>
  <c r="D27" i="42"/>
  <c r="D28" i="42"/>
  <c r="D29" i="42"/>
  <c r="D30" i="42"/>
  <c r="D31" i="42"/>
  <c r="D32" i="42"/>
  <c r="D33" i="42"/>
  <c r="D34" i="42"/>
  <c r="D35" i="42"/>
  <c r="D36" i="42"/>
  <c r="D37" i="42"/>
  <c r="E37" i="42" s="1"/>
  <c r="D38" i="42"/>
  <c r="D39" i="42"/>
  <c r="D40" i="42"/>
  <c r="L44" i="42"/>
  <c r="D5" i="44"/>
  <c r="C37" i="44"/>
  <c r="C44" i="44" s="1"/>
  <c r="D6" i="44"/>
  <c r="D7" i="44"/>
  <c r="D8" i="44"/>
  <c r="D9" i="44"/>
  <c r="D10" i="44"/>
  <c r="D11" i="44"/>
  <c r="D12" i="44"/>
  <c r="E12" i="44" s="1"/>
  <c r="D13" i="44"/>
  <c r="E13" i="44" s="1"/>
  <c r="D14" i="44"/>
  <c r="D15" i="44"/>
  <c r="E15" i="44" s="1"/>
  <c r="D16" i="44"/>
  <c r="D17" i="44"/>
  <c r="E17" i="44" s="1"/>
  <c r="D18" i="44"/>
  <c r="E18" i="44" s="1"/>
  <c r="D19" i="44"/>
  <c r="D20" i="44"/>
  <c r="D21" i="44"/>
  <c r="D22" i="44"/>
  <c r="D23" i="44"/>
  <c r="V23" i="44"/>
  <c r="D24" i="44"/>
  <c r="D25" i="44"/>
  <c r="E25" i="44" s="1"/>
  <c r="D26" i="44"/>
  <c r="D27" i="44"/>
  <c r="D28" i="44"/>
  <c r="D29" i="44"/>
  <c r="D30" i="44"/>
  <c r="D31" i="44"/>
  <c r="D32" i="44"/>
  <c r="E32" i="44" s="1"/>
  <c r="D33" i="44"/>
  <c r="E33" i="44" s="1"/>
  <c r="D34" i="44"/>
  <c r="D35" i="44"/>
  <c r="D36" i="44"/>
  <c r="D37" i="44"/>
  <c r="D38" i="44"/>
  <c r="D39" i="44"/>
  <c r="D40" i="44"/>
  <c r="L44" i="44"/>
  <c r="D5" i="43"/>
  <c r="C38" i="43"/>
  <c r="C44" i="43" s="1"/>
  <c r="D6" i="43"/>
  <c r="D7" i="43"/>
  <c r="D8" i="43"/>
  <c r="D9" i="43"/>
  <c r="D10" i="43"/>
  <c r="D11" i="43"/>
  <c r="D12" i="43"/>
  <c r="D13" i="43"/>
  <c r="D14" i="43"/>
  <c r="D15" i="43"/>
  <c r="D16" i="43"/>
  <c r="D17" i="43"/>
  <c r="D18" i="43"/>
  <c r="D19" i="43"/>
  <c r="E19" i="43" s="1"/>
  <c r="D20" i="43"/>
  <c r="D21" i="43"/>
  <c r="D22" i="43"/>
  <c r="D23" i="43"/>
  <c r="D24" i="43"/>
  <c r="D25" i="43"/>
  <c r="D26" i="43"/>
  <c r="D27" i="43"/>
  <c r="D28" i="43"/>
  <c r="D29" i="43"/>
  <c r="D30" i="43"/>
  <c r="D31" i="43"/>
  <c r="D32" i="43"/>
  <c r="D33" i="43"/>
  <c r="D34" i="43"/>
  <c r="D35" i="43"/>
  <c r="E35" i="43" s="1"/>
  <c r="D36" i="43"/>
  <c r="D37" i="43"/>
  <c r="D38" i="43"/>
  <c r="D39" i="43"/>
  <c r="D40" i="43"/>
  <c r="D44" i="43"/>
  <c r="L44" i="43"/>
  <c r="O28" i="4"/>
  <c r="P28" i="4" s="1"/>
  <c r="C28" i="4" s="1"/>
  <c r="O8" i="4"/>
  <c r="P8" i="4" s="1"/>
  <c r="C8" i="4" s="1"/>
  <c r="O30" i="4"/>
  <c r="P30" i="4" s="1"/>
  <c r="C30" i="4" s="1"/>
  <c r="O14" i="4"/>
  <c r="P14" i="4" s="1"/>
  <c r="C14" i="4" s="1"/>
  <c r="F11" i="33" s="1"/>
  <c r="O15" i="4"/>
  <c r="P15" i="4" s="1"/>
  <c r="C15" i="4" s="1"/>
  <c r="F12" i="14" s="1"/>
  <c r="X34" i="15"/>
  <c r="X34" i="32"/>
  <c r="V26" i="51"/>
  <c r="V26" i="18"/>
  <c r="V26" i="22"/>
  <c r="V26" i="30"/>
  <c r="V26" i="37"/>
  <c r="V26" i="43"/>
  <c r="V26" i="17"/>
  <c r="V26" i="27"/>
  <c r="V26" i="31"/>
  <c r="V26" i="40"/>
  <c r="X34" i="49"/>
  <c r="V24" i="50"/>
  <c r="V23" i="49"/>
  <c r="V23" i="8"/>
  <c r="E6" i="44"/>
  <c r="E26" i="34"/>
  <c r="E31" i="34"/>
  <c r="E18" i="28"/>
  <c r="E6" i="26"/>
  <c r="E37" i="26"/>
  <c r="E34" i="26"/>
  <c r="E18" i="26"/>
  <c r="E10" i="26"/>
  <c r="E17" i="26"/>
  <c r="E22" i="26"/>
  <c r="E19" i="25"/>
  <c r="E6" i="25"/>
  <c r="E35" i="25"/>
  <c r="E40" i="25"/>
  <c r="E36" i="25"/>
  <c r="E14" i="25"/>
  <c r="E38" i="25"/>
  <c r="E8" i="25"/>
  <c r="E17" i="23"/>
  <c r="E16" i="23"/>
  <c r="E13" i="23"/>
  <c r="E22" i="23"/>
  <c r="E6" i="23"/>
  <c r="E33" i="23"/>
  <c r="E9" i="23"/>
  <c r="E17" i="19"/>
  <c r="E40" i="18"/>
  <c r="E29" i="18"/>
  <c r="E13" i="18"/>
  <c r="E27" i="18"/>
  <c r="E31" i="18"/>
  <c r="E36" i="18"/>
  <c r="E20" i="18"/>
  <c r="E27" i="17"/>
  <c r="E8" i="16"/>
  <c r="E39" i="15"/>
  <c r="E10" i="15"/>
  <c r="E5" i="15"/>
  <c r="E6" i="15"/>
  <c r="E5" i="12"/>
  <c r="E7" i="12"/>
  <c r="E12" i="12"/>
  <c r="E16" i="12"/>
  <c r="E8" i="12"/>
  <c r="E29" i="12"/>
  <c r="E40" i="12"/>
  <c r="E37" i="13"/>
  <c r="E14" i="13"/>
  <c r="E24" i="13"/>
  <c r="E18" i="13"/>
  <c r="E9" i="13"/>
  <c r="E17" i="13"/>
  <c r="E6" i="13"/>
  <c r="E28" i="8"/>
  <c r="E16" i="8"/>
  <c r="E31" i="8"/>
  <c r="E20" i="8"/>
  <c r="E6" i="8"/>
  <c r="E40" i="8"/>
  <c r="E32" i="8"/>
  <c r="E30" i="8"/>
  <c r="E21" i="8"/>
  <c r="E15" i="8"/>
  <c r="E29" i="41"/>
  <c r="E12" i="30"/>
  <c r="E20" i="30"/>
  <c r="E24" i="30"/>
  <c r="E33" i="30"/>
  <c r="E32" i="30"/>
  <c r="X34" i="8"/>
  <c r="X34" i="31"/>
  <c r="X34" i="44"/>
  <c r="X34" i="23"/>
  <c r="X34" i="38"/>
  <c r="F12" i="21"/>
  <c r="F12" i="30"/>
  <c r="F12" i="35"/>
  <c r="F12" i="41"/>
  <c r="F12" i="15"/>
  <c r="F12" i="25"/>
  <c r="F12" i="34"/>
  <c r="F12" i="39"/>
  <c r="P12" i="42"/>
  <c r="F12" i="18"/>
  <c r="P12" i="21"/>
  <c r="P12" i="31"/>
  <c r="P12" i="37"/>
  <c r="F12" i="44"/>
  <c r="E40" i="40"/>
  <c r="E16" i="40"/>
  <c r="E23" i="40"/>
  <c r="E11" i="40"/>
  <c r="E8" i="22"/>
  <c r="E19" i="22"/>
  <c r="X12" i="34"/>
  <c r="E35" i="44"/>
  <c r="E8" i="44"/>
  <c r="E14" i="44"/>
  <c r="E16" i="44"/>
  <c r="E21" i="44"/>
  <c r="E22" i="44"/>
  <c r="E24" i="44"/>
  <c r="E28" i="44"/>
  <c r="E31" i="44"/>
  <c r="E36" i="44"/>
  <c r="E40" i="44"/>
  <c r="E18" i="34"/>
  <c r="E14" i="34"/>
  <c r="E12" i="33"/>
  <c r="G12" i="33" s="1"/>
  <c r="E16" i="33"/>
  <c r="E21" i="33"/>
  <c r="E25" i="33"/>
  <c r="E30" i="33"/>
  <c r="E33" i="33"/>
  <c r="E18" i="24"/>
  <c r="E31" i="16"/>
  <c r="E28" i="16"/>
  <c r="E39" i="16"/>
  <c r="E33" i="16"/>
  <c r="E35" i="16"/>
  <c r="E32" i="16"/>
  <c r="E40" i="16"/>
  <c r="E24" i="16"/>
  <c r="E20" i="16"/>
  <c r="E16" i="16"/>
  <c r="E23" i="16"/>
  <c r="E19" i="16"/>
  <c r="E15" i="16"/>
  <c r="E28" i="29"/>
  <c r="E30" i="36"/>
  <c r="E31" i="36"/>
  <c r="V23" i="13"/>
  <c r="V23" i="19"/>
  <c r="V23" i="31"/>
  <c r="V23" i="38"/>
  <c r="E38" i="15"/>
  <c r="V24" i="14"/>
  <c r="V24" i="15"/>
  <c r="V24" i="21"/>
  <c r="V24" i="24"/>
  <c r="E26" i="23"/>
  <c r="E26" i="15"/>
  <c r="E30" i="15"/>
  <c r="E12" i="15"/>
  <c r="G12" i="15" s="1"/>
  <c r="E15" i="15"/>
  <c r="E18" i="15"/>
  <c r="E23" i="15"/>
  <c r="E25" i="15"/>
  <c r="E34" i="15"/>
  <c r="E31" i="15"/>
  <c r="E14" i="17"/>
  <c r="E17" i="17"/>
  <c r="E18" i="17"/>
  <c r="E22" i="17"/>
  <c r="L44" i="50"/>
  <c r="L44" i="12"/>
  <c r="E13" i="12"/>
  <c r="X36" i="39"/>
  <c r="N20" i="29"/>
  <c r="N20" i="14"/>
  <c r="N20" i="26"/>
  <c r="N20" i="27"/>
  <c r="N20" i="15"/>
  <c r="N20" i="34"/>
  <c r="N20" i="40"/>
  <c r="N20" i="32"/>
  <c r="N20" i="39"/>
  <c r="N20" i="8"/>
  <c r="N20" i="50"/>
  <c r="X32" i="37"/>
  <c r="X8" i="44"/>
  <c r="X28" i="26"/>
  <c r="X28" i="22"/>
  <c r="X28" i="24"/>
  <c r="X28" i="52"/>
  <c r="X36" i="21"/>
  <c r="X28" i="16"/>
  <c r="X7" i="37"/>
  <c r="V13" i="20"/>
  <c r="V13" i="26"/>
  <c r="V13" i="24"/>
  <c r="V13" i="27"/>
  <c r="V13" i="38"/>
  <c r="X36" i="43"/>
  <c r="V33" i="37"/>
  <c r="V16" i="21"/>
  <c r="V13" i="50"/>
  <c r="X32" i="19"/>
  <c r="X12" i="31"/>
  <c r="X12" i="39"/>
  <c r="V27" i="31"/>
  <c r="V12" i="20"/>
  <c r="V12" i="26"/>
  <c r="V12" i="28"/>
  <c r="V12" i="35"/>
  <c r="V12" i="36"/>
  <c r="V12" i="37"/>
  <c r="V12" i="41"/>
  <c r="V12" i="42"/>
  <c r="V28" i="25"/>
  <c r="V28" i="27"/>
  <c r="V28" i="28"/>
  <c r="V28" i="29"/>
  <c r="V23" i="29"/>
  <c r="V18" i="24"/>
  <c r="V18" i="29"/>
  <c r="E41" i="4"/>
  <c r="X38" i="14" s="1"/>
  <c r="N20" i="19"/>
  <c r="N20" i="35"/>
  <c r="D10" i="4"/>
  <c r="D11" i="4"/>
  <c r="D13" i="4"/>
  <c r="V10" i="23" s="1"/>
  <c r="D14" i="4"/>
  <c r="E19" i="4"/>
  <c r="X16" i="31" s="1"/>
  <c r="D37" i="4"/>
  <c r="V34" i="14" s="1"/>
  <c r="D39" i="4"/>
  <c r="V36" i="23" s="1"/>
  <c r="X36" i="28"/>
  <c r="X36" i="15"/>
  <c r="X28" i="20"/>
  <c r="V32" i="23"/>
  <c r="V32" i="31"/>
  <c r="V32" i="32"/>
  <c r="V32" i="21"/>
  <c r="V32" i="29"/>
  <c r="V32" i="41"/>
  <c r="V32" i="44"/>
  <c r="V32" i="13"/>
  <c r="V32" i="42"/>
  <c r="V32" i="8"/>
  <c r="V32" i="43"/>
  <c r="V32" i="48"/>
  <c r="V32" i="51"/>
  <c r="V32" i="49"/>
  <c r="V32" i="50"/>
  <c r="V32" i="17"/>
  <c r="V32" i="28"/>
  <c r="V32" i="39"/>
  <c r="V32" i="52"/>
  <c r="V32" i="25"/>
  <c r="V32" i="37"/>
  <c r="V32" i="12"/>
  <c r="V32" i="26"/>
  <c r="V24" i="26"/>
  <c r="V24" i="36"/>
  <c r="V24" i="23"/>
  <c r="V24" i="27"/>
  <c r="V24" i="29"/>
  <c r="V24" i="37"/>
  <c r="V24" i="43"/>
  <c r="V24" i="8"/>
  <c r="V24" i="33"/>
  <c r="V24" i="38"/>
  <c r="V24" i="39"/>
  <c r="V24" i="42"/>
  <c r="V24" i="16"/>
  <c r="V24" i="25"/>
  <c r="V24" i="30"/>
  <c r="V24" i="40"/>
  <c r="V24" i="41"/>
  <c r="V24" i="44"/>
  <c r="V24" i="34"/>
  <c r="V24" i="13"/>
  <c r="V24" i="31"/>
  <c r="V24" i="28"/>
  <c r="V24" i="35"/>
  <c r="V24" i="49"/>
  <c r="V24" i="52"/>
  <c r="V24" i="48"/>
  <c r="V24" i="51"/>
  <c r="V24" i="17"/>
  <c r="V24" i="22"/>
  <c r="V24" i="18"/>
  <c r="V24" i="12"/>
  <c r="V24" i="19"/>
  <c r="E21" i="18"/>
  <c r="E24" i="18"/>
  <c r="E28" i="18"/>
  <c r="E39" i="18"/>
  <c r="E19" i="18"/>
  <c r="E38" i="18"/>
  <c r="E16" i="18"/>
  <c r="E35" i="18"/>
  <c r="E30" i="14"/>
  <c r="V39" i="42"/>
  <c r="V38" i="8"/>
  <c r="V38" i="49"/>
  <c r="V38" i="12"/>
  <c r="V38" i="21"/>
  <c r="V38" i="31"/>
  <c r="V38" i="38"/>
  <c r="V38" i="43"/>
  <c r="V38" i="19"/>
  <c r="V38" i="25"/>
  <c r="V38" i="33"/>
  <c r="V38" i="40"/>
  <c r="V38" i="50"/>
  <c r="V38" i="16"/>
  <c r="V38" i="28"/>
  <c r="V38" i="41"/>
  <c r="V38" i="14"/>
  <c r="V38" i="23"/>
  <c r="V38" i="36"/>
  <c r="V38" i="52"/>
  <c r="V38" i="24"/>
  <c r="V38" i="34"/>
  <c r="V38" i="44"/>
  <c r="V38" i="20"/>
  <c r="V38" i="29"/>
  <c r="V38" i="39"/>
  <c r="F10" i="42"/>
  <c r="F10" i="52"/>
  <c r="P27" i="8"/>
  <c r="F27" i="8"/>
  <c r="P5" i="42"/>
  <c r="E9" i="33"/>
  <c r="E25" i="4"/>
  <c r="X22" i="13" s="1"/>
  <c r="D25" i="4"/>
  <c r="V22" i="34" s="1"/>
  <c r="E38" i="34"/>
  <c r="E19" i="29"/>
  <c r="E39" i="28"/>
  <c r="E20" i="19"/>
  <c r="O35" i="4"/>
  <c r="P35" i="4" s="1"/>
  <c r="C35" i="4" s="1"/>
  <c r="V28" i="18"/>
  <c r="V28" i="24"/>
  <c r="V28" i="31"/>
  <c r="V28" i="35"/>
  <c r="V28" i="20"/>
  <c r="V28" i="21"/>
  <c r="V28" i="34"/>
  <c r="V28" i="36"/>
  <c r="V28" i="30"/>
  <c r="V28" i="33"/>
  <c r="V28" i="42"/>
  <c r="V28" i="43"/>
  <c r="V28" i="13"/>
  <c r="V23" i="18"/>
  <c r="V23" i="27"/>
  <c r="V23" i="17"/>
  <c r="V23" i="24"/>
  <c r="V23" i="30"/>
  <c r="V23" i="35"/>
  <c r="V18" i="21"/>
  <c r="V18" i="25"/>
  <c r="V18" i="32"/>
  <c r="V18" i="37"/>
  <c r="V18" i="31"/>
  <c r="V18" i="35"/>
  <c r="V18" i="15"/>
  <c r="V18" i="30"/>
  <c r="V18" i="33"/>
  <c r="V12" i="23"/>
  <c r="V12" i="31"/>
  <c r="V12" i="38"/>
  <c r="V12" i="13"/>
  <c r="E26" i="26"/>
  <c r="E9" i="17"/>
  <c r="E12" i="16"/>
  <c r="E6" i="36"/>
  <c r="E20" i="25"/>
  <c r="E11" i="25"/>
  <c r="E8" i="15"/>
  <c r="E45" i="4"/>
  <c r="X42" i="30" s="1"/>
  <c r="E12" i="35"/>
  <c r="E24" i="35"/>
  <c r="E27" i="16"/>
  <c r="L44" i="49"/>
  <c r="V37" i="21"/>
  <c r="V37" i="36"/>
  <c r="V37" i="8"/>
  <c r="V37" i="14"/>
  <c r="V37" i="22"/>
  <c r="V22" i="22"/>
  <c r="V22" i="24"/>
  <c r="V40" i="13"/>
  <c r="V40" i="24"/>
  <c r="V40" i="37"/>
  <c r="E22" i="42"/>
  <c r="E23" i="42"/>
  <c r="E38" i="42"/>
  <c r="E7" i="42"/>
  <c r="E27" i="42"/>
  <c r="E42" i="42"/>
  <c r="E6" i="42"/>
  <c r="E10" i="42"/>
  <c r="E11" i="42"/>
  <c r="E12" i="42"/>
  <c r="E43" i="42"/>
  <c r="E19" i="42"/>
  <c r="E5" i="42"/>
  <c r="E14" i="42"/>
  <c r="E15" i="42"/>
  <c r="E18" i="42"/>
  <c r="E17" i="42"/>
  <c r="E20" i="42"/>
  <c r="E28" i="42"/>
  <c r="E13" i="42"/>
  <c r="E31" i="41"/>
  <c r="E21" i="41"/>
  <c r="E13" i="41"/>
  <c r="E43" i="41"/>
  <c r="E40" i="41"/>
  <c r="E28" i="41"/>
  <c r="E16" i="41"/>
  <c r="E33" i="41"/>
  <c r="E10" i="41"/>
  <c r="E37" i="41"/>
  <c r="E17" i="41"/>
  <c r="E20" i="41"/>
  <c r="E22" i="40"/>
  <c r="E7" i="40"/>
  <c r="E27" i="40"/>
  <c r="E39" i="40"/>
  <c r="E24" i="40"/>
  <c r="E36" i="40"/>
  <c r="E32" i="39"/>
  <c r="E43" i="38"/>
  <c r="E20" i="38"/>
  <c r="E42" i="38"/>
  <c r="E21" i="38"/>
  <c r="E25" i="38"/>
  <c r="E35" i="38"/>
  <c r="E24" i="38"/>
  <c r="E9" i="37"/>
  <c r="E13" i="37"/>
  <c r="E43" i="37"/>
  <c r="E5" i="37"/>
  <c r="E24" i="37"/>
  <c r="E32" i="37"/>
  <c r="E12" i="37"/>
  <c r="E39" i="37"/>
  <c r="E8" i="37"/>
  <c r="E15" i="36"/>
  <c r="E35" i="36"/>
  <c r="E27" i="36"/>
  <c r="E23" i="36"/>
  <c r="E25" i="36"/>
  <c r="E17" i="36"/>
  <c r="E17" i="35"/>
  <c r="E16" i="35"/>
  <c r="E39" i="35"/>
  <c r="E33" i="35"/>
  <c r="E23" i="35"/>
  <c r="E31" i="35"/>
  <c r="E36" i="35"/>
  <c r="E41" i="35"/>
  <c r="E21" i="35"/>
  <c r="E34" i="35"/>
  <c r="E37" i="35"/>
  <c r="E13" i="35"/>
  <c r="E8" i="35"/>
  <c r="E42" i="35"/>
  <c r="E9" i="35"/>
  <c r="E15" i="35"/>
  <c r="E29" i="35"/>
  <c r="E32" i="35"/>
  <c r="E28" i="35"/>
  <c r="E5" i="35"/>
  <c r="E40" i="35"/>
  <c r="E25" i="35"/>
  <c r="E43" i="35"/>
  <c r="E42" i="34"/>
  <c r="E39" i="34"/>
  <c r="E19" i="34"/>
  <c r="E23" i="34"/>
  <c r="E24" i="33"/>
  <c r="E29" i="33"/>
  <c r="E8" i="33"/>
  <c r="E43" i="33"/>
  <c r="E20" i="33"/>
  <c r="E17" i="33"/>
  <c r="E13" i="33"/>
  <c r="E11" i="33"/>
  <c r="E27" i="33"/>
  <c r="E43" i="32"/>
  <c r="E23" i="32"/>
  <c r="E31" i="32"/>
  <c r="E29" i="32"/>
  <c r="E27" i="32"/>
  <c r="E9" i="32"/>
  <c r="E32" i="32"/>
  <c r="E17" i="32"/>
  <c r="E11" i="32"/>
  <c r="E41" i="32"/>
  <c r="E28" i="32"/>
  <c r="E35" i="32"/>
  <c r="E39" i="32"/>
  <c r="E25" i="32"/>
  <c r="E7" i="32"/>
  <c r="E19" i="32"/>
  <c r="E33" i="32"/>
  <c r="E34" i="32"/>
  <c r="E14" i="32"/>
  <c r="E15" i="32"/>
  <c r="E42" i="32"/>
  <c r="E38" i="31"/>
  <c r="E30" i="31"/>
  <c r="E11" i="31"/>
  <c r="E33" i="31"/>
  <c r="E14" i="31"/>
  <c r="E34" i="31"/>
  <c r="E27" i="31"/>
  <c r="E35" i="31"/>
  <c r="E6" i="31"/>
  <c r="E26" i="31"/>
  <c r="E13" i="31"/>
  <c r="E7" i="31"/>
  <c r="E43" i="31"/>
  <c r="E23" i="31"/>
  <c r="E42" i="31"/>
  <c r="E15" i="31"/>
  <c r="E39" i="31"/>
  <c r="E31" i="31"/>
  <c r="E37" i="31"/>
  <c r="E29" i="31"/>
  <c r="E22" i="31"/>
  <c r="E19" i="31"/>
  <c r="E10" i="31"/>
  <c r="E41" i="30"/>
  <c r="E5" i="30"/>
  <c r="E40" i="30"/>
  <c r="E31" i="30"/>
  <c r="E23" i="30"/>
  <c r="E16" i="30"/>
  <c r="E8" i="30"/>
  <c r="E6" i="30"/>
  <c r="E36" i="30"/>
  <c r="E19" i="30"/>
  <c r="E28" i="30"/>
  <c r="E37" i="30"/>
  <c r="E7" i="30"/>
  <c r="E25" i="30"/>
  <c r="E21" i="30"/>
  <c r="E15" i="30"/>
  <c r="E29" i="30"/>
  <c r="E43" i="29"/>
  <c r="E11" i="29"/>
  <c r="E8" i="29"/>
  <c r="E35" i="29"/>
  <c r="E40" i="29"/>
  <c r="E43" i="28"/>
  <c r="E9" i="28"/>
  <c r="E19" i="28"/>
  <c r="E30" i="28"/>
  <c r="E23" i="28"/>
  <c r="E10" i="28"/>
  <c r="E14" i="28"/>
  <c r="E27" i="28"/>
  <c r="E7" i="28"/>
  <c r="E11" i="28"/>
  <c r="E15" i="28"/>
  <c r="E34" i="28"/>
  <c r="E35" i="28"/>
  <c r="E21" i="28"/>
  <c r="E25" i="28"/>
  <c r="E22" i="28"/>
  <c r="E42" i="28"/>
  <c r="E27" i="25"/>
  <c r="E5" i="25"/>
  <c r="E43" i="25"/>
  <c r="E43" i="24"/>
  <c r="E24" i="24"/>
  <c r="E31" i="24"/>
  <c r="E15" i="24"/>
  <c r="E23" i="24"/>
  <c r="E14" i="24"/>
  <c r="E35" i="24"/>
  <c r="E28" i="24"/>
  <c r="E27" i="24"/>
  <c r="E16" i="24"/>
  <c r="E38" i="24"/>
  <c r="E26" i="24"/>
  <c r="E10" i="24"/>
  <c r="E7" i="24"/>
  <c r="E40" i="24"/>
  <c r="E39" i="24"/>
  <c r="E12" i="24"/>
  <c r="E32" i="24"/>
  <c r="E5" i="24"/>
  <c r="E34" i="24"/>
  <c r="E22" i="24"/>
  <c r="E6" i="24"/>
  <c r="E30" i="24"/>
  <c r="E8" i="24"/>
  <c r="E11" i="24"/>
  <c r="E20" i="24"/>
  <c r="E42" i="24"/>
  <c r="E42" i="23"/>
  <c r="E30" i="23"/>
  <c r="E32" i="23"/>
  <c r="E24" i="23"/>
  <c r="E37" i="23"/>
  <c r="E28" i="23"/>
  <c r="E36" i="23"/>
  <c r="E18" i="23"/>
  <c r="E20" i="23"/>
  <c r="E41" i="23"/>
  <c r="E5" i="23"/>
  <c r="E12" i="23"/>
  <c r="E25" i="23"/>
  <c r="E10" i="23"/>
  <c r="E21" i="23"/>
  <c r="E14" i="22"/>
  <c r="E22" i="22"/>
  <c r="E32" i="22"/>
  <c r="E16" i="22"/>
  <c r="E35" i="22"/>
  <c r="E11" i="22"/>
  <c r="E18" i="22"/>
  <c r="E42" i="22"/>
  <c r="E10" i="22"/>
  <c r="E28" i="22"/>
  <c r="E12" i="22"/>
  <c r="E27" i="22"/>
  <c r="E34" i="22"/>
  <c r="E38" i="22"/>
  <c r="E43" i="22"/>
  <c r="E7" i="22"/>
  <c r="E23" i="22"/>
  <c r="E6" i="22"/>
  <c r="E39" i="22"/>
  <c r="E24" i="22"/>
  <c r="E5" i="22"/>
  <c r="E26" i="22"/>
  <c r="E20" i="22"/>
  <c r="E40" i="22"/>
  <c r="E36" i="22"/>
  <c r="E31" i="22"/>
  <c r="E30" i="22"/>
  <c r="E42" i="21"/>
  <c r="E18" i="21"/>
  <c r="E10" i="21"/>
  <c r="E20" i="21"/>
  <c r="E32" i="21"/>
  <c r="E17" i="21"/>
  <c r="E16" i="21"/>
  <c r="E34" i="21"/>
  <c r="E43" i="21"/>
  <c r="E12" i="21"/>
  <c r="E36" i="21"/>
  <c r="E13" i="21"/>
  <c r="E38" i="21"/>
  <c r="E9" i="21"/>
  <c r="E21" i="21"/>
  <c r="E41" i="21"/>
  <c r="E22" i="21"/>
  <c r="E30" i="21"/>
  <c r="E14" i="21"/>
  <c r="E28" i="21"/>
  <c r="E33" i="21"/>
  <c r="E29" i="21"/>
  <c r="E6" i="21"/>
  <c r="E8" i="21"/>
  <c r="E43" i="20"/>
  <c r="E39" i="20"/>
  <c r="E27" i="20"/>
  <c r="E15" i="20"/>
  <c r="E30" i="20"/>
  <c r="E18" i="20"/>
  <c r="E6" i="20"/>
  <c r="E20" i="20"/>
  <c r="E32" i="20"/>
  <c r="E35" i="20"/>
  <c r="E14" i="20"/>
  <c r="E5" i="20"/>
  <c r="E16" i="20"/>
  <c r="E11" i="20"/>
  <c r="E40" i="20"/>
  <c r="E8" i="20"/>
  <c r="E31" i="20"/>
  <c r="E23" i="20"/>
  <c r="E7" i="20"/>
  <c r="E26" i="20"/>
  <c r="E10" i="20"/>
  <c r="E12" i="20"/>
  <c r="E42" i="20"/>
  <c r="E25" i="19"/>
  <c r="E29" i="19"/>
  <c r="E37" i="19"/>
  <c r="E21" i="19"/>
  <c r="E14" i="19"/>
  <c r="E38" i="19"/>
  <c r="E41" i="19"/>
  <c r="E32" i="19"/>
  <c r="E40" i="19"/>
  <c r="E16" i="19"/>
  <c r="E9" i="19"/>
  <c r="E6" i="19"/>
  <c r="E12" i="19"/>
  <c r="E34" i="19"/>
  <c r="E24" i="19"/>
  <c r="E42" i="19"/>
  <c r="E22" i="19"/>
  <c r="E13" i="19"/>
  <c r="E5" i="19"/>
  <c r="E30" i="19"/>
  <c r="E36" i="19"/>
  <c r="E43" i="19"/>
  <c r="E42" i="18"/>
  <c r="E11" i="18"/>
  <c r="E15" i="18"/>
  <c r="E23" i="18"/>
  <c r="E25" i="17"/>
  <c r="E11" i="17"/>
  <c r="E34" i="17"/>
  <c r="E29" i="17"/>
  <c r="E30" i="17"/>
  <c r="E43" i="17"/>
  <c r="E21" i="17"/>
  <c r="E19" i="17"/>
  <c r="E13" i="17"/>
  <c r="E35" i="17"/>
  <c r="E33" i="17"/>
  <c r="E6" i="17"/>
  <c r="E37" i="17"/>
  <c r="E40" i="15"/>
  <c r="E22" i="15"/>
  <c r="E14" i="15"/>
  <c r="E37" i="15"/>
  <c r="E41" i="15"/>
  <c r="E43" i="14"/>
  <c r="E18" i="14"/>
  <c r="E6" i="14"/>
  <c r="E10" i="14"/>
  <c r="E27" i="14"/>
  <c r="E22" i="14"/>
  <c r="E13" i="14"/>
  <c r="E16" i="14"/>
  <c r="E23" i="14"/>
  <c r="E26" i="14"/>
  <c r="E7" i="14"/>
  <c r="E38" i="14"/>
  <c r="E29" i="14"/>
  <c r="E36" i="14"/>
  <c r="E14" i="14"/>
  <c r="E21" i="14"/>
  <c r="E37" i="14"/>
  <c r="E34" i="14"/>
  <c r="E41" i="12"/>
  <c r="E18" i="12"/>
  <c r="E32" i="12"/>
  <c r="E39" i="12"/>
  <c r="E20" i="12"/>
  <c r="E30" i="12"/>
  <c r="E19" i="12"/>
  <c r="E22" i="13"/>
  <c r="E21" i="13"/>
  <c r="E30" i="13"/>
  <c r="E10" i="13"/>
  <c r="E39" i="13"/>
  <c r="E42" i="8"/>
  <c r="E14" i="8"/>
  <c r="E24" i="8"/>
  <c r="E8" i="8"/>
  <c r="E41" i="8"/>
  <c r="E37" i="8"/>
  <c r="E7" i="8"/>
  <c r="E17" i="8"/>
  <c r="E25" i="8"/>
  <c r="L44" i="51"/>
  <c r="E9" i="8"/>
  <c r="L44" i="48"/>
  <c r="E18" i="36"/>
  <c r="E9" i="16"/>
  <c r="E9" i="36"/>
  <c r="E43" i="36"/>
  <c r="E43" i="40"/>
  <c r="E28" i="17"/>
  <c r="E43" i="16"/>
  <c r="E10" i="12"/>
  <c r="E28" i="12"/>
  <c r="E6" i="52"/>
  <c r="E11" i="52"/>
  <c r="E14" i="52"/>
  <c r="E17" i="52"/>
  <c r="E18" i="52"/>
  <c r="E23" i="52"/>
  <c r="E27" i="52"/>
  <c r="E30" i="52"/>
  <c r="E32" i="52"/>
  <c r="E41" i="52"/>
  <c r="E7" i="52"/>
  <c r="E9" i="52"/>
  <c r="E10" i="52"/>
  <c r="E15" i="52"/>
  <c r="E19" i="52"/>
  <c r="E22" i="52"/>
  <c r="E25" i="52"/>
  <c r="E26" i="52"/>
  <c r="E33" i="52"/>
  <c r="E34" i="52"/>
  <c r="E37" i="52"/>
  <c r="E38" i="52"/>
  <c r="E40" i="52"/>
  <c r="E42" i="52"/>
  <c r="E5" i="52"/>
  <c r="E8" i="51"/>
  <c r="E14" i="51"/>
  <c r="E20" i="51"/>
  <c r="E24" i="51"/>
  <c r="E25" i="51"/>
  <c r="E26" i="51"/>
  <c r="E29" i="51"/>
  <c r="E30" i="51"/>
  <c r="E33" i="51"/>
  <c r="E37" i="51"/>
  <c r="E38" i="51"/>
  <c r="E40" i="51"/>
  <c r="E41" i="51"/>
  <c r="E42" i="51"/>
  <c r="E6" i="51"/>
  <c r="E9" i="51"/>
  <c r="E17" i="51"/>
  <c r="E22" i="51"/>
  <c r="E32" i="51"/>
  <c r="E7" i="51"/>
  <c r="E10" i="51"/>
  <c r="E13" i="51"/>
  <c r="E16" i="51"/>
  <c r="E18" i="51"/>
  <c r="E21" i="51"/>
  <c r="E34" i="51"/>
  <c r="E38" i="13"/>
  <c r="E43" i="13"/>
  <c r="E42" i="13"/>
  <c r="E43" i="18"/>
  <c r="E43" i="26"/>
  <c r="E43" i="34"/>
  <c r="E42" i="36"/>
  <c r="E42" i="40"/>
  <c r="E42" i="33"/>
  <c r="E42" i="29"/>
  <c r="E30" i="26"/>
  <c r="E9" i="25"/>
  <c r="E42" i="25"/>
  <c r="E43" i="12"/>
  <c r="E42" i="12"/>
  <c r="E43" i="15"/>
  <c r="E42" i="16"/>
  <c r="E41" i="17"/>
  <c r="E41" i="25"/>
  <c r="E42" i="26"/>
  <c r="E41" i="29"/>
  <c r="E43" i="44"/>
  <c r="X42" i="43"/>
  <c r="X42" i="37"/>
  <c r="X42" i="36"/>
  <c r="V42" i="49"/>
  <c r="V42" i="51"/>
  <c r="V42" i="44"/>
  <c r="V42" i="48"/>
  <c r="V42" i="50"/>
  <c r="V42" i="52"/>
  <c r="V42" i="43"/>
  <c r="V42" i="42"/>
  <c r="V42" i="40"/>
  <c r="V42" i="38"/>
  <c r="V42" i="36"/>
  <c r="V42" i="34"/>
  <c r="V42" i="32"/>
  <c r="V42" i="28"/>
  <c r="V42" i="26"/>
  <c r="V42" i="41"/>
  <c r="V42" i="39"/>
  <c r="V42" i="37"/>
  <c r="V42" i="35"/>
  <c r="V42" i="33"/>
  <c r="V42" i="31"/>
  <c r="V42" i="29"/>
  <c r="V42" i="27"/>
  <c r="V42" i="25"/>
  <c r="V43" i="48"/>
  <c r="V43" i="50"/>
  <c r="V43" i="52"/>
  <c r="V43" i="43"/>
  <c r="V43" i="42"/>
  <c r="V43" i="49"/>
  <c r="V43" i="51"/>
  <c r="V43" i="44"/>
  <c r="V43" i="41"/>
  <c r="V43" i="39"/>
  <c r="V43" i="37"/>
  <c r="V43" i="35"/>
  <c r="V43" i="33"/>
  <c r="V43" i="31"/>
  <c r="V43" i="29"/>
  <c r="V43" i="27"/>
  <c r="V43" i="25"/>
  <c r="V43" i="40"/>
  <c r="V43" i="38"/>
  <c r="V43" i="36"/>
  <c r="V43" i="34"/>
  <c r="V43" i="32"/>
  <c r="V43" i="28"/>
  <c r="V43" i="26"/>
  <c r="V42" i="8"/>
  <c r="V42" i="13"/>
  <c r="V43" i="12"/>
  <c r="V42" i="14"/>
  <c r="V42" i="15"/>
  <c r="V43" i="16"/>
  <c r="V43" i="17"/>
  <c r="V43" i="18"/>
  <c r="V42" i="19"/>
  <c r="V43" i="20"/>
  <c r="V42" i="21"/>
  <c r="V43" i="22"/>
  <c r="V42" i="23"/>
  <c r="V42" i="24"/>
  <c r="V43" i="8"/>
  <c r="V43" i="13"/>
  <c r="V42" i="12"/>
  <c r="V43" i="14"/>
  <c r="X42" i="14"/>
  <c r="V43" i="15"/>
  <c r="V42" i="16"/>
  <c r="V42" i="17"/>
  <c r="V42" i="18"/>
  <c r="V43" i="19"/>
  <c r="X42" i="19"/>
  <c r="V42" i="20"/>
  <c r="V43" i="21"/>
  <c r="V42" i="22"/>
  <c r="V43" i="23"/>
  <c r="V43" i="24"/>
  <c r="V36" i="38"/>
  <c r="V36" i="22"/>
  <c r="V36" i="48"/>
  <c r="V36" i="43"/>
  <c r="X18" i="26"/>
  <c r="X18" i="35"/>
  <c r="X18" i="14"/>
  <c r="X18" i="27"/>
  <c r="X16" i="48"/>
  <c r="X16" i="43"/>
  <c r="V10" i="18"/>
  <c r="V10" i="29"/>
  <c r="V10" i="24"/>
  <c r="V8" i="13"/>
  <c r="V8" i="18"/>
  <c r="X38" i="20"/>
  <c r="X38" i="36"/>
  <c r="X38" i="31"/>
  <c r="X38" i="44"/>
  <c r="V9" i="31"/>
  <c r="V11" i="38"/>
  <c r="X18" i="43"/>
  <c r="X18" i="52"/>
  <c r="X18" i="21"/>
  <c r="X18" i="41"/>
  <c r="X18" i="25"/>
  <c r="X18" i="44"/>
  <c r="X18" i="28"/>
  <c r="X38" i="12"/>
  <c r="V36" i="25"/>
  <c r="V7" i="24"/>
  <c r="V7" i="25"/>
  <c r="V7" i="38"/>
  <c r="X38" i="34"/>
  <c r="X38" i="24"/>
  <c r="X38" i="48"/>
  <c r="X38" i="16"/>
  <c r="X38" i="40"/>
  <c r="X38" i="51"/>
  <c r="V34" i="27"/>
  <c r="V11" i="33"/>
  <c r="V11" i="8"/>
  <c r="V11" i="16"/>
  <c r="V9" i="50"/>
  <c r="V9" i="44"/>
  <c r="V7" i="16"/>
  <c r="V7" i="12"/>
  <c r="V9" i="27"/>
  <c r="V11" i="36"/>
  <c r="V11" i="40"/>
  <c r="X18" i="50"/>
  <c r="X18" i="30"/>
  <c r="X18" i="48"/>
  <c r="X18" i="37"/>
  <c r="X18" i="22"/>
  <c r="X18" i="32"/>
  <c r="X18" i="18"/>
  <c r="X18" i="12"/>
  <c r="X18" i="38"/>
  <c r="X18" i="36"/>
  <c r="X18" i="20"/>
  <c r="X16" i="49"/>
  <c r="X38" i="22"/>
  <c r="V8" i="50"/>
  <c r="V7" i="43"/>
  <c r="V7" i="44"/>
  <c r="V7" i="34"/>
  <c r="V7" i="32"/>
  <c r="V7" i="37"/>
  <c r="V7" i="27"/>
  <c r="X38" i="28"/>
  <c r="X38" i="17"/>
  <c r="X38" i="52"/>
  <c r="X38" i="41"/>
  <c r="X38" i="25"/>
  <c r="X38" i="21"/>
  <c r="X38" i="35"/>
  <c r="V36" i="42"/>
  <c r="V12" i="32"/>
  <c r="V12" i="39"/>
  <c r="V12" i="40"/>
  <c r="V12" i="34"/>
  <c r="V24" i="20"/>
  <c r="V24" i="32"/>
  <c r="V18" i="22"/>
  <c r="V18" i="23"/>
  <c r="V18" i="34"/>
  <c r="V18" i="38"/>
  <c r="V18" i="40"/>
  <c r="V18" i="17"/>
  <c r="V18" i="27"/>
  <c r="V18" i="36"/>
  <c r="V18" i="39"/>
  <c r="V18" i="41"/>
  <c r="V23" i="23"/>
  <c r="V23" i="39"/>
  <c r="V27" i="21"/>
  <c r="V28" i="14"/>
  <c r="V28" i="19"/>
  <c r="V28" i="32"/>
  <c r="V28" i="38"/>
  <c r="V28" i="39"/>
  <c r="V28" i="40"/>
  <c r="V28" i="22"/>
  <c r="V28" i="26"/>
  <c r="V28" i="37"/>
  <c r="D9" i="4"/>
  <c r="V6" i="12" s="1"/>
  <c r="D17" i="4"/>
  <c r="V14" i="12" s="1"/>
  <c r="E8" i="4"/>
  <c r="X5" i="28" s="1"/>
  <c r="D23" i="4"/>
  <c r="V20" i="21" s="1"/>
  <c r="D33" i="4"/>
  <c r="V30" i="52" s="1"/>
  <c r="E17" i="4"/>
  <c r="D22" i="4"/>
  <c r="V30" i="29"/>
  <c r="V30" i="8"/>
  <c r="V30" i="49"/>
  <c r="V30" i="24"/>
  <c r="V30" i="39"/>
  <c r="V30" i="30"/>
  <c r="V30" i="41"/>
  <c r="V6" i="15"/>
  <c r="V6" i="21"/>
  <c r="X5" i="24"/>
  <c r="V20" i="41"/>
  <c r="V20" i="15"/>
  <c r="X19" i="52"/>
  <c r="X19" i="43"/>
  <c r="V7" i="28"/>
  <c r="V7" i="48"/>
  <c r="X18" i="42"/>
  <c r="X18" i="24"/>
  <c r="V13" i="52"/>
  <c r="V13" i="14"/>
  <c r="V27" i="8"/>
  <c r="V27" i="17"/>
  <c r="V39" i="29"/>
  <c r="V39" i="8"/>
  <c r="V39" i="40"/>
  <c r="V12" i="43"/>
  <c r="V12" i="12"/>
  <c r="V12" i="50"/>
  <c r="V12" i="52"/>
  <c r="V12" i="17"/>
  <c r="V12" i="19"/>
  <c r="V12" i="22"/>
  <c r="V12" i="44"/>
  <c r="V12" i="48"/>
  <c r="V12" i="49"/>
  <c r="V12" i="51"/>
  <c r="V12" i="15"/>
  <c r="V12" i="18"/>
  <c r="V12" i="21"/>
  <c r="V12" i="24"/>
  <c r="V16" i="17"/>
  <c r="V16" i="22"/>
  <c r="V16" i="42"/>
  <c r="V16" i="29"/>
  <c r="V16" i="30"/>
  <c r="V16" i="33"/>
  <c r="V16" i="35"/>
  <c r="V16" i="39"/>
  <c r="V16" i="26"/>
  <c r="V16" i="13"/>
  <c r="V16" i="25"/>
  <c r="V16" i="41"/>
  <c r="V16" i="51"/>
  <c r="V16" i="8"/>
  <c r="V16" i="12"/>
  <c r="V16" i="24"/>
  <c r="V16" i="27"/>
  <c r="V16" i="49"/>
  <c r="V16" i="14"/>
  <c r="V16" i="19"/>
  <c r="V16" i="20"/>
  <c r="V16" i="28"/>
  <c r="V16" i="23"/>
  <c r="V16" i="32"/>
  <c r="V16" i="34"/>
  <c r="V16" i="38"/>
  <c r="V16" i="40"/>
  <c r="V16" i="44"/>
  <c r="V16" i="16"/>
  <c r="V16" i="37"/>
  <c r="V16" i="31"/>
  <c r="V16" i="50"/>
  <c r="V16" i="18"/>
  <c r="V16" i="48"/>
  <c r="V25" i="27"/>
  <c r="V25" i="18"/>
  <c r="V25" i="29"/>
  <c r="V25" i="30"/>
  <c r="V25" i="17"/>
  <c r="V25" i="8"/>
  <c r="V25" i="19"/>
  <c r="V25" i="32"/>
  <c r="V25" i="37"/>
  <c r="V38" i="51"/>
  <c r="V38" i="17"/>
  <c r="V38" i="32"/>
  <c r="V38" i="42"/>
  <c r="V38" i="18"/>
  <c r="V38" i="27"/>
  <c r="V38" i="37"/>
  <c r="V38" i="48"/>
  <c r="V38" i="15"/>
  <c r="V38" i="26"/>
  <c r="V38" i="35"/>
  <c r="V38" i="13"/>
  <c r="V38" i="22"/>
  <c r="V38" i="30"/>
  <c r="E10" i="40"/>
  <c r="E31" i="28"/>
  <c r="E43" i="23"/>
  <c r="E34" i="20"/>
  <c r="E28" i="20"/>
  <c r="E42" i="17"/>
  <c r="E42" i="15"/>
  <c r="E42" i="14"/>
  <c r="E23" i="12"/>
  <c r="E11" i="12"/>
  <c r="J7" i="46"/>
  <c r="E16" i="13"/>
  <c r="E35" i="13"/>
  <c r="E38" i="23"/>
  <c r="V31" i="21"/>
  <c r="V31" i="28"/>
  <c r="V31" i="39"/>
  <c r="V31" i="14"/>
  <c r="V31" i="38"/>
  <c r="V31" i="36"/>
  <c r="V31" i="35"/>
  <c r="V31" i="26"/>
  <c r="V31" i="32"/>
  <c r="V31" i="43"/>
  <c r="V21" i="16"/>
  <c r="V21" i="20"/>
  <c r="V21" i="30"/>
  <c r="V21" i="21"/>
  <c r="V21" i="31"/>
  <c r="V21" i="44"/>
  <c r="V21" i="48"/>
  <c r="V21" i="49"/>
  <c r="V21" i="18"/>
  <c r="V21" i="22"/>
  <c r="V21" i="25"/>
  <c r="V21" i="36"/>
  <c r="V21" i="43"/>
  <c r="V21" i="32"/>
  <c r="V21" i="8"/>
  <c r="P5" i="31"/>
  <c r="F5" i="36"/>
  <c r="P5" i="39"/>
  <c r="P5" i="33"/>
  <c r="F5" i="39"/>
  <c r="F5" i="42"/>
  <c r="G5" i="42" s="1"/>
  <c r="F5" i="37"/>
  <c r="P5" i="44"/>
  <c r="P5" i="27"/>
  <c r="F5" i="41"/>
  <c r="X6" i="19"/>
  <c r="X6" i="48"/>
  <c r="X6" i="33"/>
  <c r="X6" i="38"/>
  <c r="X6" i="28"/>
  <c r="X6" i="51"/>
  <c r="X6" i="23"/>
  <c r="X6" i="49"/>
  <c r="X6" i="31"/>
  <c r="X6" i="50"/>
  <c r="X6" i="20"/>
  <c r="X6" i="15"/>
  <c r="X6" i="27"/>
  <c r="X6" i="16"/>
  <c r="X6" i="37"/>
  <c r="X6" i="26"/>
  <c r="X6" i="42"/>
  <c r="X6" i="14"/>
  <c r="X6" i="22"/>
  <c r="X6" i="18"/>
  <c r="X6" i="39"/>
  <c r="X6" i="17"/>
  <c r="X6" i="34"/>
  <c r="X6" i="21"/>
  <c r="X6" i="36"/>
  <c r="X6" i="12"/>
  <c r="X6" i="44"/>
  <c r="X6" i="29"/>
  <c r="X6" i="8"/>
  <c r="X6" i="25"/>
  <c r="X6" i="52"/>
  <c r="X6" i="24"/>
  <c r="X6" i="41"/>
  <c r="X6" i="30"/>
  <c r="X6" i="13"/>
  <c r="X6" i="32"/>
  <c r="X6" i="35"/>
  <c r="X6" i="40"/>
  <c r="X6" i="43"/>
  <c r="T42" i="8"/>
  <c r="T42" i="12"/>
  <c r="T42" i="15"/>
  <c r="T42" i="17"/>
  <c r="T42" i="19"/>
  <c r="T42" i="21"/>
  <c r="T42" i="23"/>
  <c r="T42" i="25"/>
  <c r="T42" i="27"/>
  <c r="T42" i="29"/>
  <c r="T42" i="31"/>
  <c r="T42" i="33"/>
  <c r="T42" i="35"/>
  <c r="T42" i="37"/>
  <c r="T42" i="39"/>
  <c r="T42" i="41"/>
  <c r="T42" i="44"/>
  <c r="T42" i="51"/>
  <c r="T42" i="49"/>
  <c r="J42" i="13"/>
  <c r="J42" i="14"/>
  <c r="J42" i="16"/>
  <c r="J42" i="18"/>
  <c r="J42" i="21"/>
  <c r="J42" i="23"/>
  <c r="J42" i="25"/>
  <c r="J42" i="27"/>
  <c r="J42" i="29"/>
  <c r="J42" i="31"/>
  <c r="J42" i="33"/>
  <c r="J42" i="35"/>
  <c r="J42" i="37"/>
  <c r="J42" i="39"/>
  <c r="J42" i="41"/>
  <c r="J42" i="44"/>
  <c r="J42" i="52"/>
  <c r="J42" i="50"/>
  <c r="J42" i="48"/>
  <c r="AN9" i="4"/>
  <c r="H9" i="4" s="1"/>
  <c r="T42" i="13"/>
  <c r="T42" i="14"/>
  <c r="T42" i="16"/>
  <c r="T42" i="18"/>
  <c r="T42" i="20"/>
  <c r="T42" i="22"/>
  <c r="T42" i="24"/>
  <c r="T42" i="26"/>
  <c r="T42" i="28"/>
  <c r="T42" i="32"/>
  <c r="T42" i="34"/>
  <c r="T42" i="36"/>
  <c r="T42" i="38"/>
  <c r="T42" i="40"/>
  <c r="T42" i="42"/>
  <c r="T42" i="43"/>
  <c r="T42" i="50"/>
  <c r="J42" i="12"/>
  <c r="J42" i="15"/>
  <c r="J42" i="17"/>
  <c r="J42" i="20"/>
  <c r="J42" i="22"/>
  <c r="J42" i="24"/>
  <c r="J42" i="26"/>
  <c r="J42" i="28"/>
  <c r="J42" i="32"/>
  <c r="J42" i="34"/>
  <c r="J42" i="36"/>
  <c r="J42" i="38"/>
  <c r="J42" i="40"/>
  <c r="J42" i="42"/>
  <c r="J42" i="43"/>
  <c r="J42" i="51"/>
  <c r="J42" i="49"/>
  <c r="V41" i="44"/>
  <c r="V41" i="35"/>
  <c r="V41" i="31"/>
  <c r="V41" i="28"/>
  <c r="V41" i="16"/>
  <c r="V41" i="17"/>
  <c r="V41" i="19"/>
  <c r="V41" i="24"/>
  <c r="V41" i="48"/>
  <c r="V41" i="37"/>
  <c r="V41" i="29"/>
  <c r="V41" i="25"/>
  <c r="V41" i="14"/>
  <c r="V41" i="21"/>
  <c r="X31" i="29"/>
  <c r="X31" i="15"/>
  <c r="X31" i="23"/>
  <c r="X31" i="36"/>
  <c r="X31" i="25"/>
  <c r="F27" i="31"/>
  <c r="F27" i="30"/>
  <c r="F27" i="32"/>
  <c r="F27" i="33"/>
  <c r="G27" i="33" s="1"/>
  <c r="F27" i="34"/>
  <c r="F27" i="35"/>
  <c r="F27" i="36"/>
  <c r="G27" i="36" s="1"/>
  <c r="F27" i="37"/>
  <c r="F27" i="38"/>
  <c r="F27" i="39"/>
  <c r="F27" i="40"/>
  <c r="G27" i="40" s="1"/>
  <c r="F27" i="41"/>
  <c r="F27" i="42"/>
  <c r="G27" i="42" s="1"/>
  <c r="F27" i="44"/>
  <c r="F27" i="43"/>
  <c r="P27" i="31"/>
  <c r="P27" i="30"/>
  <c r="P27" i="32"/>
  <c r="P27" i="33"/>
  <c r="P27" i="34"/>
  <c r="P27" i="35"/>
  <c r="P27" i="36"/>
  <c r="P27" i="37"/>
  <c r="P27" i="38"/>
  <c r="P27" i="39"/>
  <c r="P27" i="40"/>
  <c r="P27" i="41"/>
  <c r="P27" i="42"/>
  <c r="P27" i="44"/>
  <c r="P27" i="43"/>
  <c r="F27" i="48"/>
  <c r="F27" i="49"/>
  <c r="P27" i="49"/>
  <c r="P27" i="51"/>
  <c r="F27" i="51"/>
  <c r="F27" i="13"/>
  <c r="O42" i="4"/>
  <c r="P42" i="4" s="1"/>
  <c r="C42" i="4" s="1"/>
  <c r="F39" i="39" s="1"/>
  <c r="O37" i="4"/>
  <c r="P37" i="4" s="1"/>
  <c r="C37" i="4" s="1"/>
  <c r="F34" i="13" s="1"/>
  <c r="O22" i="4"/>
  <c r="P22" i="4" s="1"/>
  <c r="C22" i="4" s="1"/>
  <c r="O16" i="4"/>
  <c r="P16" i="4" s="1"/>
  <c r="C16" i="4" s="1"/>
  <c r="F13" i="36" s="1"/>
  <c r="F10" i="15"/>
  <c r="G10" i="15" s="1"/>
  <c r="P10" i="15"/>
  <c r="F10" i="35"/>
  <c r="F10" i="40"/>
  <c r="F10" i="43"/>
  <c r="F10" i="26"/>
  <c r="G10" i="26" s="1"/>
  <c r="F10" i="30"/>
  <c r="F10" i="41"/>
  <c r="G10" i="41" s="1"/>
  <c r="F28" i="28"/>
  <c r="P28" i="21"/>
  <c r="O39" i="4"/>
  <c r="P39" i="4" s="1"/>
  <c r="C39" i="4" s="1"/>
  <c r="O32" i="4"/>
  <c r="P32" i="4" s="1"/>
  <c r="C32" i="4" s="1"/>
  <c r="P29" i="14" s="1"/>
  <c r="AN45" i="4"/>
  <c r="H45" i="4" s="1"/>
  <c r="N42" i="31" s="1"/>
  <c r="F27" i="12"/>
  <c r="P27" i="12"/>
  <c r="P27" i="14"/>
  <c r="P27" i="15"/>
  <c r="P27" i="16"/>
  <c r="F27" i="21"/>
  <c r="F27" i="22"/>
  <c r="F27" i="17"/>
  <c r="G27" i="17" s="1"/>
  <c r="P27" i="18"/>
  <c r="P27" i="19"/>
  <c r="P27" i="20"/>
  <c r="P27" i="23"/>
  <c r="P27" i="24"/>
  <c r="P27" i="25"/>
  <c r="P27" i="26"/>
  <c r="P27" i="27"/>
  <c r="P27" i="28"/>
  <c r="P27" i="29"/>
  <c r="F27" i="14"/>
  <c r="F27" i="15"/>
  <c r="F27" i="16"/>
  <c r="P27" i="17"/>
  <c r="P27" i="21"/>
  <c r="P27" i="22"/>
  <c r="F27" i="18"/>
  <c r="G27" i="18" s="1"/>
  <c r="F27" i="19"/>
  <c r="F27" i="20"/>
  <c r="F27" i="23"/>
  <c r="F27" i="24"/>
  <c r="F27" i="25"/>
  <c r="G27" i="25" s="1"/>
  <c r="F27" i="26"/>
  <c r="F27" i="27"/>
  <c r="F27" i="28"/>
  <c r="F27" i="29"/>
  <c r="F11" i="43"/>
  <c r="F34" i="17"/>
  <c r="P36" i="28"/>
  <c r="F36" i="35"/>
  <c r="O38" i="4"/>
  <c r="P38" i="4" s="1"/>
  <c r="C38" i="4" s="1"/>
  <c r="O26" i="4"/>
  <c r="P26" i="4" s="1"/>
  <c r="C26" i="4" s="1"/>
  <c r="F33" i="28"/>
  <c r="F33" i="19"/>
  <c r="F33" i="26"/>
  <c r="P33" i="16"/>
  <c r="F33" i="33"/>
  <c r="G33" i="33" s="1"/>
  <c r="F33" i="20"/>
  <c r="F33" i="34"/>
  <c r="F33" i="27"/>
  <c r="P33" i="32"/>
  <c r="F33" i="36"/>
  <c r="P33" i="49"/>
  <c r="F10" i="48"/>
  <c r="P10" i="50"/>
  <c r="P10" i="52"/>
  <c r="O41" i="4"/>
  <c r="P41" i="4" s="1"/>
  <c r="C41" i="4" s="1"/>
  <c r="O46" i="4"/>
  <c r="P46" i="4" s="1"/>
  <c r="C46" i="4" s="1"/>
  <c r="P43" i="17" s="1"/>
  <c r="P12" i="13"/>
  <c r="F12" i="17"/>
  <c r="P12" i="16"/>
  <c r="F12" i="19"/>
  <c r="F12" i="12"/>
  <c r="P12" i="15"/>
  <c r="P12" i="18"/>
  <c r="AI28" i="4"/>
  <c r="G28" i="4" s="1"/>
  <c r="AI26" i="4"/>
  <c r="G26" i="4" s="1"/>
  <c r="J23" i="25" s="1"/>
  <c r="AI24" i="4"/>
  <c r="G24" i="4" s="1"/>
  <c r="J21" i="13" s="1"/>
  <c r="AI20" i="4"/>
  <c r="G20" i="4" s="1"/>
  <c r="AI18" i="4"/>
  <c r="G18" i="4" s="1"/>
  <c r="AI16" i="4"/>
  <c r="G16" i="4" s="1"/>
  <c r="AI12" i="4"/>
  <c r="G12" i="4" s="1"/>
  <c r="J9" i="28" s="1"/>
  <c r="AI10" i="4"/>
  <c r="G10" i="4" s="1"/>
  <c r="F29" i="25"/>
  <c r="P29" i="52"/>
  <c r="P29" i="34"/>
  <c r="F29" i="17"/>
  <c r="G29" i="17" s="1"/>
  <c r="F29" i="23"/>
  <c r="G29" i="23" s="1"/>
  <c r="F40" i="13"/>
  <c r="F40" i="14"/>
  <c r="P40" i="15"/>
  <c r="P40" i="16"/>
  <c r="P40" i="17"/>
  <c r="F40" i="19"/>
  <c r="F40" i="20"/>
  <c r="G40" i="20" s="1"/>
  <c r="P40" i="20"/>
  <c r="F40" i="22"/>
  <c r="P40" i="23"/>
  <c r="P40" i="31"/>
  <c r="P40" i="25"/>
  <c r="F40" i="27"/>
  <c r="P40" i="29"/>
  <c r="F40" i="32"/>
  <c r="P40" i="33"/>
  <c r="F40" i="36"/>
  <c r="P40" i="37"/>
  <c r="F40" i="39"/>
  <c r="P40" i="41"/>
  <c r="P40" i="34"/>
  <c r="P40" i="38"/>
  <c r="F40" i="44"/>
  <c r="G40" i="44" s="1"/>
  <c r="F40" i="43"/>
  <c r="P40" i="49"/>
  <c r="F40" i="50"/>
  <c r="F40" i="51"/>
  <c r="P40" i="13"/>
  <c r="F40" i="15"/>
  <c r="P40" i="14"/>
  <c r="P40" i="18"/>
  <c r="F40" i="18"/>
  <c r="G40" i="18" s="1"/>
  <c r="P40" i="19"/>
  <c r="P40" i="21"/>
  <c r="F40" i="21"/>
  <c r="F40" i="23"/>
  <c r="F40" i="24"/>
  <c r="G40" i="24" s="1"/>
  <c r="F40" i="25"/>
  <c r="G40" i="25" s="1"/>
  <c r="F40" i="26"/>
  <c r="P40" i="27"/>
  <c r="F40" i="31"/>
  <c r="P40" i="30"/>
  <c r="F40" i="33"/>
  <c r="P40" i="35"/>
  <c r="F40" i="37"/>
  <c r="F40" i="38"/>
  <c r="F40" i="41"/>
  <c r="P40" i="32"/>
  <c r="P40" i="36"/>
  <c r="F40" i="42"/>
  <c r="P40" i="44"/>
  <c r="P40" i="43"/>
  <c r="P40" i="48"/>
  <c r="P40" i="50"/>
  <c r="P40" i="51"/>
  <c r="F40" i="52"/>
  <c r="F12" i="22"/>
  <c r="G12" i="22" s="1"/>
  <c r="F12" i="26"/>
  <c r="F12" i="28"/>
  <c r="P12" i="30"/>
  <c r="P12" i="34"/>
  <c r="F12" i="24"/>
  <c r="F12" i="38"/>
  <c r="F12" i="40"/>
  <c r="F12" i="42"/>
  <c r="G12" i="42" s="1"/>
  <c r="P12" i="20"/>
  <c r="P12" i="22"/>
  <c r="P12" i="27"/>
  <c r="F12" i="31"/>
  <c r="F12" i="33"/>
  <c r="P12" i="23"/>
  <c r="P12" i="36"/>
  <c r="P12" i="38"/>
  <c r="P12" i="41"/>
  <c r="F12" i="43"/>
  <c r="AI32" i="4"/>
  <c r="G32" i="4" s="1"/>
  <c r="J29" i="48" s="1"/>
  <c r="AI38" i="4"/>
  <c r="G38" i="4" s="1"/>
  <c r="J35" i="17" s="1"/>
  <c r="AI30" i="4"/>
  <c r="G30" i="4" s="1"/>
  <c r="AI22" i="4"/>
  <c r="G22" i="4" s="1"/>
  <c r="AI14" i="4"/>
  <c r="G14" i="4" s="1"/>
  <c r="J11" i="35" s="1"/>
  <c r="AI9" i="4"/>
  <c r="G9" i="4" s="1"/>
  <c r="J7" i="15"/>
  <c r="J7" i="12"/>
  <c r="J23" i="23"/>
  <c r="J35" i="19"/>
  <c r="J35" i="27"/>
  <c r="J35" i="29"/>
  <c r="J35" i="41"/>
  <c r="J35" i="12"/>
  <c r="J35" i="15"/>
  <c r="J35" i="28"/>
  <c r="J35" i="36"/>
  <c r="J35" i="52"/>
  <c r="J35" i="31"/>
  <c r="J35" i="42"/>
  <c r="J35" i="40"/>
  <c r="J35" i="37"/>
  <c r="J35" i="38"/>
  <c r="AI34" i="4"/>
  <c r="G34" i="4" s="1"/>
  <c r="J31" i="16" s="1"/>
  <c r="J21" i="48"/>
  <c r="F43" i="30"/>
  <c r="P43" i="37"/>
  <c r="F43" i="39"/>
  <c r="F43" i="23"/>
  <c r="P43" i="40"/>
  <c r="F43" i="16"/>
  <c r="P43" i="15"/>
  <c r="J15" i="49"/>
  <c r="J15" i="34"/>
  <c r="J15" i="17"/>
  <c r="J15" i="29"/>
  <c r="J15" i="24"/>
  <c r="J15" i="23"/>
  <c r="J15" i="39"/>
  <c r="J15" i="15"/>
  <c r="J15" i="22"/>
  <c r="J15" i="37"/>
  <c r="J15" i="33"/>
  <c r="J15" i="44"/>
  <c r="J15" i="19"/>
  <c r="J15" i="52"/>
  <c r="J15" i="8"/>
  <c r="J15" i="28"/>
  <c r="J15" i="18"/>
  <c r="J15" i="40"/>
  <c r="J15" i="48"/>
  <c r="J15" i="32"/>
  <c r="J15" i="35"/>
  <c r="J15" i="14"/>
  <c r="J15" i="21"/>
  <c r="J15" i="36"/>
  <c r="J15" i="42"/>
  <c r="J15" i="27"/>
  <c r="J15" i="38"/>
  <c r="J15" i="30"/>
  <c r="J15" i="43"/>
  <c r="AI40" i="4"/>
  <c r="G40" i="4" s="1"/>
  <c r="J37" i="41" s="1"/>
  <c r="X14" i="37"/>
  <c r="X14" i="38"/>
  <c r="X14" i="49"/>
  <c r="X14" i="30"/>
  <c r="X14" i="18"/>
  <c r="X14" i="40"/>
  <c r="X14" i="43"/>
  <c r="X14" i="23"/>
  <c r="X14" i="12"/>
  <c r="X14" i="20"/>
  <c r="X14" i="19"/>
  <c r="X14" i="29"/>
  <c r="P23" i="8"/>
  <c r="F23" i="16"/>
  <c r="G23" i="16" s="1"/>
  <c r="P33" i="43"/>
  <c r="P33" i="42"/>
  <c r="F33" i="8"/>
  <c r="P33" i="24"/>
  <c r="F33" i="41"/>
  <c r="G33" i="41" s="1"/>
  <c r="P33" i="31"/>
  <c r="F39" i="17"/>
  <c r="F39" i="48"/>
  <c r="P39" i="33"/>
  <c r="G27" i="31"/>
  <c r="X22" i="48"/>
  <c r="X22" i="52"/>
  <c r="X22" i="37"/>
  <c r="X22" i="26"/>
  <c r="X22" i="43"/>
  <c r="X22" i="49"/>
  <c r="X22" i="33"/>
  <c r="X22" i="42"/>
  <c r="X22" i="28"/>
  <c r="V40" i="30"/>
  <c r="V40" i="19"/>
  <c r="V40" i="14"/>
  <c r="V40" i="33"/>
  <c r="V40" i="23"/>
  <c r="V40" i="18"/>
  <c r="V40" i="15"/>
  <c r="V40" i="16"/>
  <c r="V40" i="38"/>
  <c r="V40" i="21"/>
  <c r="V40" i="36"/>
  <c r="V40" i="28"/>
  <c r="V40" i="12"/>
  <c r="V40" i="34"/>
  <c r="V40" i="40"/>
  <c r="V40" i="29"/>
  <c r="V40" i="43"/>
  <c r="V40" i="49"/>
  <c r="V40" i="31"/>
  <c r="V40" i="41"/>
  <c r="V40" i="25"/>
  <c r="V40" i="8"/>
  <c r="V40" i="52"/>
  <c r="V40" i="50"/>
  <c r="V40" i="17"/>
  <c r="V40" i="48"/>
  <c r="V40" i="22"/>
  <c r="V40" i="39"/>
  <c r="V40" i="20"/>
  <c r="V40" i="32"/>
  <c r="V40" i="35"/>
  <c r="V40" i="27"/>
  <c r="V40" i="42"/>
  <c r="V40" i="44"/>
  <c r="V40" i="51"/>
  <c r="V40" i="26"/>
  <c r="F23" i="28"/>
  <c r="G23" i="28" s="1"/>
  <c r="F39" i="31"/>
  <c r="G39" i="31" s="1"/>
  <c r="P39" i="41"/>
  <c r="P39" i="26"/>
  <c r="P39" i="31"/>
  <c r="P39" i="14"/>
  <c r="P39" i="16"/>
  <c r="F39" i="51"/>
  <c r="F39" i="29"/>
  <c r="P39" i="8"/>
  <c r="P39" i="18"/>
  <c r="P39" i="20"/>
  <c r="P39" i="30"/>
  <c r="P33" i="33"/>
  <c r="P33" i="36"/>
  <c r="P33" i="15"/>
  <c r="F33" i="16"/>
  <c r="G33" i="16" s="1"/>
  <c r="P33" i="17"/>
  <c r="F33" i="51"/>
  <c r="G33" i="51" s="1"/>
  <c r="F33" i="50"/>
  <c r="F33" i="17"/>
  <c r="G33" i="17" s="1"/>
  <c r="P33" i="22"/>
  <c r="F33" i="44"/>
  <c r="F33" i="40"/>
  <c r="P33" i="52"/>
  <c r="F33" i="42"/>
  <c r="P33" i="14"/>
  <c r="P33" i="20"/>
  <c r="F33" i="30"/>
  <c r="G33" i="30" s="1"/>
  <c r="P33" i="8"/>
  <c r="F33" i="24"/>
  <c r="P33" i="51"/>
  <c r="P33" i="12"/>
  <c r="P33" i="28"/>
  <c r="P33" i="50"/>
  <c r="F33" i="18"/>
  <c r="F33" i="31"/>
  <c r="F33" i="43"/>
  <c r="P33" i="40"/>
  <c r="P33" i="13"/>
  <c r="F33" i="22"/>
  <c r="P33" i="26"/>
  <c r="F33" i="49"/>
  <c r="F33" i="14"/>
  <c r="P33" i="38"/>
  <c r="F33" i="25"/>
  <c r="P33" i="37"/>
  <c r="F33" i="48"/>
  <c r="F33" i="29"/>
  <c r="P33" i="41"/>
  <c r="F33" i="39"/>
  <c r="P33" i="35"/>
  <c r="P33" i="27"/>
  <c r="F33" i="23"/>
  <c r="F33" i="15"/>
  <c r="P33" i="34"/>
  <c r="P33" i="19"/>
  <c r="P33" i="48"/>
  <c r="F33" i="37"/>
  <c r="P33" i="23"/>
  <c r="F33" i="38"/>
  <c r="P33" i="18"/>
  <c r="F13" i="14"/>
  <c r="F13" i="41"/>
  <c r="G13" i="41" s="1"/>
  <c r="F13" i="13"/>
  <c r="F36" i="15"/>
  <c r="P36" i="52"/>
  <c r="F36" i="44"/>
  <c r="G36" i="44" s="1"/>
  <c r="F36" i="42"/>
  <c r="P36" i="40"/>
  <c r="P36" i="20"/>
  <c r="F14" i="19"/>
  <c r="G14" i="19" s="1"/>
  <c r="P14" i="39"/>
  <c r="V17" i="50"/>
  <c r="V17" i="20"/>
  <c r="V17" i="40"/>
  <c r="V17" i="36"/>
  <c r="V17" i="52"/>
  <c r="V17" i="12"/>
  <c r="V17" i="42"/>
  <c r="V17" i="49"/>
  <c r="V17" i="28"/>
  <c r="V17" i="33"/>
  <c r="V17" i="51"/>
  <c r="V17" i="39"/>
  <c r="V17" i="29"/>
  <c r="V17" i="15"/>
  <c r="V17" i="21"/>
  <c r="V17" i="17"/>
  <c r="V17" i="8"/>
  <c r="V17" i="38"/>
  <c r="V17" i="34"/>
  <c r="P29" i="8"/>
  <c r="P29" i="33"/>
  <c r="F29" i="8"/>
  <c r="P29" i="23"/>
  <c r="P29" i="50"/>
  <c r="P29" i="44"/>
  <c r="P29" i="17"/>
  <c r="F29" i="43"/>
  <c r="P29" i="20"/>
  <c r="F29" i="15"/>
  <c r="P29" i="39"/>
  <c r="F29" i="51"/>
  <c r="G29" i="51" s="1"/>
  <c r="P13" i="34"/>
  <c r="P13" i="33"/>
  <c r="F13" i="27"/>
  <c r="F13" i="28"/>
  <c r="P13" i="44"/>
  <c r="P13" i="51"/>
  <c r="F13" i="8"/>
  <c r="F13" i="17"/>
  <c r="G13" i="17" s="1"/>
  <c r="F13" i="34"/>
  <c r="F13" i="32"/>
  <c r="F13" i="44"/>
  <c r="P13" i="23"/>
  <c r="P13" i="29"/>
  <c r="F13" i="23"/>
  <c r="G13" i="23" s="1"/>
  <c r="F13" i="39"/>
  <c r="P13" i="15"/>
  <c r="P13" i="42"/>
  <c r="F13" i="35"/>
  <c r="F13" i="29"/>
  <c r="P13" i="8"/>
  <c r="F13" i="30"/>
  <c r="P13" i="50"/>
  <c r="F13" i="15"/>
  <c r="G13" i="15" s="1"/>
  <c r="P13" i="48"/>
  <c r="P13" i="12"/>
  <c r="P13" i="36"/>
  <c r="P13" i="35"/>
  <c r="P13" i="43"/>
  <c r="F13" i="25"/>
  <c r="F13" i="43"/>
  <c r="F13" i="37"/>
  <c r="G13" i="37" s="1"/>
  <c r="F13" i="18"/>
  <c r="G13" i="18" s="1"/>
  <c r="P13" i="26"/>
  <c r="P13" i="21"/>
  <c r="F13" i="42"/>
  <c r="P13" i="20"/>
  <c r="P13" i="39"/>
  <c r="F13" i="38"/>
  <c r="P13" i="41"/>
  <c r="P13" i="49"/>
  <c r="P13" i="13"/>
  <c r="F13" i="26"/>
  <c r="F13" i="52"/>
  <c r="P13" i="27"/>
  <c r="F13" i="22"/>
  <c r="F13" i="40"/>
  <c r="P13" i="18"/>
  <c r="P13" i="30"/>
  <c r="F13" i="24"/>
  <c r="F13" i="20"/>
  <c r="P13" i="14"/>
  <c r="P13" i="28"/>
  <c r="P13" i="17"/>
  <c r="F15" i="22"/>
  <c r="F15" i="13"/>
  <c r="F34" i="30"/>
  <c r="P34" i="27"/>
  <c r="V9" i="25"/>
  <c r="V9" i="16"/>
  <c r="V9" i="34"/>
  <c r="V9" i="12"/>
  <c r="V9" i="33"/>
  <c r="V9" i="52"/>
  <c r="V9" i="35"/>
  <c r="V9" i="41"/>
  <c r="V9" i="28"/>
  <c r="V9" i="18"/>
  <c r="V9" i="43"/>
  <c r="V9" i="14"/>
  <c r="V9" i="15"/>
  <c r="V9" i="36"/>
  <c r="V9" i="8"/>
  <c r="V9" i="13"/>
  <c r="V9" i="37"/>
  <c r="V9" i="48"/>
  <c r="V9" i="20"/>
  <c r="V33" i="22"/>
  <c r="V33" i="43"/>
  <c r="V33" i="21"/>
  <c r="V33" i="29"/>
  <c r="V33" i="32"/>
  <c r="V33" i="50"/>
  <c r="V33" i="18"/>
  <c r="V33" i="51"/>
  <c r="V33" i="28"/>
  <c r="V33" i="19"/>
  <c r="V33" i="17"/>
  <c r="V33" i="25"/>
  <c r="V33" i="49"/>
  <c r="V33" i="48"/>
  <c r="V33" i="26"/>
  <c r="V33" i="24"/>
  <c r="V33" i="33"/>
  <c r="V33" i="30"/>
  <c r="V33" i="16"/>
  <c r="X32" i="22"/>
  <c r="X32" i="13"/>
  <c r="X32" i="16"/>
  <c r="X32" i="25"/>
  <c r="X7" i="39"/>
  <c r="X7" i="13"/>
  <c r="X7" i="14"/>
  <c r="X7" i="40"/>
  <c r="X7" i="41"/>
  <c r="X7" i="49"/>
  <c r="X7" i="21"/>
  <c r="V19" i="24"/>
  <c r="V19" i="13"/>
  <c r="V19" i="35"/>
  <c r="V19" i="39"/>
  <c r="V19" i="38"/>
  <c r="V19" i="40"/>
  <c r="V19" i="23"/>
  <c r="V19" i="21"/>
  <c r="V19" i="22"/>
  <c r="V19" i="30"/>
  <c r="V19" i="50"/>
  <c r="V19" i="29"/>
  <c r="V19" i="43"/>
  <c r="V19" i="14"/>
  <c r="V19" i="34"/>
  <c r="V19" i="52"/>
  <c r="V19" i="28"/>
  <c r="V19" i="25"/>
  <c r="V19" i="19"/>
  <c r="V19" i="36"/>
  <c r="V19" i="32"/>
  <c r="V19" i="8"/>
  <c r="V19" i="31"/>
  <c r="V19" i="42"/>
  <c r="V19" i="48"/>
  <c r="X5" i="14"/>
  <c r="X5" i="40"/>
  <c r="X5" i="50"/>
  <c r="X5" i="18"/>
  <c r="X5" i="16"/>
  <c r="X5" i="31"/>
  <c r="X5" i="43"/>
  <c r="X5" i="34"/>
  <c r="X5" i="26"/>
  <c r="X5" i="13"/>
  <c r="X5" i="27"/>
  <c r="X5" i="37"/>
  <c r="X5" i="29"/>
  <c r="X5" i="35"/>
  <c r="X5" i="32"/>
  <c r="X5" i="51"/>
  <c r="X5" i="52"/>
  <c r="X5" i="30"/>
  <c r="X5" i="33"/>
  <c r="X5" i="15"/>
  <c r="V9" i="29"/>
  <c r="V33" i="40"/>
  <c r="V30" i="26"/>
  <c r="V30" i="32"/>
  <c r="V36" i="28"/>
  <c r="V36" i="37"/>
  <c r="V36" i="15"/>
  <c r="V36" i="52"/>
  <c r="V36" i="41"/>
  <c r="V36" i="49"/>
  <c r="V36" i="44"/>
  <c r="V36" i="13"/>
  <c r="V36" i="17"/>
  <c r="V36" i="51"/>
  <c r="V36" i="29"/>
  <c r="V36" i="50"/>
  <c r="V36" i="31"/>
  <c r="V36" i="8"/>
  <c r="V36" i="36"/>
  <c r="V36" i="39"/>
  <c r="V36" i="12"/>
  <c r="X18" i="33"/>
  <c r="X18" i="19"/>
  <c r="X18" i="29"/>
  <c r="X18" i="40"/>
  <c r="X18" i="8"/>
  <c r="X18" i="16"/>
  <c r="X18" i="17"/>
  <c r="X18" i="34"/>
  <c r="X18" i="13"/>
  <c r="X18" i="15"/>
  <c r="X18" i="49"/>
  <c r="X18" i="51"/>
  <c r="X18" i="39"/>
  <c r="X18" i="23"/>
  <c r="X18" i="31"/>
  <c r="V7" i="18"/>
  <c r="V7" i="19"/>
  <c r="V7" i="30"/>
  <c r="V7" i="31"/>
  <c r="V7" i="51"/>
  <c r="V7" i="17"/>
  <c r="V7" i="29"/>
  <c r="V7" i="20"/>
  <c r="V7" i="8"/>
  <c r="V7" i="40"/>
  <c r="V7" i="35"/>
  <c r="V7" i="42"/>
  <c r="V7" i="26"/>
  <c r="V7" i="50"/>
  <c r="X38" i="8"/>
  <c r="X38" i="49"/>
  <c r="X38" i="39"/>
  <c r="X38" i="50"/>
  <c r="X38" i="15"/>
  <c r="X38" i="23"/>
  <c r="X38" i="26"/>
  <c r="X38" i="32"/>
  <c r="X38" i="37"/>
  <c r="X38" i="43"/>
  <c r="X38" i="13"/>
  <c r="X38" i="18"/>
  <c r="X38" i="30"/>
  <c r="X38" i="19"/>
  <c r="X38" i="27"/>
  <c r="X38" i="29"/>
  <c r="X38" i="38"/>
  <c r="P28" i="49"/>
  <c r="P28" i="48"/>
  <c r="F28" i="13"/>
  <c r="P28" i="22"/>
  <c r="F28" i="25"/>
  <c r="F28" i="37"/>
  <c r="F28" i="38"/>
  <c r="P28" i="18"/>
  <c r="P8" i="37"/>
  <c r="F8" i="20"/>
  <c r="F8" i="8"/>
  <c r="G8" i="8" s="1"/>
  <c r="X43" i="43"/>
  <c r="X43" i="27"/>
  <c r="X43" i="12"/>
  <c r="X43" i="34"/>
  <c r="X43" i="21"/>
  <c r="X39" i="42"/>
  <c r="X39" i="28"/>
  <c r="X39" i="31"/>
  <c r="X37" i="38"/>
  <c r="X33" i="44"/>
  <c r="X27" i="14"/>
  <c r="X27" i="29"/>
  <c r="X27" i="17"/>
  <c r="X27" i="37"/>
  <c r="X27" i="20"/>
  <c r="X27" i="52"/>
  <c r="X25" i="22"/>
  <c r="X25" i="8"/>
  <c r="X23" i="49"/>
  <c r="X23" i="39"/>
  <c r="X23" i="48"/>
  <c r="X23" i="29"/>
  <c r="X23" i="13"/>
  <c r="X13" i="13"/>
  <c r="X11" i="19"/>
  <c r="X11" i="18"/>
  <c r="X11" i="23"/>
  <c r="X11" i="25"/>
  <c r="X11" i="42"/>
  <c r="X11" i="34"/>
  <c r="X9" i="36"/>
  <c r="N42" i="22"/>
  <c r="N42" i="21"/>
  <c r="N42" i="24"/>
  <c r="N42" i="17"/>
  <c r="N42" i="48"/>
  <c r="N42" i="49"/>
  <c r="N42" i="38"/>
  <c r="N42" i="37"/>
  <c r="V6" i="39"/>
  <c r="V6" i="25"/>
  <c r="V30" i="51"/>
  <c r="V30" i="42"/>
  <c r="V30" i="37"/>
  <c r="V30" i="38"/>
  <c r="V30" i="22"/>
  <c r="V30" i="50"/>
  <c r="V30" i="28"/>
  <c r="V30" i="12"/>
  <c r="V30" i="25"/>
  <c r="G10" i="52"/>
  <c r="V37" i="27"/>
  <c r="V37" i="18"/>
  <c r="V37" i="13"/>
  <c r="V37" i="39"/>
  <c r="V37" i="23"/>
  <c r="V37" i="33"/>
  <c r="V37" i="35"/>
  <c r="V37" i="50"/>
  <c r="V37" i="16"/>
  <c r="V37" i="29"/>
  <c r="V37" i="31"/>
  <c r="V37" i="19"/>
  <c r="V37" i="26"/>
  <c r="V37" i="41"/>
  <c r="V37" i="44"/>
  <c r="V37" i="38"/>
  <c r="V37" i="49"/>
  <c r="V37" i="20"/>
  <c r="V37" i="15"/>
  <c r="V36" i="16"/>
  <c r="V10" i="14"/>
  <c r="V10" i="41"/>
  <c r="V10" i="15"/>
  <c r="V10" i="52"/>
  <c r="V10" i="8"/>
  <c r="V10" i="20"/>
  <c r="V10" i="31"/>
  <c r="V10" i="13"/>
  <c r="F28" i="43"/>
  <c r="P10" i="19"/>
  <c r="P10" i="27"/>
  <c r="P10" i="36"/>
  <c r="F10" i="38"/>
  <c r="P10" i="17"/>
  <c r="P10" i="25"/>
  <c r="F10" i="27"/>
  <c r="P10" i="40"/>
  <c r="P10" i="41"/>
  <c r="F10" i="8"/>
  <c r="F10" i="25"/>
  <c r="P10" i="37"/>
  <c r="F10" i="50"/>
  <c r="P10" i="34"/>
  <c r="P10" i="12"/>
  <c r="P10" i="23"/>
  <c r="F10" i="29"/>
  <c r="P10" i="42"/>
  <c r="F10" i="13"/>
  <c r="F10" i="22"/>
  <c r="G10" i="22" s="1"/>
  <c r="F10" i="28"/>
  <c r="G10" i="28" s="1"/>
  <c r="F10" i="33"/>
  <c r="F10" i="36"/>
  <c r="P10" i="13"/>
  <c r="F10" i="32"/>
  <c r="F10" i="21"/>
  <c r="G10" i="21" s="1"/>
  <c r="E7" i="36"/>
  <c r="F27" i="50"/>
  <c r="P27" i="52"/>
  <c r="P27" i="50"/>
  <c r="F27" i="52"/>
  <c r="G27" i="52" s="1"/>
  <c r="AI42" i="4"/>
  <c r="G42" i="4" s="1"/>
  <c r="J39" i="31" s="1"/>
  <c r="AH42" i="4"/>
  <c r="F42" i="4" s="1"/>
  <c r="T39" i="35" s="1"/>
  <c r="AH14" i="4"/>
  <c r="F14" i="4" s="1"/>
  <c r="T11" i="19" s="1"/>
  <c r="AH40" i="4"/>
  <c r="F40" i="4" s="1"/>
  <c r="T37" i="40" s="1"/>
  <c r="AH9" i="4"/>
  <c r="F9" i="4" s="1"/>
  <c r="T6" i="36" s="1"/>
  <c r="E26" i="36"/>
  <c r="E41" i="36"/>
  <c r="E19" i="36"/>
  <c r="E34" i="36"/>
  <c r="E39" i="36"/>
  <c r="E33" i="36"/>
  <c r="G33" i="36" s="1"/>
  <c r="E11" i="36"/>
  <c r="E38" i="36"/>
  <c r="E14" i="36"/>
  <c r="E21" i="31"/>
  <c r="E6" i="28"/>
  <c r="E38" i="28"/>
  <c r="E26" i="28"/>
  <c r="N36" i="52"/>
  <c r="N36" i="48"/>
  <c r="N36" i="50"/>
  <c r="E5" i="50"/>
  <c r="E7" i="50"/>
  <c r="E11" i="50"/>
  <c r="E13" i="50"/>
  <c r="E15" i="50"/>
  <c r="E19" i="50"/>
  <c r="E21" i="50"/>
  <c r="E23" i="50"/>
  <c r="E27" i="50"/>
  <c r="E29" i="50"/>
  <c r="E31" i="50"/>
  <c r="E35" i="50"/>
  <c r="E37" i="50"/>
  <c r="E39" i="50"/>
  <c r="E43" i="50"/>
  <c r="E6" i="50"/>
  <c r="E8" i="50"/>
  <c r="E10" i="50"/>
  <c r="G10" i="50" s="1"/>
  <c r="E14" i="50"/>
  <c r="E16" i="50"/>
  <c r="E18" i="50"/>
  <c r="E22" i="50"/>
  <c r="E24" i="50"/>
  <c r="E26" i="50"/>
  <c r="E30" i="50"/>
  <c r="E32" i="50"/>
  <c r="E34" i="50"/>
  <c r="E38" i="50"/>
  <c r="E40" i="50"/>
  <c r="G40" i="50" s="1"/>
  <c r="E42" i="50"/>
  <c r="F5" i="8"/>
  <c r="F5" i="12"/>
  <c r="G5" i="12" s="1"/>
  <c r="F5" i="14"/>
  <c r="F5" i="16"/>
  <c r="P5" i="15"/>
  <c r="P12" i="50"/>
  <c r="P12" i="52"/>
  <c r="F12" i="48"/>
  <c r="F12" i="50"/>
  <c r="F12" i="49"/>
  <c r="P12" i="51"/>
  <c r="P25" i="14"/>
  <c r="E15" i="43"/>
  <c r="E24" i="43"/>
  <c r="E27" i="43"/>
  <c r="E33" i="43"/>
  <c r="G33" i="43" s="1"/>
  <c r="E38" i="43"/>
  <c r="E34" i="43"/>
  <c r="E37" i="43"/>
  <c r="E39" i="43"/>
  <c r="E23" i="43"/>
  <c r="E26" i="43"/>
  <c r="E10" i="43"/>
  <c r="E17" i="43"/>
  <c r="E9" i="38"/>
  <c r="E13" i="38"/>
  <c r="G13" i="38" s="1"/>
  <c r="E34" i="38"/>
  <c r="E37" i="38"/>
  <c r="E18" i="38"/>
  <c r="E11" i="34"/>
  <c r="E20" i="29"/>
  <c r="E24" i="29"/>
  <c r="E7" i="18"/>
  <c r="E24" i="12"/>
  <c r="E27" i="12"/>
  <c r="G27" i="12" s="1"/>
  <c r="E34" i="12"/>
  <c r="E37" i="12"/>
  <c r="E26" i="12"/>
  <c r="N20" i="41"/>
  <c r="N20" i="13"/>
  <c r="J12" i="46"/>
  <c r="V18" i="13"/>
  <c r="V18" i="43"/>
  <c r="V18" i="51"/>
  <c r="V26" i="48"/>
  <c r="V26" i="52"/>
  <c r="V26" i="19"/>
  <c r="V26" i="26"/>
  <c r="V26" i="34"/>
  <c r="V26" i="42"/>
  <c r="V26" i="15"/>
  <c r="V26" i="25"/>
  <c r="V26" i="32"/>
  <c r="V26" i="41"/>
  <c r="V26" i="50"/>
  <c r="V26" i="16"/>
  <c r="V26" i="24"/>
  <c r="V26" i="36"/>
  <c r="V26" i="8"/>
  <c r="V26" i="23"/>
  <c r="V26" i="35"/>
  <c r="V26" i="13"/>
  <c r="X34" i="18"/>
  <c r="X34" i="26"/>
  <c r="X34" i="35"/>
  <c r="X34" i="40"/>
  <c r="X34" i="51"/>
  <c r="X34" i="17"/>
  <c r="X34" i="27"/>
  <c r="X34" i="34"/>
  <c r="X34" i="12"/>
  <c r="X34" i="24"/>
  <c r="X34" i="37"/>
  <c r="X34" i="50"/>
  <c r="X12" i="20"/>
  <c r="X12" i="37"/>
  <c r="X12" i="52"/>
  <c r="F40" i="30"/>
  <c r="P40" i="52"/>
  <c r="P11" i="49"/>
  <c r="P5" i="48"/>
  <c r="P5" i="50"/>
  <c r="P5" i="51"/>
  <c r="P5" i="17"/>
  <c r="F5" i="26"/>
  <c r="F5" i="18"/>
  <c r="P5" i="8"/>
  <c r="P5" i="18"/>
  <c r="F5" i="27"/>
  <c r="F5" i="19"/>
  <c r="G5" i="19" s="1"/>
  <c r="P5" i="25"/>
  <c r="P5" i="49"/>
  <c r="F5" i="50"/>
  <c r="P5" i="19"/>
  <c r="P5" i="14"/>
  <c r="F5" i="24"/>
  <c r="P5" i="20"/>
  <c r="F5" i="15"/>
  <c r="G5" i="15" s="1"/>
  <c r="P5" i="23"/>
  <c r="E20" i="35"/>
  <c r="E27" i="35"/>
  <c r="G27" i="35" s="1"/>
  <c r="E12" i="25"/>
  <c r="G12" i="25" s="1"/>
  <c r="E33" i="25"/>
  <c r="G33" i="25" s="1"/>
  <c r="E25" i="25"/>
  <c r="E13" i="25"/>
  <c r="E37" i="25"/>
  <c r="E32" i="25"/>
  <c r="E7" i="25"/>
  <c r="E10" i="25"/>
  <c r="E24" i="20"/>
  <c r="E17" i="16"/>
  <c r="E18" i="16"/>
  <c r="E25" i="16"/>
  <c r="E6" i="16"/>
  <c r="E14" i="16"/>
  <c r="E9" i="40"/>
  <c r="J42" i="30"/>
  <c r="J42" i="8"/>
  <c r="V29" i="49"/>
  <c r="V29" i="31"/>
  <c r="V29" i="36"/>
  <c r="E18" i="49"/>
  <c r="E8" i="49"/>
  <c r="E20" i="49"/>
  <c r="E30" i="49"/>
  <c r="E40" i="49"/>
  <c r="E31" i="49"/>
  <c r="E32" i="49"/>
  <c r="E16" i="49"/>
  <c r="E39" i="48"/>
  <c r="E23" i="48"/>
  <c r="AI25" i="4"/>
  <c r="G25" i="4" s="1"/>
  <c r="AI17" i="4"/>
  <c r="G17" i="4" s="1"/>
  <c r="J14" i="38" s="1"/>
  <c r="AI37" i="4"/>
  <c r="G37" i="4" s="1"/>
  <c r="J31" i="20"/>
  <c r="G10" i="25"/>
  <c r="AI29" i="4"/>
  <c r="G29" i="4" s="1"/>
  <c r="J26" i="33" s="1"/>
  <c r="AH16" i="4"/>
  <c r="F16" i="4" s="1"/>
  <c r="AI21" i="4"/>
  <c r="G21" i="4" s="1"/>
  <c r="AI44" i="4"/>
  <c r="G44" i="4" s="1"/>
  <c r="J41" i="34" s="1"/>
  <c r="AI27" i="4"/>
  <c r="G27" i="4" s="1"/>
  <c r="J24" i="36" s="1"/>
  <c r="AI13" i="4"/>
  <c r="G13" i="4" s="1"/>
  <c r="J10" i="21" s="1"/>
  <c r="AH38" i="4"/>
  <c r="F38" i="4" s="1"/>
  <c r="T37" i="12"/>
  <c r="T37" i="50"/>
  <c r="AI46" i="4"/>
  <c r="G46" i="4" s="1"/>
  <c r="J43" i="19" s="1"/>
  <c r="AH46" i="4"/>
  <c r="F46" i="4" s="1"/>
  <c r="T43" i="13" s="1"/>
  <c r="J37" i="26"/>
  <c r="J37" i="34"/>
  <c r="J37" i="27"/>
  <c r="J37" i="21"/>
  <c r="J37" i="44"/>
  <c r="J37" i="50"/>
  <c r="T11" i="14"/>
  <c r="T39" i="39"/>
  <c r="J24" i="17"/>
  <c r="J39" i="12"/>
  <c r="T43" i="17"/>
  <c r="T43" i="21"/>
  <c r="T43" i="16"/>
  <c r="T43" i="27"/>
  <c r="T43" i="15"/>
  <c r="T43" i="50"/>
  <c r="T43" i="37"/>
  <c r="T43" i="22"/>
  <c r="T43" i="20"/>
  <c r="T43" i="25"/>
  <c r="T43" i="29"/>
  <c r="T43" i="26"/>
  <c r="T43" i="23"/>
  <c r="J43" i="12"/>
  <c r="T16" i="39"/>
  <c r="T16" i="16"/>
  <c r="T16" i="19"/>
  <c r="T16" i="21"/>
  <c r="T16" i="36"/>
  <c r="T16" i="42"/>
  <c r="T16" i="26"/>
  <c r="T16" i="8"/>
  <c r="T16" i="29"/>
  <c r="T16" i="33"/>
  <c r="T24" i="8"/>
  <c r="T24" i="14"/>
  <c r="T24" i="44"/>
  <c r="T24" i="35"/>
  <c r="T24" i="41"/>
  <c r="T24" i="16"/>
  <c r="T24" i="38"/>
  <c r="T24" i="17"/>
  <c r="T24" i="15"/>
  <c r="T24" i="27"/>
  <c r="J26" i="31"/>
  <c r="J26" i="43"/>
  <c r="J26" i="14"/>
  <c r="J26" i="18"/>
  <c r="J26" i="29"/>
  <c r="J26" i="51"/>
  <c r="J26" i="19"/>
  <c r="J26" i="8"/>
  <c r="J26" i="48"/>
  <c r="J26" i="40"/>
  <c r="J26" i="24"/>
  <c r="J26" i="27"/>
  <c r="J26" i="36"/>
  <c r="J26" i="16"/>
  <c r="J26" i="39"/>
  <c r="J26" i="12"/>
  <c r="J26" i="32"/>
  <c r="T20" i="43"/>
  <c r="T6" i="44"/>
  <c r="T6" i="27"/>
  <c r="T6" i="22"/>
  <c r="T6" i="34"/>
  <c r="T6" i="41"/>
  <c r="J14" i="51"/>
  <c r="J14" i="33"/>
  <c r="J14" i="22" l="1"/>
  <c r="T8" i="19"/>
  <c r="J24" i="51"/>
  <c r="J37" i="25"/>
  <c r="J37" i="39"/>
  <c r="J14" i="16"/>
  <c r="J24" i="20"/>
  <c r="J37" i="35"/>
  <c r="J37" i="23"/>
  <c r="J14" i="35"/>
  <c r="J24" i="22"/>
  <c r="J24" i="25"/>
  <c r="J37" i="16"/>
  <c r="J37" i="36"/>
  <c r="J14" i="12"/>
  <c r="J24" i="49"/>
  <c r="J37" i="37"/>
  <c r="J37" i="40"/>
  <c r="J14" i="32"/>
  <c r="J24" i="28"/>
  <c r="J14" i="24"/>
  <c r="J24" i="34"/>
  <c r="J37" i="19"/>
  <c r="J37" i="13"/>
  <c r="J37" i="24"/>
  <c r="J37" i="33"/>
  <c r="T6" i="21"/>
  <c r="T6" i="49"/>
  <c r="T6" i="19"/>
  <c r="T6" i="38"/>
  <c r="T6" i="52"/>
  <c r="T28" i="23"/>
  <c r="T6" i="48"/>
  <c r="T6" i="28"/>
  <c r="T6" i="20"/>
  <c r="T6" i="24"/>
  <c r="T6" i="25"/>
  <c r="T28" i="38"/>
  <c r="T6" i="30"/>
  <c r="T6" i="37"/>
  <c r="T6" i="29"/>
  <c r="T6" i="43"/>
  <c r="T6" i="50"/>
  <c r="J43" i="16"/>
  <c r="T28" i="40"/>
  <c r="T6" i="26"/>
  <c r="T6" i="18"/>
  <c r="T6" i="31"/>
  <c r="T6" i="40"/>
  <c r="J43" i="36"/>
  <c r="T6" i="8"/>
  <c r="T6" i="42"/>
  <c r="T6" i="12"/>
  <c r="T6" i="32"/>
  <c r="J43" i="29"/>
  <c r="T6" i="17"/>
  <c r="T6" i="33"/>
  <c r="T6" i="16"/>
  <c r="T6" i="51"/>
  <c r="J43" i="15"/>
  <c r="T28" i="19"/>
  <c r="T6" i="35"/>
  <c r="T6" i="13"/>
  <c r="T6" i="39"/>
  <c r="T6" i="23"/>
  <c r="J43" i="30"/>
  <c r="T28" i="34"/>
  <c r="X40" i="30"/>
  <c r="X40" i="51"/>
  <c r="X40" i="18"/>
  <c r="X40" i="16"/>
  <c r="X40" i="17"/>
  <c r="X40" i="24"/>
  <c r="X40" i="52"/>
  <c r="X40" i="12"/>
  <c r="X40" i="20"/>
  <c r="X40" i="19"/>
  <c r="X40" i="48"/>
  <c r="X40" i="29"/>
  <c r="X40" i="28"/>
  <c r="X24" i="30"/>
  <c r="X24" i="38"/>
  <c r="X20" i="14"/>
  <c r="X20" i="28"/>
  <c r="X20" i="25"/>
  <c r="X20" i="17"/>
  <c r="X20" i="21"/>
  <c r="X20" i="29"/>
  <c r="X20" i="31"/>
  <c r="X20" i="48"/>
  <c r="X20" i="39"/>
  <c r="X20" i="20"/>
  <c r="X20" i="15"/>
  <c r="X20" i="50"/>
  <c r="X20" i="37"/>
  <c r="X20" i="42"/>
  <c r="X20" i="32"/>
  <c r="X20" i="12"/>
  <c r="X20" i="36"/>
  <c r="X20" i="52"/>
  <c r="X20" i="35"/>
  <c r="X20" i="26"/>
  <c r="X20" i="33"/>
  <c r="X20" i="19"/>
  <c r="X20" i="30"/>
  <c r="X20" i="38"/>
  <c r="X20" i="22"/>
  <c r="X20" i="49"/>
  <c r="X20" i="51"/>
  <c r="X20" i="43"/>
  <c r="X20" i="34"/>
  <c r="X20" i="16"/>
  <c r="X20" i="40"/>
  <c r="X20" i="41"/>
  <c r="X20" i="23"/>
  <c r="X32" i="41"/>
  <c r="X32" i="38"/>
  <c r="V39" i="28"/>
  <c r="V39" i="24"/>
  <c r="V39" i="43"/>
  <c r="V39" i="15"/>
  <c r="X16" i="23"/>
  <c r="X16" i="41"/>
  <c r="X42" i="15"/>
  <c r="X42" i="24"/>
  <c r="X42" i="12"/>
  <c r="X42" i="34"/>
  <c r="X42" i="31"/>
  <c r="X42" i="49"/>
  <c r="X36" i="35"/>
  <c r="X36" i="19"/>
  <c r="X12" i="35"/>
  <c r="X8" i="12"/>
  <c r="X36" i="13"/>
  <c r="X8" i="18"/>
  <c r="X36" i="20"/>
  <c r="X36" i="12"/>
  <c r="X28" i="50"/>
  <c r="X28" i="32"/>
  <c r="X28" i="34"/>
  <c r="X8" i="33"/>
  <c r="X8" i="21"/>
  <c r="X36" i="51"/>
  <c r="X32" i="48"/>
  <c r="X32" i="51"/>
  <c r="X28" i="51"/>
  <c r="X12" i="48"/>
  <c r="X32" i="17"/>
  <c r="X32" i="33"/>
  <c r="X32" i="23"/>
  <c r="X32" i="32"/>
  <c r="X22" i="20"/>
  <c r="X22" i="27"/>
  <c r="X22" i="29"/>
  <c r="X22" i="21"/>
  <c r="V39" i="13"/>
  <c r="V39" i="17"/>
  <c r="V39" i="32"/>
  <c r="V20" i="49"/>
  <c r="X16" i="28"/>
  <c r="X16" i="38"/>
  <c r="X42" i="18"/>
  <c r="X42" i="35"/>
  <c r="X42" i="33"/>
  <c r="X42" i="42"/>
  <c r="V39" i="35"/>
  <c r="X28" i="36"/>
  <c r="X36" i="31"/>
  <c r="X36" i="32"/>
  <c r="X12" i="40"/>
  <c r="X8" i="41"/>
  <c r="X36" i="25"/>
  <c r="X8" i="36"/>
  <c r="X36" i="36"/>
  <c r="X36" i="48"/>
  <c r="X28" i="42"/>
  <c r="X28" i="28"/>
  <c r="X28" i="31"/>
  <c r="X8" i="16"/>
  <c r="X8" i="13"/>
  <c r="X36" i="49"/>
  <c r="X12" i="33"/>
  <c r="X12" i="22"/>
  <c r="X32" i="31"/>
  <c r="X32" i="44"/>
  <c r="X32" i="18"/>
  <c r="X22" i="8"/>
  <c r="X22" i="51"/>
  <c r="X22" i="30"/>
  <c r="X22" i="44"/>
  <c r="X22" i="40"/>
  <c r="V39" i="31"/>
  <c r="V39" i="48"/>
  <c r="V39" i="16"/>
  <c r="V14" i="36"/>
  <c r="X16" i="14"/>
  <c r="X42" i="22"/>
  <c r="X42" i="8"/>
  <c r="X42" i="38"/>
  <c r="X42" i="39"/>
  <c r="X42" i="50"/>
  <c r="V39" i="34"/>
  <c r="X8" i="15"/>
  <c r="X36" i="23"/>
  <c r="X36" i="38"/>
  <c r="X12" i="29"/>
  <c r="X12" i="21"/>
  <c r="X28" i="49"/>
  <c r="X36" i="40"/>
  <c r="X28" i="21"/>
  <c r="X36" i="41"/>
  <c r="X28" i="48"/>
  <c r="X28" i="29"/>
  <c r="X28" i="17"/>
  <c r="X28" i="19"/>
  <c r="X8" i="25"/>
  <c r="X32" i="43"/>
  <c r="X12" i="19"/>
  <c r="X12" i="38"/>
  <c r="X32" i="49"/>
  <c r="X32" i="36"/>
  <c r="X32" i="40"/>
  <c r="X22" i="18"/>
  <c r="X22" i="25"/>
  <c r="X22" i="32"/>
  <c r="X22" i="23"/>
  <c r="X22" i="38"/>
  <c r="V39" i="52"/>
  <c r="V39" i="19"/>
  <c r="V39" i="49"/>
  <c r="V39" i="37"/>
  <c r="X16" i="33"/>
  <c r="X42" i="23"/>
  <c r="X42" i="16"/>
  <c r="X42" i="40"/>
  <c r="X42" i="41"/>
  <c r="X42" i="48"/>
  <c r="V39" i="38"/>
  <c r="X8" i="30"/>
  <c r="X36" i="24"/>
  <c r="X36" i="44"/>
  <c r="X12" i="36"/>
  <c r="X12" i="24"/>
  <c r="X36" i="37"/>
  <c r="X8" i="24"/>
  <c r="X36" i="26"/>
  <c r="X28" i="38"/>
  <c r="X28" i="18"/>
  <c r="X28" i="12"/>
  <c r="X28" i="15"/>
  <c r="X8" i="17"/>
  <c r="X32" i="8"/>
  <c r="X12" i="15"/>
  <c r="X12" i="28"/>
  <c r="X32" i="20"/>
  <c r="X32" i="50"/>
  <c r="X32" i="26"/>
  <c r="X22" i="15"/>
  <c r="X22" i="14"/>
  <c r="X22" i="19"/>
  <c r="X22" i="34"/>
  <c r="X22" i="22"/>
  <c r="V39" i="51"/>
  <c r="V39" i="39"/>
  <c r="V39" i="12"/>
  <c r="V39" i="30"/>
  <c r="V20" i="44"/>
  <c r="X16" i="19"/>
  <c r="X42" i="17"/>
  <c r="X42" i="13"/>
  <c r="X42" i="26"/>
  <c r="X42" i="25"/>
  <c r="X42" i="44"/>
  <c r="V39" i="23"/>
  <c r="X8" i="35"/>
  <c r="X36" i="42"/>
  <c r="X36" i="8"/>
  <c r="X12" i="23"/>
  <c r="X12" i="14"/>
  <c r="X36" i="29"/>
  <c r="X28" i="13"/>
  <c r="X8" i="40"/>
  <c r="X36" i="17"/>
  <c r="X28" i="33"/>
  <c r="X28" i="41"/>
  <c r="X28" i="44"/>
  <c r="X28" i="8"/>
  <c r="X8" i="42"/>
  <c r="X12" i="8"/>
  <c r="X12" i="30"/>
  <c r="X32" i="39"/>
  <c r="X32" i="34"/>
  <c r="X32" i="29"/>
  <c r="X32" i="35"/>
  <c r="X22" i="16"/>
  <c r="X22" i="50"/>
  <c r="X22" i="35"/>
  <c r="X22" i="39"/>
  <c r="V39" i="50"/>
  <c r="V39" i="33"/>
  <c r="V39" i="44"/>
  <c r="V39" i="25"/>
  <c r="V20" i="27"/>
  <c r="X16" i="8"/>
  <c r="X16" i="35"/>
  <c r="X42" i="20"/>
  <c r="X42" i="28"/>
  <c r="X42" i="27"/>
  <c r="X42" i="52"/>
  <c r="X16" i="13"/>
  <c r="X36" i="33"/>
  <c r="X36" i="18"/>
  <c r="X36" i="14"/>
  <c r="X12" i="16"/>
  <c r="X28" i="27"/>
  <c r="X36" i="27"/>
  <c r="X28" i="30"/>
  <c r="X32" i="30"/>
  <c r="X36" i="50"/>
  <c r="X28" i="25"/>
  <c r="X28" i="37"/>
  <c r="X28" i="39"/>
  <c r="X8" i="49"/>
  <c r="X8" i="37"/>
  <c r="X12" i="27"/>
  <c r="X32" i="28"/>
  <c r="X32" i="24"/>
  <c r="X32" i="15"/>
  <c r="X22" i="41"/>
  <c r="X22" i="12"/>
  <c r="X22" i="36"/>
  <c r="X22" i="31"/>
  <c r="V39" i="36"/>
  <c r="V39" i="20"/>
  <c r="V39" i="27"/>
  <c r="X16" i="30"/>
  <c r="X42" i="21"/>
  <c r="X42" i="32"/>
  <c r="X42" i="29"/>
  <c r="X42" i="51"/>
  <c r="X36" i="52"/>
  <c r="X36" i="34"/>
  <c r="X36" i="16"/>
  <c r="X28" i="40"/>
  <c r="X36" i="30"/>
  <c r="X28" i="43"/>
  <c r="X8" i="50"/>
  <c r="X28" i="14"/>
  <c r="X28" i="23"/>
  <c r="X8" i="39"/>
  <c r="G27" i="27"/>
  <c r="G40" i="30"/>
  <c r="G27" i="24"/>
  <c r="G28" i="13"/>
  <c r="G29" i="8"/>
  <c r="G33" i="44"/>
  <c r="G27" i="15"/>
  <c r="G33" i="23"/>
  <c r="G33" i="26"/>
  <c r="E26" i="42"/>
  <c r="G33" i="31"/>
  <c r="G39" i="17"/>
  <c r="E27" i="34"/>
  <c r="G27" i="34" s="1"/>
  <c r="G13" i="28"/>
  <c r="G40" i="15"/>
  <c r="G27" i="28"/>
  <c r="X24" i="37"/>
  <c r="X24" i="23"/>
  <c r="X24" i="44"/>
  <c r="X24" i="48"/>
  <c r="V29" i="12"/>
  <c r="V29" i="22"/>
  <c r="V29" i="28"/>
  <c r="V29" i="42"/>
  <c r="V29" i="51"/>
  <c r="X41" i="21"/>
  <c r="X41" i="27"/>
  <c r="X37" i="34"/>
  <c r="X37" i="41"/>
  <c r="X33" i="29"/>
  <c r="X33" i="43"/>
  <c r="X29" i="50"/>
  <c r="X29" i="24"/>
  <c r="X21" i="23"/>
  <c r="X21" i="13"/>
  <c r="X21" i="31"/>
  <c r="X13" i="14"/>
  <c r="X13" i="18"/>
  <c r="T43" i="28"/>
  <c r="T43" i="39"/>
  <c r="T43" i="42"/>
  <c r="T43" i="43"/>
  <c r="T43" i="30"/>
  <c r="V29" i="43"/>
  <c r="V29" i="14"/>
  <c r="X24" i="20"/>
  <c r="V10" i="25"/>
  <c r="V10" i="35"/>
  <c r="V6" i="34"/>
  <c r="X9" i="44"/>
  <c r="X13" i="38"/>
  <c r="X25" i="30"/>
  <c r="X37" i="32"/>
  <c r="F15" i="38"/>
  <c r="G15" i="38" s="1"/>
  <c r="F36" i="19"/>
  <c r="G36" i="19" s="1"/>
  <c r="F36" i="41"/>
  <c r="P36" i="49"/>
  <c r="F36" i="31"/>
  <c r="P36" i="23"/>
  <c r="F36" i="28"/>
  <c r="F36" i="18"/>
  <c r="G36" i="18" s="1"/>
  <c r="P36" i="37"/>
  <c r="P36" i="25"/>
  <c r="P36" i="44"/>
  <c r="X41" i="40"/>
  <c r="V6" i="51"/>
  <c r="V14" i="15"/>
  <c r="V14" i="29"/>
  <c r="V14" i="43"/>
  <c r="V14" i="32"/>
  <c r="V14" i="44"/>
  <c r="V14" i="14"/>
  <c r="X16" i="44"/>
  <c r="X16" i="50"/>
  <c r="X16" i="26"/>
  <c r="X16" i="21"/>
  <c r="X16" i="27"/>
  <c r="X16" i="52"/>
  <c r="X16" i="24"/>
  <c r="X16" i="32"/>
  <c r="X16" i="40"/>
  <c r="X16" i="36"/>
  <c r="X16" i="25"/>
  <c r="X16" i="37"/>
  <c r="X16" i="12"/>
  <c r="X16" i="29"/>
  <c r="X16" i="42"/>
  <c r="X16" i="15"/>
  <c r="X16" i="22"/>
  <c r="X16" i="17"/>
  <c r="X16" i="18"/>
  <c r="X16" i="16"/>
  <c r="X16" i="20"/>
  <c r="X16" i="34"/>
  <c r="X16" i="51"/>
  <c r="X16" i="39"/>
  <c r="F5" i="32"/>
  <c r="P5" i="41"/>
  <c r="P5" i="26"/>
  <c r="F5" i="31"/>
  <c r="P5" i="43"/>
  <c r="F5" i="29"/>
  <c r="P5" i="32"/>
  <c r="P5" i="29"/>
  <c r="P5" i="30"/>
  <c r="F5" i="34"/>
  <c r="F5" i="28"/>
  <c r="F5" i="30"/>
  <c r="P5" i="34"/>
  <c r="P5" i="37"/>
  <c r="F5" i="40"/>
  <c r="F5" i="33"/>
  <c r="P5" i="36"/>
  <c r="P5" i="40"/>
  <c r="F5" i="43"/>
  <c r="F10" i="49"/>
  <c r="P10" i="18"/>
  <c r="F10" i="12"/>
  <c r="G10" i="12" s="1"/>
  <c r="P10" i="39"/>
  <c r="F10" i="51"/>
  <c r="G10" i="51" s="1"/>
  <c r="P10" i="8"/>
  <c r="F10" i="20"/>
  <c r="G10" i="20" s="1"/>
  <c r="P10" i="16"/>
  <c r="P10" i="44"/>
  <c r="P10" i="51"/>
  <c r="P10" i="20"/>
  <c r="P10" i="24"/>
  <c r="P10" i="29"/>
  <c r="F10" i="18"/>
  <c r="G10" i="18" s="1"/>
  <c r="P10" i="48"/>
  <c r="P10" i="38"/>
  <c r="F10" i="16"/>
  <c r="P10" i="28"/>
  <c r="F10" i="23"/>
  <c r="P10" i="49"/>
  <c r="F10" i="34"/>
  <c r="F10" i="31"/>
  <c r="V41" i="30"/>
  <c r="V41" i="27"/>
  <c r="V41" i="18"/>
  <c r="V41" i="52"/>
  <c r="V41" i="38"/>
  <c r="V41" i="50"/>
  <c r="V41" i="40"/>
  <c r="V41" i="22"/>
  <c r="V41" i="42"/>
  <c r="V41" i="34"/>
  <c r="V41" i="43"/>
  <c r="V41" i="36"/>
  <c r="V41" i="8"/>
  <c r="V41" i="51"/>
  <c r="V41" i="26"/>
  <c r="V41" i="49"/>
  <c r="V41" i="32"/>
  <c r="V41" i="13"/>
  <c r="V41" i="41"/>
  <c r="V41" i="20"/>
  <c r="V41" i="39"/>
  <c r="V41" i="12"/>
  <c r="V41" i="23"/>
  <c r="V41" i="33"/>
  <c r="V41" i="15"/>
  <c r="V37" i="42"/>
  <c r="V37" i="37"/>
  <c r="V37" i="43"/>
  <c r="V37" i="30"/>
  <c r="V37" i="52"/>
  <c r="V33" i="42"/>
  <c r="V33" i="31"/>
  <c r="V33" i="14"/>
  <c r="V33" i="12"/>
  <c r="V33" i="8"/>
  <c r="V33" i="44"/>
  <c r="V33" i="34"/>
  <c r="V33" i="13"/>
  <c r="V33" i="27"/>
  <c r="V33" i="39"/>
  <c r="V33" i="52"/>
  <c r="V33" i="23"/>
  <c r="V33" i="20"/>
  <c r="V33" i="38"/>
  <c r="V33" i="15"/>
  <c r="V25" i="26"/>
  <c r="V25" i="20"/>
  <c r="V25" i="41"/>
  <c r="V25" i="50"/>
  <c r="V25" i="34"/>
  <c r="V25" i="25"/>
  <c r="V25" i="21"/>
  <c r="V25" i="48"/>
  <c r="V25" i="40"/>
  <c r="V25" i="14"/>
  <c r="V25" i="43"/>
  <c r="V25" i="24"/>
  <c r="V25" i="44"/>
  <c r="V25" i="16"/>
  <c r="V25" i="15"/>
  <c r="V25" i="12"/>
  <c r="V25" i="36"/>
  <c r="V21" i="12"/>
  <c r="V21" i="39"/>
  <c r="V21" i="51"/>
  <c r="V21" i="28"/>
  <c r="V21" i="40"/>
  <c r="V21" i="17"/>
  <c r="V21" i="42"/>
  <c r="V21" i="50"/>
  <c r="V21" i="33"/>
  <c r="V21" i="23"/>
  <c r="V21" i="24"/>
  <c r="V21" i="27"/>
  <c r="V21" i="13"/>
  <c r="V21" i="15"/>
  <c r="V21" i="37"/>
  <c r="V21" i="26"/>
  <c r="V21" i="35"/>
  <c r="V21" i="19"/>
  <c r="V21" i="29"/>
  <c r="V21" i="52"/>
  <c r="V21" i="38"/>
  <c r="V21" i="34"/>
  <c r="V21" i="14"/>
  <c r="V21" i="41"/>
  <c r="V17" i="27"/>
  <c r="V17" i="31"/>
  <c r="V17" i="13"/>
  <c r="V17" i="23"/>
  <c r="V17" i="16"/>
  <c r="V17" i="37"/>
  <c r="V17" i="24"/>
  <c r="V17" i="44"/>
  <c r="V17" i="19"/>
  <c r="V17" i="35"/>
  <c r="V17" i="26"/>
  <c r="V17" i="18"/>
  <c r="V17" i="48"/>
  <c r="V17" i="30"/>
  <c r="V17" i="14"/>
  <c r="V17" i="22"/>
  <c r="V17" i="41"/>
  <c r="V17" i="25"/>
  <c r="V17" i="32"/>
  <c r="V17" i="43"/>
  <c r="V13" i="35"/>
  <c r="V13" i="43"/>
  <c r="V13" i="37"/>
  <c r="V13" i="49"/>
  <c r="V13" i="42"/>
  <c r="V13" i="33"/>
  <c r="V13" i="17"/>
  <c r="V13" i="48"/>
  <c r="V13" i="51"/>
  <c r="V13" i="16"/>
  <c r="V13" i="30"/>
  <c r="V13" i="13"/>
  <c r="V9" i="26"/>
  <c r="V9" i="21"/>
  <c r="V9" i="40"/>
  <c r="V9" i="30"/>
  <c r="V9" i="24"/>
  <c r="V9" i="39"/>
  <c r="V9" i="42"/>
  <c r="V9" i="23"/>
  <c r="V9" i="19"/>
  <c r="V9" i="49"/>
  <c r="V9" i="38"/>
  <c r="V9" i="17"/>
  <c r="V9" i="51"/>
  <c r="AN19" i="4"/>
  <c r="H19" i="4" s="1"/>
  <c r="AN13" i="4"/>
  <c r="H13" i="4" s="1"/>
  <c r="AN37" i="4"/>
  <c r="H37" i="4" s="1"/>
  <c r="AN46" i="4"/>
  <c r="H46" i="4" s="1"/>
  <c r="N43" i="35" s="1"/>
  <c r="AN21" i="4"/>
  <c r="H21" i="4" s="1"/>
  <c r="AN11" i="4"/>
  <c r="H11" i="4" s="1"/>
  <c r="AN33" i="4"/>
  <c r="H33" i="4" s="1"/>
  <c r="AN38" i="4"/>
  <c r="H38" i="4" s="1"/>
  <c r="AN29" i="4"/>
  <c r="H29" i="4" s="1"/>
  <c r="AN47" i="4"/>
  <c r="H47" i="4" s="1"/>
  <c r="AN31" i="4"/>
  <c r="H31" i="4" s="1"/>
  <c r="AN15" i="4"/>
  <c r="H15" i="4" s="1"/>
  <c r="N12" i="50" s="1"/>
  <c r="G10" i="49"/>
  <c r="X24" i="52"/>
  <c r="X25" i="15"/>
  <c r="X29" i="28"/>
  <c r="V10" i="30"/>
  <c r="V10" i="22"/>
  <c r="V10" i="38"/>
  <c r="V10" i="37"/>
  <c r="V10" i="16"/>
  <c r="V10" i="48"/>
  <c r="V10" i="43"/>
  <c r="V10" i="33"/>
  <c r="V10" i="40"/>
  <c r="V10" i="44"/>
  <c r="V10" i="28"/>
  <c r="V10" i="32"/>
  <c r="V10" i="39"/>
  <c r="V29" i="20"/>
  <c r="V6" i="24"/>
  <c r="V6" i="16"/>
  <c r="V6" i="33"/>
  <c r="V6" i="23"/>
  <c r="V6" i="31"/>
  <c r="V6" i="20"/>
  <c r="V6" i="49"/>
  <c r="V6" i="40"/>
  <c r="V6" i="8"/>
  <c r="V6" i="43"/>
  <c r="V6" i="41"/>
  <c r="V6" i="14"/>
  <c r="V6" i="42"/>
  <c r="F32" i="42"/>
  <c r="F32" i="8"/>
  <c r="G32" i="8" s="1"/>
  <c r="P32" i="48"/>
  <c r="F32" i="27"/>
  <c r="P25" i="24"/>
  <c r="F25" i="21"/>
  <c r="P25" i="30"/>
  <c r="F25" i="13"/>
  <c r="P25" i="42"/>
  <c r="F25" i="14"/>
  <c r="F25" i="52"/>
  <c r="F25" i="44"/>
  <c r="P25" i="36"/>
  <c r="P25" i="51"/>
  <c r="F25" i="30"/>
  <c r="P25" i="50"/>
  <c r="F25" i="28"/>
  <c r="G25" i="28" s="1"/>
  <c r="P15" i="37"/>
  <c r="F15" i="25"/>
  <c r="F15" i="41"/>
  <c r="P15" i="18"/>
  <c r="T43" i="41"/>
  <c r="T43" i="14"/>
  <c r="T43" i="40"/>
  <c r="T43" i="34"/>
  <c r="T8" i="44"/>
  <c r="J39" i="33"/>
  <c r="J41" i="44"/>
  <c r="V29" i="23"/>
  <c r="P25" i="49"/>
  <c r="X24" i="41"/>
  <c r="V10" i="27"/>
  <c r="V10" i="19"/>
  <c r="V10" i="49"/>
  <c r="V6" i="48"/>
  <c r="X9" i="22"/>
  <c r="X33" i="23"/>
  <c r="F15" i="33"/>
  <c r="G15" i="33" s="1"/>
  <c r="F32" i="41"/>
  <c r="V6" i="29"/>
  <c r="V6" i="27"/>
  <c r="V10" i="51"/>
  <c r="G10" i="8"/>
  <c r="F25" i="19"/>
  <c r="N20" i="16"/>
  <c r="N20" i="33"/>
  <c r="N20" i="42"/>
  <c r="N20" i="28"/>
  <c r="N20" i="22"/>
  <c r="N20" i="37"/>
  <c r="N20" i="21"/>
  <c r="N20" i="30"/>
  <c r="N20" i="25"/>
  <c r="N20" i="44"/>
  <c r="N20" i="23"/>
  <c r="N20" i="36"/>
  <c r="N20" i="31"/>
  <c r="N20" i="43"/>
  <c r="N20" i="24"/>
  <c r="N20" i="12"/>
  <c r="N20" i="20"/>
  <c r="N20" i="18"/>
  <c r="N20" i="38"/>
  <c r="N20" i="52"/>
  <c r="N20" i="17"/>
  <c r="J41" i="49"/>
  <c r="V29" i="27"/>
  <c r="T43" i="18"/>
  <c r="T43" i="32"/>
  <c r="T43" i="35"/>
  <c r="T43" i="33"/>
  <c r="T43" i="31"/>
  <c r="T8" i="17"/>
  <c r="J39" i="30"/>
  <c r="J41" i="41"/>
  <c r="V29" i="17"/>
  <c r="X24" i="34"/>
  <c r="V10" i="26"/>
  <c r="V10" i="34"/>
  <c r="V6" i="13"/>
  <c r="X9" i="16"/>
  <c r="X37" i="18"/>
  <c r="P32" i="39"/>
  <c r="J7" i="50"/>
  <c r="J7" i="13"/>
  <c r="J7" i="42"/>
  <c r="P32" i="32"/>
  <c r="P19" i="41"/>
  <c r="P19" i="15"/>
  <c r="V6" i="35"/>
  <c r="V10" i="36"/>
  <c r="G10" i="42"/>
  <c r="P25" i="27"/>
  <c r="T8" i="16"/>
  <c r="V6" i="19"/>
  <c r="T43" i="49"/>
  <c r="T43" i="12"/>
  <c r="T43" i="19"/>
  <c r="T43" i="36"/>
  <c r="T43" i="38"/>
  <c r="T8" i="51"/>
  <c r="J39" i="22"/>
  <c r="J41" i="31"/>
  <c r="V29" i="40"/>
  <c r="X24" i="35"/>
  <c r="X24" i="19"/>
  <c r="V10" i="12"/>
  <c r="V10" i="42"/>
  <c r="V6" i="28"/>
  <c r="X9" i="40"/>
  <c r="X37" i="43"/>
  <c r="F32" i="13"/>
  <c r="P32" i="52"/>
  <c r="V6" i="38"/>
  <c r="F25" i="38"/>
  <c r="P25" i="38"/>
  <c r="P25" i="48"/>
  <c r="V6" i="37"/>
  <c r="X33" i="48"/>
  <c r="T43" i="8"/>
  <c r="T43" i="52"/>
  <c r="T43" i="48"/>
  <c r="T43" i="24"/>
  <c r="J39" i="36"/>
  <c r="V29" i="34"/>
  <c r="X24" i="36"/>
  <c r="V10" i="21"/>
  <c r="V10" i="17"/>
  <c r="V6" i="44"/>
  <c r="X9" i="27"/>
  <c r="X37" i="31"/>
  <c r="P15" i="39"/>
  <c r="P32" i="15"/>
  <c r="V6" i="22"/>
  <c r="V10" i="50"/>
  <c r="F25" i="29"/>
  <c r="P13" i="19"/>
  <c r="F29" i="41"/>
  <c r="F29" i="26"/>
  <c r="F13" i="33"/>
  <c r="G13" i="33" s="1"/>
  <c r="F29" i="37"/>
  <c r="F29" i="39"/>
  <c r="G25" i="14"/>
  <c r="AN43" i="4"/>
  <c r="H43" i="4" s="1"/>
  <c r="N40" i="19" s="1"/>
  <c r="AN27" i="4"/>
  <c r="H27" i="4" s="1"/>
  <c r="N24" i="40" s="1"/>
  <c r="F29" i="30"/>
  <c r="G29" i="30" s="1"/>
  <c r="P29" i="29"/>
  <c r="P13" i="37"/>
  <c r="F29" i="27"/>
  <c r="P29" i="49"/>
  <c r="G12" i="44"/>
  <c r="E20" i="40"/>
  <c r="E27" i="8"/>
  <c r="E5" i="8"/>
  <c r="G12" i="50"/>
  <c r="E19" i="40"/>
  <c r="E26" i="35"/>
  <c r="E10" i="35"/>
  <c r="E32" i="40"/>
  <c r="E18" i="40"/>
  <c r="E33" i="15"/>
  <c r="E17" i="15"/>
  <c r="E26" i="8"/>
  <c r="E33" i="40"/>
  <c r="E17" i="40"/>
  <c r="E32" i="15"/>
  <c r="E35" i="8"/>
  <c r="E15" i="37"/>
  <c r="E7" i="35"/>
  <c r="E12" i="8"/>
  <c r="E34" i="8"/>
  <c r="E23" i="8"/>
  <c r="E30" i="40"/>
  <c r="E14" i="40"/>
  <c r="E29" i="40"/>
  <c r="E13" i="40"/>
  <c r="E38" i="12"/>
  <c r="E16" i="29"/>
  <c r="E13" i="29"/>
  <c r="G13" i="29" s="1"/>
  <c r="E15" i="40"/>
  <c r="G15" i="40" s="1"/>
  <c r="E39" i="38"/>
  <c r="G43" i="16"/>
  <c r="E31" i="40"/>
  <c r="E35" i="40"/>
  <c r="G40" i="52"/>
  <c r="G5" i="37"/>
  <c r="E29" i="29"/>
  <c r="E7" i="37"/>
  <c r="E12" i="40"/>
  <c r="G12" i="40" s="1"/>
  <c r="E5" i="40"/>
  <c r="E8" i="40"/>
  <c r="E38" i="40"/>
  <c r="E6" i="40"/>
  <c r="E38" i="8"/>
  <c r="G34" i="17"/>
  <c r="G29" i="41"/>
  <c r="G27" i="16"/>
  <c r="E40" i="21"/>
  <c r="G40" i="21" s="1"/>
  <c r="E23" i="29"/>
  <c r="E35" i="37"/>
  <c r="E16" i="37"/>
  <c r="E25" i="41"/>
  <c r="E26" i="41"/>
  <c r="E28" i="25"/>
  <c r="G28" i="25" s="1"/>
  <c r="E37" i="33"/>
  <c r="E32" i="38"/>
  <c r="E17" i="38"/>
  <c r="E31" i="12"/>
  <c r="E15" i="12"/>
  <c r="E25" i="21"/>
  <c r="E12" i="13"/>
  <c r="E24" i="21"/>
  <c r="E30" i="37"/>
  <c r="E14" i="37"/>
  <c r="E38" i="33"/>
  <c r="E22" i="33"/>
  <c r="E6" i="33"/>
  <c r="E12" i="32"/>
  <c r="E24" i="31"/>
  <c r="E30" i="29"/>
  <c r="E14" i="29"/>
  <c r="E32" i="18"/>
  <c r="E8" i="14"/>
  <c r="E27" i="13"/>
  <c r="G27" i="13" s="1"/>
  <c r="E11" i="13"/>
  <c r="E37" i="21"/>
  <c r="E33" i="29"/>
  <c r="G33" i="29" s="1"/>
  <c r="E23" i="37"/>
  <c r="E36" i="37"/>
  <c r="E34" i="41"/>
  <c r="E9" i="29"/>
  <c r="E5" i="21"/>
  <c r="E28" i="37"/>
  <c r="G28" i="37" s="1"/>
  <c r="E27" i="41"/>
  <c r="E11" i="41"/>
  <c r="E30" i="38"/>
  <c r="E14" i="38"/>
  <c r="E39" i="14"/>
  <c r="E26" i="21"/>
  <c r="E14" i="18"/>
  <c r="E26" i="16"/>
  <c r="E10" i="16"/>
  <c r="E16" i="15"/>
  <c r="E13" i="8"/>
  <c r="G13" i="8" s="1"/>
  <c r="E29" i="37"/>
  <c r="E40" i="37"/>
  <c r="G40" i="37" s="1"/>
  <c r="E36" i="29"/>
  <c r="E28" i="38"/>
  <c r="G28" i="38" s="1"/>
  <c r="E12" i="38"/>
  <c r="G12" i="38" s="1"/>
  <c r="E27" i="37"/>
  <c r="E29" i="34"/>
  <c r="E35" i="33"/>
  <c r="E19" i="33"/>
  <c r="E27" i="29"/>
  <c r="E29" i="26"/>
  <c r="G29" i="26" s="1"/>
  <c r="E13" i="26"/>
  <c r="E25" i="24"/>
  <c r="E9" i="24"/>
  <c r="E33" i="20"/>
  <c r="E17" i="20"/>
  <c r="E8" i="13"/>
  <c r="E39" i="49"/>
  <c r="E23" i="49"/>
  <c r="G5" i="24"/>
  <c r="E19" i="37"/>
  <c r="E42" i="37"/>
  <c r="E21" i="29"/>
  <c r="E34" i="42"/>
  <c r="E24" i="41"/>
  <c r="E8" i="41"/>
  <c r="E36" i="39"/>
  <c r="E26" i="37"/>
  <c r="E10" i="37"/>
  <c r="E26" i="29"/>
  <c r="E10" i="29"/>
  <c r="E12" i="18"/>
  <c r="G12" i="18" s="1"/>
  <c r="E5" i="14"/>
  <c r="E25" i="12"/>
  <c r="E9" i="12"/>
  <c r="E23" i="13"/>
  <c r="E7" i="13"/>
  <c r="E11" i="8"/>
  <c r="E26" i="44"/>
  <c r="E11" i="44"/>
  <c r="E26" i="38"/>
  <c r="E10" i="38"/>
  <c r="G10" i="38" s="1"/>
  <c r="E25" i="29"/>
  <c r="E17" i="25"/>
  <c r="E20" i="37"/>
  <c r="E32" i="41"/>
  <c r="E36" i="41"/>
  <c r="E17" i="29"/>
  <c r="E38" i="16"/>
  <c r="E22" i="16"/>
  <c r="G13" i="14"/>
  <c r="G12" i="24"/>
  <c r="E17" i="37"/>
  <c r="E15" i="29"/>
  <c r="E37" i="29"/>
  <c r="E39" i="29"/>
  <c r="G39" i="29" s="1"/>
  <c r="E7" i="29"/>
  <c r="E34" i="13"/>
  <c r="G34" i="13" s="1"/>
  <c r="E43" i="48"/>
  <c r="E27" i="48"/>
  <c r="E11" i="48"/>
  <c r="G5" i="14"/>
  <c r="E11" i="37"/>
  <c r="E38" i="41"/>
  <c r="E42" i="41"/>
  <c r="E12" i="29"/>
  <c r="E31" i="29"/>
  <c r="E5" i="41"/>
  <c r="G5" i="41" s="1"/>
  <c r="E22" i="37"/>
  <c r="E6" i="37"/>
  <c r="E38" i="29"/>
  <c r="E22" i="29"/>
  <c r="E6" i="29"/>
  <c r="E19" i="13"/>
  <c r="G8" i="20"/>
  <c r="G40" i="41"/>
  <c r="E34" i="37"/>
  <c r="E5" i="29"/>
  <c r="E18" i="41"/>
  <c r="G40" i="38"/>
  <c r="E32" i="29"/>
  <c r="E14" i="41"/>
  <c r="E24" i="25"/>
  <c r="E33" i="24"/>
  <c r="E17" i="24"/>
  <c r="E32" i="13"/>
  <c r="E15" i="49"/>
  <c r="E18" i="37"/>
  <c r="E34" i="29"/>
  <c r="E18" i="29"/>
  <c r="E5" i="18"/>
  <c r="G5" i="18" s="1"/>
  <c r="E33" i="12"/>
  <c r="E17" i="12"/>
  <c r="E31" i="13"/>
  <c r="E15" i="13"/>
  <c r="G15" i="13" s="1"/>
  <c r="G27" i="37"/>
  <c r="E21" i="37"/>
  <c r="E25" i="37"/>
  <c r="E9" i="41"/>
  <c r="E33" i="37"/>
  <c r="G33" i="37" s="1"/>
  <c r="E11" i="14"/>
  <c r="J23" i="26"/>
  <c r="X14" i="52"/>
  <c r="X14" i="27"/>
  <c r="X14" i="14"/>
  <c r="X14" i="39"/>
  <c r="X14" i="32"/>
  <c r="X14" i="21"/>
  <c r="X14" i="25"/>
  <c r="X14" i="48"/>
  <c r="X14" i="24"/>
  <c r="X14" i="44"/>
  <c r="X14" i="26"/>
  <c r="X14" i="8"/>
  <c r="X14" i="36"/>
  <c r="X14" i="35"/>
  <c r="X14" i="13"/>
  <c r="X14" i="22"/>
  <c r="X14" i="42"/>
  <c r="X14" i="51"/>
  <c r="X14" i="33"/>
  <c r="X14" i="15"/>
  <c r="J10" i="20"/>
  <c r="T39" i="27"/>
  <c r="T39" i="18"/>
  <c r="J41" i="39"/>
  <c r="J41" i="18"/>
  <c r="J10" i="25"/>
  <c r="J39" i="23"/>
  <c r="T39" i="48"/>
  <c r="T39" i="38"/>
  <c r="J41" i="37"/>
  <c r="J41" i="24"/>
  <c r="P19" i="27"/>
  <c r="V20" i="38"/>
  <c r="V20" i="17"/>
  <c r="V20" i="30"/>
  <c r="V20" i="40"/>
  <c r="V20" i="19"/>
  <c r="V20" i="33"/>
  <c r="V20" i="8"/>
  <c r="V20" i="22"/>
  <c r="V20" i="36"/>
  <c r="V20" i="50"/>
  <c r="V20" i="20"/>
  <c r="V20" i="42"/>
  <c r="V20" i="51"/>
  <c r="V20" i="26"/>
  <c r="V20" i="43"/>
  <c r="V20" i="25"/>
  <c r="V20" i="48"/>
  <c r="V20" i="23"/>
  <c r="V20" i="52"/>
  <c r="V20" i="31"/>
  <c r="V20" i="14"/>
  <c r="V20" i="32"/>
  <c r="V20" i="18"/>
  <c r="V20" i="39"/>
  <c r="V20" i="16"/>
  <c r="V20" i="24"/>
  <c r="V20" i="34"/>
  <c r="V20" i="37"/>
  <c r="V20" i="12"/>
  <c r="V20" i="28"/>
  <c r="J26" i="35"/>
  <c r="J26" i="52"/>
  <c r="J26" i="15"/>
  <c r="J43" i="43"/>
  <c r="J39" i="13"/>
  <c r="T39" i="12"/>
  <c r="J41" i="20"/>
  <c r="J41" i="27"/>
  <c r="J41" i="36"/>
  <c r="J24" i="12"/>
  <c r="J24" i="35"/>
  <c r="F36" i="16"/>
  <c r="X14" i="17"/>
  <c r="P36" i="27"/>
  <c r="V20" i="13"/>
  <c r="P19" i="49"/>
  <c r="F19" i="19"/>
  <c r="P19" i="44"/>
  <c r="P19" i="52"/>
  <c r="P19" i="20"/>
  <c r="P19" i="36"/>
  <c r="F19" i="29"/>
  <c r="G19" i="29" s="1"/>
  <c r="P19" i="31"/>
  <c r="P19" i="38"/>
  <c r="F19" i="15"/>
  <c r="G19" i="15" s="1"/>
  <c r="F19" i="17"/>
  <c r="F19" i="24"/>
  <c r="F19" i="27"/>
  <c r="F19" i="32"/>
  <c r="G19" i="32" s="1"/>
  <c r="P19" i="14"/>
  <c r="P19" i="30"/>
  <c r="F19" i="23"/>
  <c r="P34" i="29"/>
  <c r="F34" i="51"/>
  <c r="G34" i="51" s="1"/>
  <c r="F34" i="15"/>
  <c r="G34" i="15" s="1"/>
  <c r="F34" i="25"/>
  <c r="P34" i="44"/>
  <c r="F34" i="44"/>
  <c r="P34" i="22"/>
  <c r="P34" i="38"/>
  <c r="V31" i="15"/>
  <c r="V31" i="16"/>
  <c r="V31" i="50"/>
  <c r="V31" i="19"/>
  <c r="V31" i="31"/>
  <c r="V31" i="49"/>
  <c r="V31" i="24"/>
  <c r="V31" i="29"/>
  <c r="V31" i="33"/>
  <c r="V31" i="13"/>
  <c r="V31" i="40"/>
  <c r="V31" i="17"/>
  <c r="V31" i="30"/>
  <c r="V31" i="42"/>
  <c r="V31" i="34"/>
  <c r="V31" i="52"/>
  <c r="V31" i="25"/>
  <c r="V31" i="48"/>
  <c r="V31" i="18"/>
  <c r="V31" i="27"/>
  <c r="V31" i="23"/>
  <c r="V31" i="22"/>
  <c r="V31" i="20"/>
  <c r="V31" i="12"/>
  <c r="V31" i="8"/>
  <c r="V31" i="44"/>
  <c r="V31" i="37"/>
  <c r="V31" i="51"/>
  <c r="V31" i="41"/>
  <c r="T39" i="16"/>
  <c r="J23" i="16"/>
  <c r="J23" i="31"/>
  <c r="J23" i="27"/>
  <c r="J41" i="52"/>
  <c r="J26" i="42"/>
  <c r="J26" i="49"/>
  <c r="J39" i="24"/>
  <c r="J39" i="43"/>
  <c r="T39" i="52"/>
  <c r="J41" i="33"/>
  <c r="J41" i="21"/>
  <c r="F36" i="43"/>
  <c r="F36" i="21"/>
  <c r="G36" i="21" s="1"/>
  <c r="X14" i="31"/>
  <c r="P19" i="8"/>
  <c r="N43" i="33"/>
  <c r="V11" i="35"/>
  <c r="V11" i="28"/>
  <c r="V11" i="32"/>
  <c r="V11" i="31"/>
  <c r="V11" i="30"/>
  <c r="V11" i="34"/>
  <c r="V11" i="49"/>
  <c r="V11" i="12"/>
  <c r="V11" i="51"/>
  <c r="V11" i="26"/>
  <c r="J41" i="16"/>
  <c r="J41" i="50"/>
  <c r="J39" i="16"/>
  <c r="F36" i="51"/>
  <c r="P36" i="18"/>
  <c r="J6" i="51"/>
  <c r="J6" i="48"/>
  <c r="J6" i="23"/>
  <c r="J6" i="38"/>
  <c r="F19" i="37"/>
  <c r="F35" i="33"/>
  <c r="P35" i="49"/>
  <c r="P19" i="33"/>
  <c r="J41" i="15"/>
  <c r="J26" i="21"/>
  <c r="F19" i="12"/>
  <c r="G19" i="12" s="1"/>
  <c r="P36" i="51"/>
  <c r="J41" i="38"/>
  <c r="J26" i="23"/>
  <c r="J41" i="32"/>
  <c r="J26" i="28"/>
  <c r="J26" i="13"/>
  <c r="J39" i="26"/>
  <c r="T39" i="29"/>
  <c r="J41" i="43"/>
  <c r="J41" i="14"/>
  <c r="F36" i="34"/>
  <c r="P36" i="19"/>
  <c r="X14" i="16"/>
  <c r="J19" i="12"/>
  <c r="J19" i="8"/>
  <c r="P19" i="37"/>
  <c r="P36" i="33"/>
  <c r="N16" i="23"/>
  <c r="N16" i="38"/>
  <c r="N16" i="24"/>
  <c r="N16" i="39"/>
  <c r="N16" i="25"/>
  <c r="N16" i="40"/>
  <c r="N16" i="29"/>
  <c r="N16" i="42"/>
  <c r="N16" i="16"/>
  <c r="N16" i="31"/>
  <c r="N16" i="44"/>
  <c r="N16" i="32"/>
  <c r="N16" i="43"/>
  <c r="N16" i="14"/>
  <c r="N16" i="18"/>
  <c r="N16" i="21"/>
  <c r="N16" i="20"/>
  <c r="N16" i="22"/>
  <c r="N16" i="27"/>
  <c r="N16" i="30"/>
  <c r="N16" i="34"/>
  <c r="N16" i="15"/>
  <c r="N16" i="37"/>
  <c r="N16" i="26"/>
  <c r="N16" i="41"/>
  <c r="N16" i="28"/>
  <c r="N16" i="33"/>
  <c r="N16" i="35"/>
  <c r="N16" i="19"/>
  <c r="N16" i="36"/>
  <c r="N12" i="52"/>
  <c r="N12" i="12"/>
  <c r="N12" i="18"/>
  <c r="N12" i="25"/>
  <c r="J41" i="19"/>
  <c r="J41" i="26"/>
  <c r="J41" i="35"/>
  <c r="T39" i="23"/>
  <c r="J26" i="50"/>
  <c r="J26" i="41"/>
  <c r="J39" i="48"/>
  <c r="T39" i="43"/>
  <c r="J41" i="51"/>
  <c r="J41" i="17"/>
  <c r="P34" i="31"/>
  <c r="F19" i="36"/>
  <c r="F36" i="17"/>
  <c r="J41" i="42"/>
  <c r="J14" i="13"/>
  <c r="J14" i="15"/>
  <c r="P34" i="21"/>
  <c r="P36" i="12"/>
  <c r="F36" i="30"/>
  <c r="G36" i="30" s="1"/>
  <c r="X14" i="41"/>
  <c r="F19" i="28"/>
  <c r="G19" i="28" s="1"/>
  <c r="T39" i="33"/>
  <c r="J41" i="22"/>
  <c r="J41" i="48"/>
  <c r="T39" i="40"/>
  <c r="J41" i="30"/>
  <c r="J39" i="34"/>
  <c r="J41" i="25"/>
  <c r="J26" i="44"/>
  <c r="J26" i="26"/>
  <c r="J39" i="27"/>
  <c r="T39" i="42"/>
  <c r="J41" i="13"/>
  <c r="J26" i="17"/>
  <c r="J39" i="14"/>
  <c r="T39" i="28"/>
  <c r="J41" i="23"/>
  <c r="J41" i="8"/>
  <c r="T43" i="44"/>
  <c r="T43" i="51"/>
  <c r="T6" i="15"/>
  <c r="T6" i="14"/>
  <c r="F34" i="29"/>
  <c r="G34" i="29" s="1"/>
  <c r="P19" i="12"/>
  <c r="P36" i="14"/>
  <c r="P36" i="29"/>
  <c r="P36" i="42"/>
  <c r="P36" i="48"/>
  <c r="F36" i="8"/>
  <c r="G36" i="8" s="1"/>
  <c r="P36" i="21"/>
  <c r="P36" i="41"/>
  <c r="F36" i="52"/>
  <c r="G36" i="52" s="1"/>
  <c r="F36" i="22"/>
  <c r="G36" i="22" s="1"/>
  <c r="F36" i="32"/>
  <c r="P36" i="31"/>
  <c r="F36" i="20"/>
  <c r="P36" i="26"/>
  <c r="F36" i="49"/>
  <c r="P36" i="38"/>
  <c r="F36" i="37"/>
  <c r="G36" i="37" s="1"/>
  <c r="F36" i="24"/>
  <c r="P36" i="39"/>
  <c r="F36" i="29"/>
  <c r="G36" i="29" s="1"/>
  <c r="F36" i="13"/>
  <c r="P36" i="32"/>
  <c r="F36" i="50"/>
  <c r="G36" i="50" s="1"/>
  <c r="F36" i="39"/>
  <c r="G36" i="39" s="1"/>
  <c r="P36" i="17"/>
  <c r="F36" i="36"/>
  <c r="P36" i="22"/>
  <c r="P36" i="35"/>
  <c r="F36" i="14"/>
  <c r="G36" i="14" s="1"/>
  <c r="P36" i="8"/>
  <c r="P36" i="30"/>
  <c r="P36" i="24"/>
  <c r="F36" i="26"/>
  <c r="F36" i="48"/>
  <c r="P36" i="36"/>
  <c r="P36" i="34"/>
  <c r="P36" i="50"/>
  <c r="P36" i="13"/>
  <c r="F36" i="23"/>
  <c r="G36" i="23" s="1"/>
  <c r="P36" i="15"/>
  <c r="F36" i="27"/>
  <c r="F36" i="38"/>
  <c r="P36" i="43"/>
  <c r="T39" i="31"/>
  <c r="J39" i="35"/>
  <c r="J39" i="18"/>
  <c r="T39" i="49"/>
  <c r="J26" i="34"/>
  <c r="J26" i="38"/>
  <c r="J26" i="37"/>
  <c r="J26" i="25"/>
  <c r="J26" i="20"/>
  <c r="J39" i="37"/>
  <c r="T39" i="30"/>
  <c r="J41" i="28"/>
  <c r="J41" i="12"/>
  <c r="J43" i="35"/>
  <c r="J43" i="31"/>
  <c r="F34" i="21"/>
  <c r="G34" i="21" s="1"/>
  <c r="F36" i="25"/>
  <c r="G36" i="25" s="1"/>
  <c r="V27" i="50"/>
  <c r="V27" i="52"/>
  <c r="V27" i="20"/>
  <c r="V27" i="12"/>
  <c r="V27" i="26"/>
  <c r="V27" i="16"/>
  <c r="V27" i="18"/>
  <c r="V27" i="30"/>
  <c r="V27" i="23"/>
  <c r="V27" i="36"/>
  <c r="V27" i="39"/>
  <c r="V27" i="34"/>
  <c r="V27" i="33"/>
  <c r="V27" i="41"/>
  <c r="V27" i="43"/>
  <c r="V27" i="49"/>
  <c r="V27" i="51"/>
  <c r="V27" i="35"/>
  <c r="V27" i="15"/>
  <c r="V27" i="27"/>
  <c r="V27" i="42"/>
  <c r="V27" i="48"/>
  <c r="N40" i="44"/>
  <c r="N40" i="22"/>
  <c r="N40" i="51"/>
  <c r="N40" i="12"/>
  <c r="N40" i="43"/>
  <c r="N40" i="13"/>
  <c r="N24" i="12"/>
  <c r="N24" i="17"/>
  <c r="J26" i="22"/>
  <c r="J26" i="30"/>
  <c r="J43" i="13"/>
  <c r="J39" i="20"/>
  <c r="T39" i="51"/>
  <c r="J41" i="29"/>
  <c r="J41" i="40"/>
  <c r="T37" i="42"/>
  <c r="F34" i="50"/>
  <c r="G34" i="50" s="1"/>
  <c r="F36" i="33"/>
  <c r="X14" i="34"/>
  <c r="F36" i="12"/>
  <c r="V20" i="35"/>
  <c r="P36" i="16"/>
  <c r="P35" i="16"/>
  <c r="X14" i="50"/>
  <c r="F36" i="40"/>
  <c r="G36" i="40" s="1"/>
  <c r="V20" i="29"/>
  <c r="V27" i="37"/>
  <c r="P39" i="51"/>
  <c r="F39" i="50"/>
  <c r="G39" i="50" s="1"/>
  <c r="F39" i="28"/>
  <c r="G39" i="28" s="1"/>
  <c r="J35" i="51"/>
  <c r="F29" i="42"/>
  <c r="G13" i="36"/>
  <c r="V6" i="18"/>
  <c r="V36" i="30"/>
  <c r="E21" i="39"/>
  <c r="X40" i="50"/>
  <c r="X40" i="31"/>
  <c r="X40" i="22"/>
  <c r="X24" i="15"/>
  <c r="E40" i="39"/>
  <c r="E6" i="34"/>
  <c r="E25" i="39"/>
  <c r="X24" i="43"/>
  <c r="E38" i="39"/>
  <c r="E9" i="43"/>
  <c r="E6" i="18"/>
  <c r="E12" i="17"/>
  <c r="G12" i="17" s="1"/>
  <c r="E24" i="15"/>
  <c r="AN35" i="4"/>
  <c r="H35" i="4" s="1"/>
  <c r="AN25" i="4"/>
  <c r="H25" i="4" s="1"/>
  <c r="E35" i="48"/>
  <c r="E19" i="48"/>
  <c r="X24" i="12"/>
  <c r="E29" i="39"/>
  <c r="G29" i="39" s="1"/>
  <c r="E21" i="43"/>
  <c r="E28" i="43"/>
  <c r="G28" i="43" s="1"/>
  <c r="E12" i="43"/>
  <c r="E34" i="44"/>
  <c r="E19" i="44"/>
  <c r="E25" i="42"/>
  <c r="E9" i="42"/>
  <c r="E15" i="41"/>
  <c r="E27" i="39"/>
  <c r="E11" i="39"/>
  <c r="E19" i="38"/>
  <c r="E24" i="36"/>
  <c r="E8" i="36"/>
  <c r="E30" i="35"/>
  <c r="E14" i="35"/>
  <c r="E5" i="34"/>
  <c r="G5" i="34" s="1"/>
  <c r="E26" i="33"/>
  <c r="E10" i="33"/>
  <c r="G10" i="33" s="1"/>
  <c r="E16" i="32"/>
  <c r="E38" i="30"/>
  <c r="E22" i="30"/>
  <c r="E12" i="31"/>
  <c r="E30" i="27"/>
  <c r="E36" i="26"/>
  <c r="E26" i="25"/>
  <c r="E39" i="23"/>
  <c r="E23" i="23"/>
  <c r="E29" i="22"/>
  <c r="E13" i="22"/>
  <c r="E19" i="21"/>
  <c r="E31" i="19"/>
  <c r="E15" i="19"/>
  <c r="T42" i="48"/>
  <c r="E28" i="52"/>
  <c r="E12" i="52"/>
  <c r="E35" i="51"/>
  <c r="E19" i="51"/>
  <c r="E43" i="52"/>
  <c r="E41" i="44"/>
  <c r="E41" i="39"/>
  <c r="E40" i="13"/>
  <c r="V14" i="40"/>
  <c r="V6" i="30"/>
  <c r="V6" i="17"/>
  <c r="V36" i="27"/>
  <c r="E37" i="39"/>
  <c r="E16" i="42"/>
  <c r="E30" i="42"/>
  <c r="X40" i="36"/>
  <c r="X40" i="8"/>
  <c r="X24" i="28"/>
  <c r="E28" i="39"/>
  <c r="E22" i="34"/>
  <c r="E30" i="43"/>
  <c r="E26" i="39"/>
  <c r="E10" i="39"/>
  <c r="E33" i="38"/>
  <c r="G33" i="38" s="1"/>
  <c r="E35" i="26"/>
  <c r="E19" i="26"/>
  <c r="E26" i="17"/>
  <c r="E10" i="17"/>
  <c r="E24" i="39"/>
  <c r="E14" i="43"/>
  <c r="G13" i="35"/>
  <c r="F39" i="38"/>
  <c r="P39" i="21"/>
  <c r="G27" i="29"/>
  <c r="V36" i="26"/>
  <c r="X40" i="43"/>
  <c r="X40" i="38"/>
  <c r="X24" i="51"/>
  <c r="E20" i="39"/>
  <c r="E31" i="43"/>
  <c r="E34" i="18"/>
  <c r="E18" i="18"/>
  <c r="E40" i="17"/>
  <c r="E24" i="17"/>
  <c r="E8" i="17"/>
  <c r="E30" i="16"/>
  <c r="E36" i="15"/>
  <c r="G36" i="15" s="1"/>
  <c r="E20" i="15"/>
  <c r="E41" i="50"/>
  <c r="E25" i="50"/>
  <c r="E9" i="50"/>
  <c r="E31" i="48"/>
  <c r="E15" i="48"/>
  <c r="P39" i="32"/>
  <c r="J35" i="21"/>
  <c r="G27" i="32"/>
  <c r="V36" i="40"/>
  <c r="V36" i="32"/>
  <c r="X40" i="37"/>
  <c r="X40" i="39"/>
  <c r="X24" i="13"/>
  <c r="X24" i="26"/>
  <c r="E17" i="39"/>
  <c r="E11" i="43"/>
  <c r="G11" i="43" s="1"/>
  <c r="E40" i="43"/>
  <c r="E39" i="39"/>
  <c r="G39" i="39" s="1"/>
  <c r="E23" i="39"/>
  <c r="E7" i="39"/>
  <c r="E32" i="34"/>
  <c r="E36" i="28"/>
  <c r="E5" i="28"/>
  <c r="E32" i="26"/>
  <c r="E16" i="26"/>
  <c r="E22" i="25"/>
  <c r="E29" i="24"/>
  <c r="E13" i="24"/>
  <c r="G13" i="24" s="1"/>
  <c r="E35" i="23"/>
  <c r="E19" i="23"/>
  <c r="E25" i="22"/>
  <c r="E9" i="22"/>
  <c r="E31" i="21"/>
  <c r="E15" i="21"/>
  <c r="E27" i="19"/>
  <c r="E13" i="13"/>
  <c r="AN41" i="4"/>
  <c r="H41" i="4" s="1"/>
  <c r="N38" i="33" s="1"/>
  <c r="E24" i="52"/>
  <c r="E8" i="52"/>
  <c r="E31" i="51"/>
  <c r="E15" i="51"/>
  <c r="E39" i="52"/>
  <c r="E41" i="42"/>
  <c r="E41" i="38"/>
  <c r="E36" i="13"/>
  <c r="G36" i="13" s="1"/>
  <c r="E13" i="39"/>
  <c r="G13" i="39" s="1"/>
  <c r="E10" i="36"/>
  <c r="G10" i="36" s="1"/>
  <c r="E7" i="43"/>
  <c r="E22" i="39"/>
  <c r="E6" i="39"/>
  <c r="E31" i="26"/>
  <c r="E15" i="26"/>
  <c r="E21" i="25"/>
  <c r="AN17" i="4"/>
  <c r="H17" i="4" s="1"/>
  <c r="N14" i="41" s="1"/>
  <c r="J35" i="23"/>
  <c r="V6" i="32"/>
  <c r="V6" i="26"/>
  <c r="X38" i="42"/>
  <c r="V36" i="21"/>
  <c r="V36" i="19"/>
  <c r="E43" i="43"/>
  <c r="E31" i="42"/>
  <c r="E35" i="42"/>
  <c r="X40" i="13"/>
  <c r="X40" i="23"/>
  <c r="V22" i="51"/>
  <c r="X24" i="39"/>
  <c r="E12" i="39"/>
  <c r="G12" i="39" s="1"/>
  <c r="E42" i="39"/>
  <c r="E36" i="33"/>
  <c r="E14" i="26"/>
  <c r="E43" i="30"/>
  <c r="P39" i="23"/>
  <c r="G5" i="30"/>
  <c r="X40" i="42"/>
  <c r="X40" i="15"/>
  <c r="V22" i="16"/>
  <c r="X24" i="18"/>
  <c r="E20" i="43"/>
  <c r="E5" i="43"/>
  <c r="E33" i="42"/>
  <c r="E39" i="41"/>
  <c r="E23" i="41"/>
  <c r="E7" i="41"/>
  <c r="E35" i="39"/>
  <c r="E19" i="39"/>
  <c r="E5" i="39"/>
  <c r="E27" i="38"/>
  <c r="E11" i="38"/>
  <c r="E32" i="36"/>
  <c r="E38" i="35"/>
  <c r="E22" i="35"/>
  <c r="E6" i="35"/>
  <c r="E28" i="34"/>
  <c r="E12" i="34"/>
  <c r="G12" i="34" s="1"/>
  <c r="E34" i="33"/>
  <c r="E18" i="33"/>
  <c r="E40" i="32"/>
  <c r="G40" i="32" s="1"/>
  <c r="E24" i="32"/>
  <c r="E8" i="32"/>
  <c r="E30" i="30"/>
  <c r="E14" i="30"/>
  <c r="E20" i="31"/>
  <c r="E32" i="28"/>
  <c r="E16" i="28"/>
  <c r="E28" i="26"/>
  <c r="E12" i="26"/>
  <c r="E34" i="25"/>
  <c r="G34" i="25" s="1"/>
  <c r="E18" i="25"/>
  <c r="E31" i="23"/>
  <c r="E15" i="23"/>
  <c r="E27" i="21"/>
  <c r="E11" i="21"/>
  <c r="E23" i="19"/>
  <c r="E20" i="52"/>
  <c r="E43" i="51"/>
  <c r="E27" i="51"/>
  <c r="E11" i="51"/>
  <c r="E35" i="52"/>
  <c r="E41" i="41"/>
  <c r="E41" i="37"/>
  <c r="V36" i="34"/>
  <c r="X40" i="21"/>
  <c r="X40" i="40"/>
  <c r="V22" i="20"/>
  <c r="V36" i="20"/>
  <c r="X24" i="31"/>
  <c r="E34" i="39"/>
  <c r="E18" i="39"/>
  <c r="E27" i="26"/>
  <c r="G27" i="26" s="1"/>
  <c r="E11" i="26"/>
  <c r="G19" i="36"/>
  <c r="G13" i="52"/>
  <c r="F29" i="33"/>
  <c r="G29" i="33" s="1"/>
  <c r="P29" i="30"/>
  <c r="P39" i="43"/>
  <c r="J35" i="18"/>
  <c r="J35" i="35"/>
  <c r="P29" i="28"/>
  <c r="V6" i="36"/>
  <c r="V6" i="52"/>
  <c r="V6" i="50"/>
  <c r="E43" i="39"/>
  <c r="G43" i="39" s="1"/>
  <c r="X40" i="49"/>
  <c r="X40" i="32"/>
  <c r="V36" i="33"/>
  <c r="X24" i="14"/>
  <c r="E33" i="39"/>
  <c r="G33" i="39" s="1"/>
  <c r="AN44" i="4"/>
  <c r="H44" i="4" s="1"/>
  <c r="N41" i="21" s="1"/>
  <c r="G13" i="26"/>
  <c r="G13" i="32"/>
  <c r="P29" i="36"/>
  <c r="P39" i="52"/>
  <c r="J35" i="43"/>
  <c r="J35" i="24"/>
  <c r="J7" i="48"/>
  <c r="F29" i="18"/>
  <c r="G29" i="18" s="1"/>
  <c r="E42" i="43"/>
  <c r="X40" i="44"/>
  <c r="X40" i="35"/>
  <c r="E8" i="39"/>
  <c r="E33" i="50"/>
  <c r="G33" i="50" s="1"/>
  <c r="E17" i="50"/>
  <c r="E7" i="48"/>
  <c r="F39" i="44"/>
  <c r="G29" i="37"/>
  <c r="X40" i="41"/>
  <c r="X40" i="34"/>
  <c r="X40" i="27"/>
  <c r="E21" i="26"/>
  <c r="E34" i="40"/>
  <c r="E25" i="40"/>
  <c r="E16" i="43"/>
  <c r="E38" i="44"/>
  <c r="E23" i="44"/>
  <c r="E7" i="44"/>
  <c r="E29" i="42"/>
  <c r="E35" i="41"/>
  <c r="E19" i="41"/>
  <c r="E31" i="39"/>
  <c r="E15" i="39"/>
  <c r="E38" i="38"/>
  <c r="E7" i="38"/>
  <c r="E28" i="36"/>
  <c r="E12" i="36"/>
  <c r="E40" i="34"/>
  <c r="E24" i="34"/>
  <c r="E14" i="33"/>
  <c r="E36" i="32"/>
  <c r="E20" i="32"/>
  <c r="E5" i="32"/>
  <c r="G5" i="32" s="1"/>
  <c r="E26" i="30"/>
  <c r="E10" i="30"/>
  <c r="E28" i="28"/>
  <c r="G28" i="28" s="1"/>
  <c r="E12" i="28"/>
  <c r="E40" i="26"/>
  <c r="E30" i="25"/>
  <c r="E15" i="25"/>
  <c r="E27" i="23"/>
  <c r="G27" i="23" s="1"/>
  <c r="E11" i="23"/>
  <c r="E33" i="22"/>
  <c r="G33" i="22" s="1"/>
  <c r="E17" i="22"/>
  <c r="E39" i="21"/>
  <c r="E23" i="21"/>
  <c r="E7" i="21"/>
  <c r="E35" i="19"/>
  <c r="E19" i="19"/>
  <c r="G19" i="19" s="1"/>
  <c r="E41" i="43"/>
  <c r="E16" i="52"/>
  <c r="E39" i="51"/>
  <c r="G39" i="51" s="1"/>
  <c r="E23" i="51"/>
  <c r="E31" i="52"/>
  <c r="E37" i="37"/>
  <c r="F39" i="40"/>
  <c r="G39" i="40" s="1"/>
  <c r="P39" i="25"/>
  <c r="V36" i="24"/>
  <c r="X38" i="33"/>
  <c r="E16" i="39"/>
  <c r="X40" i="25"/>
  <c r="X40" i="33"/>
  <c r="X40" i="26"/>
  <c r="E9" i="39"/>
  <c r="E38" i="26"/>
  <c r="E5" i="44"/>
  <c r="E37" i="44"/>
  <c r="E30" i="39"/>
  <c r="E14" i="39"/>
  <c r="E22" i="38"/>
  <c r="E6" i="38"/>
  <c r="E39" i="26"/>
  <c r="E23" i="26"/>
  <c r="E7" i="26"/>
  <c r="E29" i="25"/>
  <c r="G29" i="25" s="1"/>
  <c r="E8" i="18"/>
  <c r="E36" i="16"/>
  <c r="E5" i="16"/>
  <c r="G5" i="16" s="1"/>
  <c r="G15" i="50"/>
  <c r="P23" i="17"/>
  <c r="P23" i="16"/>
  <c r="P23" i="26"/>
  <c r="F23" i="26"/>
  <c r="P23" i="36"/>
  <c r="F23" i="20"/>
  <c r="G23" i="20" s="1"/>
  <c r="P23" i="51"/>
  <c r="P23" i="25"/>
  <c r="F23" i="31"/>
  <c r="G23" i="31" s="1"/>
  <c r="P23" i="33"/>
  <c r="F23" i="49"/>
  <c r="P23" i="37"/>
  <c r="P23" i="13"/>
  <c r="P15" i="50"/>
  <c r="F15" i="34"/>
  <c r="P15" i="15"/>
  <c r="P15" i="41"/>
  <c r="P15" i="51"/>
  <c r="P15" i="36"/>
  <c r="F15" i="16"/>
  <c r="G15" i="16" s="1"/>
  <c r="F15" i="51"/>
  <c r="P15" i="42"/>
  <c r="P15" i="12"/>
  <c r="F15" i="15"/>
  <c r="G15" i="15" s="1"/>
  <c r="F15" i="44"/>
  <c r="G15" i="44" s="1"/>
  <c r="F15" i="36"/>
  <c r="F15" i="48"/>
  <c r="P15" i="27"/>
  <c r="F15" i="26"/>
  <c r="F15" i="37"/>
  <c r="G15" i="37" s="1"/>
  <c r="F15" i="28"/>
  <c r="G15" i="28" s="1"/>
  <c r="P11" i="12"/>
  <c r="G10" i="43"/>
  <c r="G27" i="43"/>
  <c r="F28" i="29"/>
  <c r="G28" i="29" s="1"/>
  <c r="P28" i="23"/>
  <c r="F28" i="34"/>
  <c r="F28" i="27"/>
  <c r="F28" i="42"/>
  <c r="G28" i="42" s="1"/>
  <c r="P28" i="15"/>
  <c r="F28" i="49"/>
  <c r="P28" i="50"/>
  <c r="F28" i="48"/>
  <c r="P34" i="8"/>
  <c r="F34" i="31"/>
  <c r="G34" i="31" s="1"/>
  <c r="F34" i="20"/>
  <c r="G34" i="20" s="1"/>
  <c r="F34" i="38"/>
  <c r="G34" i="38" s="1"/>
  <c r="F34" i="16"/>
  <c r="G34" i="16" s="1"/>
  <c r="P34" i="48"/>
  <c r="P34" i="37"/>
  <c r="F34" i="8"/>
  <c r="G34" i="8" s="1"/>
  <c r="P34" i="51"/>
  <c r="P34" i="13"/>
  <c r="F34" i="26"/>
  <c r="G34" i="26" s="1"/>
  <c r="P34" i="42"/>
  <c r="F15" i="49"/>
  <c r="G15" i="49" s="1"/>
  <c r="P15" i="23"/>
  <c r="P15" i="26"/>
  <c r="P15" i="13"/>
  <c r="F15" i="39"/>
  <c r="F15" i="50"/>
  <c r="P15" i="32"/>
  <c r="F15" i="30"/>
  <c r="G15" i="30" s="1"/>
  <c r="F15" i="27"/>
  <c r="P15" i="22"/>
  <c r="F34" i="49"/>
  <c r="G34" i="49" s="1"/>
  <c r="P23" i="40"/>
  <c r="P23" i="42"/>
  <c r="P23" i="31"/>
  <c r="F23" i="19"/>
  <c r="P43" i="52"/>
  <c r="F43" i="21"/>
  <c r="G43" i="21" s="1"/>
  <c r="P43" i="14"/>
  <c r="P43" i="50"/>
  <c r="F43" i="34"/>
  <c r="G43" i="34" s="1"/>
  <c r="F43" i="22"/>
  <c r="G43" i="22" s="1"/>
  <c r="F43" i="28"/>
  <c r="G43" i="28" s="1"/>
  <c r="F32" i="17"/>
  <c r="F32" i="33"/>
  <c r="F32" i="50"/>
  <c r="G32" i="50" s="1"/>
  <c r="P32" i="24"/>
  <c r="P32" i="42"/>
  <c r="P32" i="49"/>
  <c r="F32" i="32"/>
  <c r="P15" i="38"/>
  <c r="P35" i="31"/>
  <c r="F35" i="21"/>
  <c r="P34" i="19"/>
  <c r="P15" i="49"/>
  <c r="P28" i="27"/>
  <c r="P43" i="49"/>
  <c r="P43" i="34"/>
  <c r="F43" i="43"/>
  <c r="F43" i="48"/>
  <c r="F43" i="31"/>
  <c r="G43" i="31" s="1"/>
  <c r="F43" i="18"/>
  <c r="G43" i="18" s="1"/>
  <c r="F43" i="15"/>
  <c r="G43" i="15" s="1"/>
  <c r="P43" i="20"/>
  <c r="P43" i="29"/>
  <c r="F43" i="50"/>
  <c r="G43" i="50" s="1"/>
  <c r="P43" i="21"/>
  <c r="F43" i="51"/>
  <c r="P43" i="18"/>
  <c r="F43" i="38"/>
  <c r="F43" i="20"/>
  <c r="G43" i="20" s="1"/>
  <c r="P43" i="22"/>
  <c r="P43" i="51"/>
  <c r="P43" i="16"/>
  <c r="F43" i="49"/>
  <c r="F43" i="44"/>
  <c r="G43" i="44" s="1"/>
  <c r="F43" i="27"/>
  <c r="F43" i="14"/>
  <c r="G43" i="14" s="1"/>
  <c r="F43" i="8"/>
  <c r="F43" i="52"/>
  <c r="P43" i="44"/>
  <c r="F43" i="29"/>
  <c r="G43" i="29" s="1"/>
  <c r="P43" i="39"/>
  <c r="P43" i="41"/>
  <c r="F43" i="37"/>
  <c r="G43" i="37" s="1"/>
  <c r="P43" i="26"/>
  <c r="P43" i="24"/>
  <c r="F34" i="14"/>
  <c r="G34" i="14" s="1"/>
  <c r="P34" i="16"/>
  <c r="P34" i="14"/>
  <c r="P34" i="30"/>
  <c r="P34" i="23"/>
  <c r="F34" i="39"/>
  <c r="P34" i="12"/>
  <c r="P34" i="36"/>
  <c r="P34" i="49"/>
  <c r="P32" i="8"/>
  <c r="F32" i="52"/>
  <c r="P32" i="22"/>
  <c r="P32" i="35"/>
  <c r="F32" i="43"/>
  <c r="P32" i="16"/>
  <c r="P32" i="38"/>
  <c r="F32" i="40"/>
  <c r="G32" i="40" s="1"/>
  <c r="P32" i="19"/>
  <c r="P32" i="50"/>
  <c r="F32" i="37"/>
  <c r="G32" i="37" s="1"/>
  <c r="F32" i="16"/>
  <c r="G32" i="16" s="1"/>
  <c r="P32" i="12"/>
  <c r="P32" i="17"/>
  <c r="F32" i="22"/>
  <c r="G32" i="22" s="1"/>
  <c r="F32" i="49"/>
  <c r="G32" i="49" s="1"/>
  <c r="F32" i="51"/>
  <c r="G32" i="51" s="1"/>
  <c r="F32" i="24"/>
  <c r="G32" i="24" s="1"/>
  <c r="F32" i="31"/>
  <c r="P32" i="18"/>
  <c r="P32" i="23"/>
  <c r="P32" i="44"/>
  <c r="P32" i="26"/>
  <c r="F32" i="29"/>
  <c r="G32" i="29" s="1"/>
  <c r="P32" i="51"/>
  <c r="F32" i="18"/>
  <c r="G32" i="18" s="1"/>
  <c r="F32" i="34"/>
  <c r="F32" i="12"/>
  <c r="P32" i="37"/>
  <c r="P32" i="20"/>
  <c r="P32" i="29"/>
  <c r="P32" i="30"/>
  <c r="F32" i="35"/>
  <c r="G32" i="35" s="1"/>
  <c r="P32" i="41"/>
  <c r="P32" i="40"/>
  <c r="P11" i="34"/>
  <c r="P11" i="36"/>
  <c r="P11" i="22"/>
  <c r="P11" i="18"/>
  <c r="F11" i="22"/>
  <c r="G11" i="22" s="1"/>
  <c r="F11" i="31"/>
  <c r="G11" i="31" s="1"/>
  <c r="F11" i="37"/>
  <c r="F11" i="51"/>
  <c r="P28" i="28"/>
  <c r="P28" i="16"/>
  <c r="F28" i="30"/>
  <c r="G28" i="30" s="1"/>
  <c r="P28" i="37"/>
  <c r="F28" i="15"/>
  <c r="P28" i="29"/>
  <c r="F28" i="36"/>
  <c r="P28" i="44"/>
  <c r="P28" i="19"/>
  <c r="F28" i="33"/>
  <c r="P28" i="39"/>
  <c r="F28" i="18"/>
  <c r="G28" i="18" s="1"/>
  <c r="P28" i="30"/>
  <c r="F28" i="39"/>
  <c r="F28" i="40"/>
  <c r="P28" i="8"/>
  <c r="P28" i="25"/>
  <c r="F28" i="35"/>
  <c r="G28" i="35" s="1"/>
  <c r="P28" i="42"/>
  <c r="F28" i="22"/>
  <c r="G28" i="22" s="1"/>
  <c r="P28" i="34"/>
  <c r="F28" i="41"/>
  <c r="G28" i="41" s="1"/>
  <c r="P11" i="52"/>
  <c r="F28" i="26"/>
  <c r="P28" i="38"/>
  <c r="P28" i="26"/>
  <c r="F28" i="19"/>
  <c r="P28" i="41"/>
  <c r="P28" i="24"/>
  <c r="P28" i="13"/>
  <c r="F28" i="12"/>
  <c r="G28" i="12" s="1"/>
  <c r="F28" i="14"/>
  <c r="F34" i="22"/>
  <c r="G34" i="22" s="1"/>
  <c r="F34" i="35"/>
  <c r="G34" i="35" s="1"/>
  <c r="F34" i="48"/>
  <c r="P34" i="35"/>
  <c r="F34" i="24"/>
  <c r="G34" i="24" s="1"/>
  <c r="F34" i="42"/>
  <c r="G34" i="42" s="1"/>
  <c r="F34" i="52"/>
  <c r="G34" i="52" s="1"/>
  <c r="P34" i="33"/>
  <c r="P34" i="50"/>
  <c r="P34" i="20"/>
  <c r="P34" i="40"/>
  <c r="F34" i="33"/>
  <c r="P15" i="52"/>
  <c r="F15" i="42"/>
  <c r="G15" i="42" s="1"/>
  <c r="P15" i="16"/>
  <c r="P15" i="35"/>
  <c r="P15" i="34"/>
  <c r="F15" i="8"/>
  <c r="G15" i="8" s="1"/>
  <c r="P15" i="8"/>
  <c r="P15" i="17"/>
  <c r="P15" i="43"/>
  <c r="P15" i="33"/>
  <c r="P23" i="28"/>
  <c r="F23" i="38"/>
  <c r="F23" i="37"/>
  <c r="G23" i="37" s="1"/>
  <c r="F23" i="39"/>
  <c r="P43" i="27"/>
  <c r="F43" i="24"/>
  <c r="G43" i="24" s="1"/>
  <c r="P43" i="8"/>
  <c r="P43" i="36"/>
  <c r="F43" i="42"/>
  <c r="G43" i="42" s="1"/>
  <c r="F43" i="25"/>
  <c r="G43" i="25" s="1"/>
  <c r="F43" i="36"/>
  <c r="G43" i="36" s="1"/>
  <c r="P43" i="31"/>
  <c r="F32" i="14"/>
  <c r="P32" i="27"/>
  <c r="F32" i="30"/>
  <c r="F32" i="38"/>
  <c r="G32" i="38" s="1"/>
  <c r="P32" i="25"/>
  <c r="P32" i="36"/>
  <c r="P32" i="33"/>
  <c r="P32" i="43"/>
  <c r="F15" i="19"/>
  <c r="P34" i="52"/>
  <c r="P15" i="21"/>
  <c r="P28" i="43"/>
  <c r="P11" i="38"/>
  <c r="F11" i="12"/>
  <c r="G11" i="12" s="1"/>
  <c r="P11" i="48"/>
  <c r="G34" i="36"/>
  <c r="P28" i="36"/>
  <c r="P28" i="31"/>
  <c r="F28" i="16"/>
  <c r="G28" i="16" s="1"/>
  <c r="P28" i="52"/>
  <c r="P28" i="33"/>
  <c r="F28" i="31"/>
  <c r="F28" i="50"/>
  <c r="G28" i="50" s="1"/>
  <c r="P28" i="51"/>
  <c r="F28" i="51"/>
  <c r="G28" i="51" s="1"/>
  <c r="P34" i="39"/>
  <c r="F34" i="36"/>
  <c r="F34" i="18"/>
  <c r="G34" i="18" s="1"/>
  <c r="P34" i="25"/>
  <c r="F34" i="43"/>
  <c r="G34" i="43" s="1"/>
  <c r="P34" i="34"/>
  <c r="P34" i="15"/>
  <c r="F34" i="37"/>
  <c r="F34" i="27"/>
  <c r="P34" i="17"/>
  <c r="F34" i="32"/>
  <c r="G34" i="32" s="1"/>
  <c r="F34" i="34"/>
  <c r="F34" i="12"/>
  <c r="G34" i="12" s="1"/>
  <c r="P15" i="25"/>
  <c r="F15" i="20"/>
  <c r="G15" i="20" s="1"/>
  <c r="P15" i="40"/>
  <c r="F15" i="14"/>
  <c r="G15" i="14" s="1"/>
  <c r="P15" i="14"/>
  <c r="P15" i="44"/>
  <c r="F15" i="23"/>
  <c r="F15" i="43"/>
  <c r="P15" i="28"/>
  <c r="P34" i="43"/>
  <c r="F23" i="35"/>
  <c r="G23" i="35" s="1"/>
  <c r="F23" i="12"/>
  <c r="G23" i="12" s="1"/>
  <c r="F23" i="14"/>
  <c r="G23" i="14" s="1"/>
  <c r="P43" i="32"/>
  <c r="F43" i="32"/>
  <c r="F43" i="12"/>
  <c r="G43" i="12" s="1"/>
  <c r="P43" i="28"/>
  <c r="F43" i="19"/>
  <c r="G43" i="19" s="1"/>
  <c r="F43" i="35"/>
  <c r="G43" i="35" s="1"/>
  <c r="P43" i="43"/>
  <c r="P43" i="30"/>
  <c r="F32" i="21"/>
  <c r="G32" i="21" s="1"/>
  <c r="P32" i="31"/>
  <c r="P32" i="13"/>
  <c r="F32" i="15"/>
  <c r="G32" i="15" s="1"/>
  <c r="P32" i="28"/>
  <c r="P32" i="21"/>
  <c r="F32" i="25"/>
  <c r="G32" i="25" s="1"/>
  <c r="P32" i="34"/>
  <c r="F34" i="41"/>
  <c r="F15" i="12"/>
  <c r="G15" i="12" s="1"/>
  <c r="P11" i="40"/>
  <c r="F28" i="44"/>
  <c r="G28" i="44" s="1"/>
  <c r="P28" i="35"/>
  <c r="F28" i="24"/>
  <c r="G28" i="24" s="1"/>
  <c r="G12" i="30"/>
  <c r="G27" i="48"/>
  <c r="G15" i="48"/>
  <c r="P39" i="12"/>
  <c r="F39" i="19"/>
  <c r="F39" i="27"/>
  <c r="P39" i="28"/>
  <c r="P39" i="15"/>
  <c r="F39" i="34"/>
  <c r="G39" i="34" s="1"/>
  <c r="P39" i="22"/>
  <c r="P39" i="49"/>
  <c r="F39" i="37"/>
  <c r="G39" i="37" s="1"/>
  <c r="F39" i="25"/>
  <c r="G39" i="25" s="1"/>
  <c r="F39" i="18"/>
  <c r="G39" i="18" s="1"/>
  <c r="F39" i="30"/>
  <c r="G39" i="30" s="1"/>
  <c r="P39" i="29"/>
  <c r="P39" i="24"/>
  <c r="G12" i="43"/>
  <c r="G10" i="29"/>
  <c r="F39" i="20"/>
  <c r="G39" i="20" s="1"/>
  <c r="F39" i="36"/>
  <c r="G39" i="36" s="1"/>
  <c r="P39" i="44"/>
  <c r="F39" i="23"/>
  <c r="P39" i="27"/>
  <c r="F39" i="42"/>
  <c r="P39" i="34"/>
  <c r="F39" i="12"/>
  <c r="G39" i="12" s="1"/>
  <c r="P39" i="50"/>
  <c r="P39" i="35"/>
  <c r="F39" i="8"/>
  <c r="G39" i="8" s="1"/>
  <c r="P39" i="48"/>
  <c r="F39" i="24"/>
  <c r="G39" i="24" s="1"/>
  <c r="G28" i="40"/>
  <c r="F5" i="38"/>
  <c r="P5" i="38"/>
  <c r="F5" i="35"/>
  <c r="G5" i="35" s="1"/>
  <c r="P5" i="35"/>
  <c r="F5" i="44"/>
  <c r="G5" i="44" s="1"/>
  <c r="P5" i="28"/>
  <c r="G5" i="50"/>
  <c r="X15" i="43"/>
  <c r="X15" i="41"/>
  <c r="X15" i="29"/>
  <c r="X15" i="14"/>
  <c r="X15" i="37"/>
  <c r="X15" i="52"/>
  <c r="X15" i="30"/>
  <c r="X15" i="48"/>
  <c r="X15" i="33"/>
  <c r="X15" i="26"/>
  <c r="X15" i="17"/>
  <c r="X15" i="22"/>
  <c r="X15" i="15"/>
  <c r="X15" i="12"/>
  <c r="X15" i="42"/>
  <c r="X15" i="8"/>
  <c r="X15" i="31"/>
  <c r="X15" i="35"/>
  <c r="X15" i="38"/>
  <c r="X15" i="32"/>
  <c r="X15" i="49"/>
  <c r="X15" i="51"/>
  <c r="X15" i="24"/>
  <c r="X15" i="36"/>
  <c r="X15" i="23"/>
  <c r="X15" i="50"/>
  <c r="X15" i="34"/>
  <c r="X15" i="21"/>
  <c r="X15" i="13"/>
  <c r="X15" i="44"/>
  <c r="X15" i="27"/>
  <c r="X15" i="20"/>
  <c r="X15" i="28"/>
  <c r="X15" i="40"/>
  <c r="X15" i="19"/>
  <c r="X15" i="18"/>
  <c r="X15" i="16"/>
  <c r="X15" i="39"/>
  <c r="X15" i="25"/>
  <c r="V35" i="34"/>
  <c r="V35" i="23"/>
  <c r="V35" i="50"/>
  <c r="V35" i="49"/>
  <c r="V35" i="15"/>
  <c r="V35" i="13"/>
  <c r="V35" i="24"/>
  <c r="V35" i="12"/>
  <c r="V35" i="39"/>
  <c r="V35" i="22"/>
  <c r="V35" i="29"/>
  <c r="V35" i="20"/>
  <c r="V35" i="32"/>
  <c r="V35" i="38"/>
  <c r="V35" i="31"/>
  <c r="V35" i="48"/>
  <c r="V35" i="51"/>
  <c r="V35" i="21"/>
  <c r="V35" i="18"/>
  <c r="V35" i="43"/>
  <c r="V35" i="41"/>
  <c r="V35" i="30"/>
  <c r="X43" i="51"/>
  <c r="X43" i="38"/>
  <c r="X43" i="39"/>
  <c r="X43" i="16"/>
  <c r="X43" i="18"/>
  <c r="X43" i="20"/>
  <c r="X43" i="22"/>
  <c r="X43" i="24"/>
  <c r="X43" i="44"/>
  <c r="X43" i="35"/>
  <c r="X43" i="33"/>
  <c r="X43" i="50"/>
  <c r="X43" i="32"/>
  <c r="X43" i="29"/>
  <c r="X43" i="26"/>
  <c r="X43" i="25"/>
  <c r="X43" i="13"/>
  <c r="X43" i="14"/>
  <c r="X39" i="43"/>
  <c r="X39" i="44"/>
  <c r="X39" i="18"/>
  <c r="X39" i="19"/>
  <c r="X39" i="51"/>
  <c r="X39" i="30"/>
  <c r="X39" i="16"/>
  <c r="X39" i="33"/>
  <c r="X39" i="13"/>
  <c r="X39" i="34"/>
  <c r="X39" i="8"/>
  <c r="X39" i="20"/>
  <c r="X39" i="48"/>
  <c r="X39" i="50"/>
  <c r="X39" i="22"/>
  <c r="X39" i="36"/>
  <c r="X39" i="38"/>
  <c r="X39" i="39"/>
  <c r="X39" i="35"/>
  <c r="X39" i="37"/>
  <c r="X39" i="15"/>
  <c r="X39" i="49"/>
  <c r="X39" i="32"/>
  <c r="X39" i="21"/>
  <c r="X31" i="18"/>
  <c r="X31" i="24"/>
  <c r="X31" i="16"/>
  <c r="X31" i="49"/>
  <c r="X31" i="26"/>
  <c r="X31" i="21"/>
  <c r="X31" i="37"/>
  <c r="X31" i="17"/>
  <c r="X31" i="14"/>
  <c r="X31" i="13"/>
  <c r="X31" i="50"/>
  <c r="X31" i="39"/>
  <c r="X31" i="33"/>
  <c r="X31" i="12"/>
  <c r="X31" i="42"/>
  <c r="X31" i="48"/>
  <c r="X31" i="34"/>
  <c r="X25" i="17"/>
  <c r="X25" i="44"/>
  <c r="X25" i="27"/>
  <c r="X25" i="33"/>
  <c r="X25" i="28"/>
  <c r="X25" i="16"/>
  <c r="X25" i="20"/>
  <c r="X25" i="40"/>
  <c r="X25" i="34"/>
  <c r="X25" i="13"/>
  <c r="X25" i="49"/>
  <c r="X25" i="14"/>
  <c r="X25" i="52"/>
  <c r="X25" i="42"/>
  <c r="X25" i="51"/>
  <c r="X25" i="19"/>
  <c r="X25" i="37"/>
  <c r="X21" i="41"/>
  <c r="X21" i="19"/>
  <c r="X21" i="16"/>
  <c r="X21" i="24"/>
  <c r="X21" i="21"/>
  <c r="X21" i="22"/>
  <c r="X21" i="17"/>
  <c r="X21" i="43"/>
  <c r="X21" i="8"/>
  <c r="X21" i="18"/>
  <c r="X21" i="12"/>
  <c r="X21" i="25"/>
  <c r="X21" i="20"/>
  <c r="X21" i="44"/>
  <c r="X21" i="28"/>
  <c r="X21" i="30"/>
  <c r="X21" i="29"/>
  <c r="X21" i="15"/>
  <c r="X21" i="36"/>
  <c r="X21" i="33"/>
  <c r="X21" i="27"/>
  <c r="X21" i="32"/>
  <c r="X21" i="35"/>
  <c r="X21" i="50"/>
  <c r="X21" i="34"/>
  <c r="X21" i="40"/>
  <c r="X21" i="37"/>
  <c r="X21" i="51"/>
  <c r="X21" i="26"/>
  <c r="X13" i="19"/>
  <c r="X13" i="34"/>
  <c r="X13" i="49"/>
  <c r="X13" i="35"/>
  <c r="X13" i="25"/>
  <c r="X13" i="8"/>
  <c r="X13" i="51"/>
  <c r="X13" i="42"/>
  <c r="X13" i="36"/>
  <c r="X13" i="17"/>
  <c r="X13" i="24"/>
  <c r="X13" i="22"/>
  <c r="X13" i="48"/>
  <c r="X13" i="33"/>
  <c r="X13" i="26"/>
  <c r="X13" i="28"/>
  <c r="X13" i="52"/>
  <c r="X13" i="29"/>
  <c r="X13" i="50"/>
  <c r="X13" i="12"/>
  <c r="X13" i="21"/>
  <c r="X13" i="20"/>
  <c r="X13" i="44"/>
  <c r="X13" i="23"/>
  <c r="X13" i="37"/>
  <c r="X7" i="19"/>
  <c r="X7" i="15"/>
  <c r="X7" i="16"/>
  <c r="X9" i="25"/>
  <c r="X9" i="34"/>
  <c r="X9" i="38"/>
  <c r="X9" i="15"/>
  <c r="X9" i="28"/>
  <c r="X9" i="20"/>
  <c r="X11" i="37"/>
  <c r="X11" i="27"/>
  <c r="X11" i="35"/>
  <c r="X11" i="33"/>
  <c r="X11" i="52"/>
  <c r="X13" i="32"/>
  <c r="X13" i="31"/>
  <c r="X13" i="30"/>
  <c r="X23" i="31"/>
  <c r="X23" i="20"/>
  <c r="X23" i="27"/>
  <c r="X23" i="16"/>
  <c r="X23" i="30"/>
  <c r="X25" i="24"/>
  <c r="X25" i="36"/>
  <c r="X25" i="35"/>
  <c r="X25" i="48"/>
  <c r="X25" i="43"/>
  <c r="X27" i="24"/>
  <c r="X27" i="42"/>
  <c r="X27" i="50"/>
  <c r="X27" i="34"/>
  <c r="X27" i="35"/>
  <c r="X27" i="19"/>
  <c r="X33" i="34"/>
  <c r="X33" i="26"/>
  <c r="X33" i="22"/>
  <c r="X37" i="15"/>
  <c r="X37" i="21"/>
  <c r="X37" i="52"/>
  <c r="X37" i="12"/>
  <c r="X37" i="17"/>
  <c r="X39" i="27"/>
  <c r="X39" i="24"/>
  <c r="X39" i="40"/>
  <c r="X43" i="17"/>
  <c r="X43" i="40"/>
  <c r="X43" i="23"/>
  <c r="X43" i="37"/>
  <c r="X43" i="52"/>
  <c r="X7" i="44"/>
  <c r="X7" i="28"/>
  <c r="X7" i="52"/>
  <c r="X7" i="20"/>
  <c r="X7" i="48"/>
  <c r="X7" i="29"/>
  <c r="X7" i="22"/>
  <c r="X31" i="51"/>
  <c r="X31" i="40"/>
  <c r="X31" i="30"/>
  <c r="X31" i="28"/>
  <c r="X31" i="27"/>
  <c r="X31" i="22"/>
  <c r="X13" i="43"/>
  <c r="X19" i="14"/>
  <c r="X19" i="41"/>
  <c r="X19" i="27"/>
  <c r="X41" i="28"/>
  <c r="X41" i="48"/>
  <c r="X29" i="27"/>
  <c r="X29" i="12"/>
  <c r="X29" i="17"/>
  <c r="X21" i="48"/>
  <c r="X21" i="14"/>
  <c r="X39" i="12"/>
  <c r="X33" i="27"/>
  <c r="X33" i="21"/>
  <c r="V35" i="17"/>
  <c r="V34" i="8"/>
  <c r="V34" i="16"/>
  <c r="V34" i="32"/>
  <c r="V34" i="15"/>
  <c r="V34" i="30"/>
  <c r="V34" i="13"/>
  <c r="V34" i="17"/>
  <c r="V34" i="34"/>
  <c r="V34" i="18"/>
  <c r="V34" i="33"/>
  <c r="V34" i="49"/>
  <c r="V34" i="21"/>
  <c r="V34" i="35"/>
  <c r="V34" i="19"/>
  <c r="V34" i="36"/>
  <c r="V34" i="48"/>
  <c r="V34" i="22"/>
  <c r="V34" i="41"/>
  <c r="V34" i="20"/>
  <c r="V34" i="37"/>
  <c r="V34" i="50"/>
  <c r="V34" i="24"/>
  <c r="V34" i="42"/>
  <c r="V34" i="23"/>
  <c r="V34" i="38"/>
  <c r="V34" i="51"/>
  <c r="V34" i="26"/>
  <c r="V34" i="44"/>
  <c r="V34" i="25"/>
  <c r="V34" i="39"/>
  <c r="V34" i="52"/>
  <c r="V34" i="40"/>
  <c r="V34" i="29"/>
  <c r="V34" i="28"/>
  <c r="V34" i="12"/>
  <c r="V34" i="43"/>
  <c r="V34" i="31"/>
  <c r="V8" i="49"/>
  <c r="V8" i="23"/>
  <c r="V8" i="33"/>
  <c r="V8" i="34"/>
  <c r="V8" i="37"/>
  <c r="V8" i="28"/>
  <c r="V8" i="35"/>
  <c r="V8" i="38"/>
  <c r="V8" i="43"/>
  <c r="V8" i="48"/>
  <c r="V8" i="29"/>
  <c r="V8" i="40"/>
  <c r="V8" i="42"/>
  <c r="V8" i="15"/>
  <c r="V8" i="22"/>
  <c r="V8" i="41"/>
  <c r="V8" i="44"/>
  <c r="V8" i="32"/>
  <c r="V8" i="51"/>
  <c r="V8" i="8"/>
  <c r="V8" i="24"/>
  <c r="V8" i="19"/>
  <c r="V8" i="16"/>
  <c r="V8" i="14"/>
  <c r="V8" i="25"/>
  <c r="V8" i="20"/>
  <c r="V8" i="21"/>
  <c r="V8" i="36"/>
  <c r="V8" i="52"/>
  <c r="V8" i="26"/>
  <c r="V8" i="30"/>
  <c r="V8" i="39"/>
  <c r="V8" i="12"/>
  <c r="V8" i="27"/>
  <c r="V8" i="31"/>
  <c r="V8" i="17"/>
  <c r="X9" i="48"/>
  <c r="X9" i="24"/>
  <c r="X9" i="23"/>
  <c r="X9" i="14"/>
  <c r="X9" i="29"/>
  <c r="X11" i="40"/>
  <c r="X11" i="8"/>
  <c r="X11" i="48"/>
  <c r="X11" i="15"/>
  <c r="X13" i="16"/>
  <c r="X13" i="27"/>
  <c r="X23" i="21"/>
  <c r="X23" i="14"/>
  <c r="X23" i="37"/>
  <c r="X23" i="33"/>
  <c r="X25" i="41"/>
  <c r="X25" i="50"/>
  <c r="X25" i="18"/>
  <c r="X25" i="39"/>
  <c r="X25" i="29"/>
  <c r="X25" i="26"/>
  <c r="X27" i="43"/>
  <c r="X27" i="28"/>
  <c r="X27" i="18"/>
  <c r="X27" i="21"/>
  <c r="X33" i="19"/>
  <c r="X33" i="20"/>
  <c r="X33" i="30"/>
  <c r="X37" i="49"/>
  <c r="X37" i="39"/>
  <c r="X37" i="33"/>
  <c r="X39" i="26"/>
  <c r="X39" i="23"/>
  <c r="X39" i="14"/>
  <c r="X39" i="29"/>
  <c r="X43" i="31"/>
  <c r="X43" i="48"/>
  <c r="X43" i="19"/>
  <c r="X43" i="28"/>
  <c r="X43" i="30"/>
  <c r="X7" i="36"/>
  <c r="X7" i="32"/>
  <c r="X7" i="23"/>
  <c r="X7" i="8"/>
  <c r="X7" i="17"/>
  <c r="X7" i="35"/>
  <c r="X7" i="50"/>
  <c r="X31" i="38"/>
  <c r="X31" i="43"/>
  <c r="X31" i="8"/>
  <c r="X31" i="41"/>
  <c r="X31" i="20"/>
  <c r="X31" i="31"/>
  <c r="V35" i="27"/>
  <c r="X13" i="15"/>
  <c r="X19" i="48"/>
  <c r="X19" i="33"/>
  <c r="X41" i="29"/>
  <c r="X29" i="49"/>
  <c r="X21" i="52"/>
  <c r="X21" i="38"/>
  <c r="X39" i="17"/>
  <c r="X43" i="42"/>
  <c r="V15" i="18"/>
  <c r="V15" i="33"/>
  <c r="V15" i="39"/>
  <c r="V15" i="51"/>
  <c r="V15" i="13"/>
  <c r="V15" i="32"/>
  <c r="V15" i="36"/>
  <c r="V15" i="43"/>
  <c r="V15" i="16"/>
  <c r="V15" i="38"/>
  <c r="V15" i="24"/>
  <c r="V15" i="37"/>
  <c r="V15" i="17"/>
  <c r="V15" i="19"/>
  <c r="V15" i="29"/>
  <c r="V15" i="28"/>
  <c r="X41" i="30"/>
  <c r="X41" i="15"/>
  <c r="X41" i="51"/>
  <c r="X41" i="50"/>
  <c r="X41" i="38"/>
  <c r="X41" i="26"/>
  <c r="X41" i="25"/>
  <c r="X41" i="41"/>
  <c r="X41" i="8"/>
  <c r="X41" i="20"/>
  <c r="X41" i="23"/>
  <c r="X41" i="17"/>
  <c r="X41" i="52"/>
  <c r="X41" i="43"/>
  <c r="X41" i="36"/>
  <c r="X41" i="39"/>
  <c r="X41" i="49"/>
  <c r="X41" i="37"/>
  <c r="X41" i="12"/>
  <c r="X41" i="22"/>
  <c r="X41" i="13"/>
  <c r="X41" i="19"/>
  <c r="X41" i="44"/>
  <c r="X41" i="42"/>
  <c r="X41" i="35"/>
  <c r="X41" i="33"/>
  <c r="X41" i="32"/>
  <c r="X41" i="31"/>
  <c r="X41" i="16"/>
  <c r="X41" i="24"/>
  <c r="X37" i="13"/>
  <c r="X37" i="44"/>
  <c r="X37" i="51"/>
  <c r="X37" i="14"/>
  <c r="X37" i="37"/>
  <c r="X37" i="23"/>
  <c r="X37" i="16"/>
  <c r="X37" i="20"/>
  <c r="X37" i="36"/>
  <c r="X37" i="19"/>
  <c r="X37" i="30"/>
  <c r="X37" i="29"/>
  <c r="X37" i="28"/>
  <c r="X37" i="27"/>
  <c r="X37" i="26"/>
  <c r="X37" i="48"/>
  <c r="X37" i="40"/>
  <c r="X37" i="50"/>
  <c r="X37" i="35"/>
  <c r="X33" i="51"/>
  <c r="X33" i="41"/>
  <c r="X33" i="35"/>
  <c r="X33" i="38"/>
  <c r="X33" i="28"/>
  <c r="X33" i="24"/>
  <c r="X33" i="16"/>
  <c r="X33" i="17"/>
  <c r="X33" i="25"/>
  <c r="X33" i="15"/>
  <c r="X33" i="39"/>
  <c r="X33" i="33"/>
  <c r="X33" i="49"/>
  <c r="X33" i="14"/>
  <c r="X33" i="32"/>
  <c r="X33" i="8"/>
  <c r="X33" i="37"/>
  <c r="X33" i="52"/>
  <c r="X33" i="12"/>
  <c r="X33" i="18"/>
  <c r="X33" i="50"/>
  <c r="X33" i="40"/>
  <c r="X29" i="18"/>
  <c r="X29" i="31"/>
  <c r="X29" i="41"/>
  <c r="X29" i="52"/>
  <c r="X29" i="16"/>
  <c r="X29" i="26"/>
  <c r="X29" i="37"/>
  <c r="X29" i="51"/>
  <c r="X29" i="22"/>
  <c r="X29" i="15"/>
  <c r="X29" i="20"/>
  <c r="X29" i="33"/>
  <c r="X29" i="43"/>
  <c r="X29" i="13"/>
  <c r="X29" i="21"/>
  <c r="X29" i="29"/>
  <c r="X29" i="40"/>
  <c r="X29" i="44"/>
  <c r="X29" i="39"/>
  <c r="X29" i="14"/>
  <c r="X29" i="25"/>
  <c r="X29" i="36"/>
  <c r="X29" i="48"/>
  <c r="X29" i="8"/>
  <c r="X29" i="19"/>
  <c r="X29" i="32"/>
  <c r="X29" i="42"/>
  <c r="X29" i="35"/>
  <c r="X29" i="30"/>
  <c r="X27" i="32"/>
  <c r="X27" i="31"/>
  <c r="X27" i="41"/>
  <c r="X27" i="38"/>
  <c r="X27" i="36"/>
  <c r="X27" i="15"/>
  <c r="X27" i="16"/>
  <c r="X27" i="12"/>
  <c r="X27" i="8"/>
  <c r="X27" i="30"/>
  <c r="X27" i="49"/>
  <c r="X27" i="23"/>
  <c r="X27" i="27"/>
  <c r="X27" i="48"/>
  <c r="X27" i="26"/>
  <c r="X23" i="24"/>
  <c r="X23" i="40"/>
  <c r="X23" i="44"/>
  <c r="X23" i="28"/>
  <c r="X23" i="19"/>
  <c r="X23" i="15"/>
  <c r="X23" i="38"/>
  <c r="X23" i="32"/>
  <c r="X23" i="12"/>
  <c r="X23" i="23"/>
  <c r="X23" i="51"/>
  <c r="X23" i="26"/>
  <c r="X23" i="50"/>
  <c r="X23" i="42"/>
  <c r="X23" i="22"/>
  <c r="X23" i="8"/>
  <c r="X23" i="34"/>
  <c r="X23" i="43"/>
  <c r="X19" i="8"/>
  <c r="X19" i="31"/>
  <c r="X19" i="34"/>
  <c r="X19" i="44"/>
  <c r="X19" i="26"/>
  <c r="X19" i="39"/>
  <c r="X19" i="22"/>
  <c r="X19" i="50"/>
  <c r="X19" i="16"/>
  <c r="X19" i="49"/>
  <c r="X19" i="25"/>
  <c r="X19" i="38"/>
  <c r="X19" i="13"/>
  <c r="X19" i="42"/>
  <c r="X19" i="37"/>
  <c r="X19" i="23"/>
  <c r="X19" i="36"/>
  <c r="X19" i="30"/>
  <c r="X19" i="32"/>
  <c r="X19" i="17"/>
  <c r="X19" i="19"/>
  <c r="X19" i="35"/>
  <c r="X19" i="21"/>
  <c r="X19" i="40"/>
  <c r="X19" i="12"/>
  <c r="X19" i="51"/>
  <c r="X19" i="18"/>
  <c r="X19" i="24"/>
  <c r="X19" i="15"/>
  <c r="X11" i="44"/>
  <c r="X11" i="16"/>
  <c r="X11" i="14"/>
  <c r="X11" i="12"/>
  <c r="X11" i="41"/>
  <c r="X11" i="21"/>
  <c r="X11" i="24"/>
  <c r="X11" i="22"/>
  <c r="X11" i="31"/>
  <c r="X11" i="51"/>
  <c r="X11" i="30"/>
  <c r="X11" i="29"/>
  <c r="X11" i="49"/>
  <c r="X11" i="38"/>
  <c r="X11" i="36"/>
  <c r="X11" i="20"/>
  <c r="X9" i="26"/>
  <c r="X9" i="21"/>
  <c r="X9" i="52"/>
  <c r="X9" i="51"/>
  <c r="X9" i="35"/>
  <c r="X9" i="31"/>
  <c r="X9" i="33"/>
  <c r="X9" i="32"/>
  <c r="X9" i="42"/>
  <c r="X9" i="39"/>
  <c r="X9" i="18"/>
  <c r="X9" i="12"/>
  <c r="X9" i="17"/>
  <c r="X9" i="13"/>
  <c r="X9" i="30"/>
  <c r="X9" i="41"/>
  <c r="X9" i="50"/>
  <c r="X9" i="49"/>
  <c r="X9" i="8"/>
  <c r="X9" i="19"/>
  <c r="X11" i="26"/>
  <c r="X11" i="28"/>
  <c r="X11" i="17"/>
  <c r="X11" i="43"/>
  <c r="X11" i="13"/>
  <c r="X13" i="40"/>
  <c r="X13" i="41"/>
  <c r="X23" i="36"/>
  <c r="X23" i="17"/>
  <c r="X23" i="18"/>
  <c r="X23" i="35"/>
  <c r="X23" i="25"/>
  <c r="X25" i="21"/>
  <c r="X25" i="32"/>
  <c r="X25" i="23"/>
  <c r="X25" i="38"/>
  <c r="X25" i="31"/>
  <c r="X27" i="39"/>
  <c r="X27" i="40"/>
  <c r="X27" i="13"/>
  <c r="X27" i="44"/>
  <c r="X27" i="33"/>
  <c r="X27" i="51"/>
  <c r="X33" i="42"/>
  <c r="X33" i="13"/>
  <c r="X33" i="31"/>
  <c r="X37" i="42"/>
  <c r="X37" i="25"/>
  <c r="X37" i="24"/>
  <c r="X37" i="22"/>
  <c r="X37" i="8"/>
  <c r="X39" i="41"/>
  <c r="X39" i="52"/>
  <c r="X39" i="25"/>
  <c r="X43" i="8"/>
  <c r="X43" i="41"/>
  <c r="X43" i="49"/>
  <c r="X43" i="15"/>
  <c r="X43" i="36"/>
  <c r="X7" i="24"/>
  <c r="X7" i="38"/>
  <c r="X7" i="12"/>
  <c r="X7" i="43"/>
  <c r="X7" i="25"/>
  <c r="X7" i="42"/>
  <c r="X7" i="18"/>
  <c r="X7" i="33"/>
  <c r="X31" i="32"/>
  <c r="X31" i="44"/>
  <c r="X31" i="52"/>
  <c r="X31" i="19"/>
  <c r="X31" i="35"/>
  <c r="V35" i="52"/>
  <c r="X13" i="39"/>
  <c r="X19" i="29"/>
  <c r="X19" i="28"/>
  <c r="X41" i="18"/>
  <c r="X41" i="34"/>
  <c r="X41" i="14"/>
  <c r="X29" i="34"/>
  <c r="X29" i="38"/>
  <c r="X21" i="39"/>
  <c r="X21" i="42"/>
  <c r="X21" i="49"/>
  <c r="X33" i="36"/>
  <c r="X23" i="41"/>
  <c r="X27" i="25"/>
  <c r="X25" i="25"/>
  <c r="X9" i="43"/>
  <c r="X20" i="27"/>
  <c r="X20" i="24"/>
  <c r="X20" i="44"/>
  <c r="X20" i="8"/>
  <c r="V30" i="15"/>
  <c r="V30" i="35"/>
  <c r="V30" i="34"/>
  <c r="V22" i="42"/>
  <c r="V22" i="17"/>
  <c r="V22" i="21"/>
  <c r="V22" i="12"/>
  <c r="V22" i="31"/>
  <c r="V22" i="41"/>
  <c r="V22" i="43"/>
  <c r="V22" i="30"/>
  <c r="V22" i="48"/>
  <c r="V22" i="15"/>
  <c r="V22" i="26"/>
  <c r="V22" i="35"/>
  <c r="V22" i="23"/>
  <c r="V22" i="29"/>
  <c r="V22" i="32"/>
  <c r="V22" i="13"/>
  <c r="V22" i="37"/>
  <c r="V22" i="50"/>
  <c r="V22" i="49"/>
  <c r="V22" i="28"/>
  <c r="V22" i="19"/>
  <c r="V22" i="36"/>
  <c r="V22" i="27"/>
  <c r="V22" i="8"/>
  <c r="V22" i="38"/>
  <c r="V22" i="18"/>
  <c r="V22" i="44"/>
  <c r="V22" i="40"/>
  <c r="V22" i="52"/>
  <c r="V22" i="25"/>
  <c r="X20" i="18"/>
  <c r="X20" i="13"/>
  <c r="V30" i="13"/>
  <c r="V30" i="31"/>
  <c r="V30" i="36"/>
  <c r="V30" i="18"/>
  <c r="V22" i="33"/>
  <c r="V22" i="39"/>
  <c r="V22" i="14"/>
  <c r="V5" i="39"/>
  <c r="V5" i="17"/>
  <c r="V5" i="38"/>
  <c r="V5" i="20"/>
  <c r="V5" i="26"/>
  <c r="V5" i="15"/>
  <c r="V5" i="25"/>
  <c r="V5" i="29"/>
  <c r="V5" i="27"/>
  <c r="V5" i="13"/>
  <c r="V5" i="21"/>
  <c r="V5" i="23"/>
  <c r="V5" i="40"/>
  <c r="V5" i="37"/>
  <c r="V5" i="16"/>
  <c r="V5" i="49"/>
  <c r="V5" i="34"/>
  <c r="V5" i="48"/>
  <c r="V5" i="32"/>
  <c r="V5" i="36"/>
  <c r="V5" i="18"/>
  <c r="V5" i="31"/>
  <c r="V5" i="8"/>
  <c r="V5" i="19"/>
  <c r="V5" i="51"/>
  <c r="V5" i="43"/>
  <c r="V5" i="52"/>
  <c r="V5" i="42"/>
  <c r="V5" i="12"/>
  <c r="V5" i="50"/>
  <c r="V5" i="35"/>
  <c r="V5" i="28"/>
  <c r="V5" i="33"/>
  <c r="V5" i="22"/>
  <c r="V5" i="30"/>
  <c r="V5" i="14"/>
  <c r="V5" i="24"/>
  <c r="V5" i="44"/>
  <c r="V5" i="41"/>
  <c r="V44" i="51"/>
  <c r="V44" i="52"/>
  <c r="V44" i="38"/>
  <c r="V44" i="30"/>
  <c r="V44" i="39"/>
  <c r="V44" i="31"/>
  <c r="V44" i="16"/>
  <c r="V44" i="44"/>
  <c r="V44" i="43"/>
  <c r="V44" i="36"/>
  <c r="V44" i="28"/>
  <c r="V44" i="37"/>
  <c r="V44" i="29"/>
  <c r="V44" i="18"/>
  <c r="V44" i="24"/>
  <c r="V44" i="48"/>
  <c r="V44" i="42"/>
  <c r="V44" i="34"/>
  <c r="V44" i="26"/>
  <c r="V44" i="35"/>
  <c r="V44" i="27"/>
  <c r="V44" i="13"/>
  <c r="V44" i="15"/>
  <c r="V44" i="19"/>
  <c r="V44" i="21"/>
  <c r="V44" i="23"/>
  <c r="V44" i="12"/>
  <c r="V44" i="20"/>
  <c r="V44" i="49"/>
  <c r="V44" i="50"/>
  <c r="V44" i="40"/>
  <c r="V44" i="32"/>
  <c r="V44" i="41"/>
  <c r="V44" i="33"/>
  <c r="V44" i="25"/>
  <c r="V44" i="14"/>
  <c r="V44" i="17"/>
  <c r="V44" i="8"/>
  <c r="V44" i="22"/>
  <c r="J14" i="17"/>
  <c r="J14" i="29"/>
  <c r="J14" i="48"/>
  <c r="J14" i="26"/>
  <c r="J14" i="39"/>
  <c r="J14" i="21"/>
  <c r="J14" i="36"/>
  <c r="J14" i="43"/>
  <c r="J14" i="40"/>
  <c r="J43" i="8"/>
  <c r="J43" i="39"/>
  <c r="J43" i="24"/>
  <c r="J43" i="44"/>
  <c r="J43" i="21"/>
  <c r="J43" i="40"/>
  <c r="J43" i="42"/>
  <c r="J43" i="14"/>
  <c r="J43" i="52"/>
  <c r="T37" i="35"/>
  <c r="T37" i="36"/>
  <c r="T37" i="32"/>
  <c r="J31" i="40"/>
  <c r="J11" i="38"/>
  <c r="J14" i="23"/>
  <c r="J14" i="37"/>
  <c r="J14" i="42"/>
  <c r="J14" i="19"/>
  <c r="J14" i="14"/>
  <c r="J14" i="30"/>
  <c r="J14" i="31"/>
  <c r="J14" i="52"/>
  <c r="J14" i="25"/>
  <c r="J14" i="50"/>
  <c r="J43" i="26"/>
  <c r="J43" i="33"/>
  <c r="J43" i="38"/>
  <c r="J43" i="28"/>
  <c r="J43" i="18"/>
  <c r="J43" i="51"/>
  <c r="J43" i="17"/>
  <c r="J43" i="49"/>
  <c r="J43" i="20"/>
  <c r="J43" i="23"/>
  <c r="T37" i="22"/>
  <c r="T37" i="15"/>
  <c r="T37" i="31"/>
  <c r="J31" i="24"/>
  <c r="J14" i="8"/>
  <c r="J14" i="44"/>
  <c r="J14" i="27"/>
  <c r="J14" i="49"/>
  <c r="J14" i="18"/>
  <c r="J14" i="34"/>
  <c r="J14" i="41"/>
  <c r="J14" i="28"/>
  <c r="J14" i="20"/>
  <c r="J43" i="41"/>
  <c r="J43" i="32"/>
  <c r="J43" i="37"/>
  <c r="J43" i="34"/>
  <c r="J43" i="22"/>
  <c r="J43" i="25"/>
  <c r="J43" i="50"/>
  <c r="J43" i="48"/>
  <c r="J43" i="27"/>
  <c r="T37" i="14"/>
  <c r="T37" i="34"/>
  <c r="T37" i="52"/>
  <c r="J21" i="15"/>
  <c r="J10" i="39"/>
  <c r="J10" i="33"/>
  <c r="T11" i="29"/>
  <c r="J9" i="49"/>
  <c r="J31" i="25"/>
  <c r="J31" i="8"/>
  <c r="J31" i="36"/>
  <c r="J21" i="34"/>
  <c r="J11" i="50"/>
  <c r="J11" i="20"/>
  <c r="J21" i="28"/>
  <c r="J10" i="34"/>
  <c r="J10" i="40"/>
  <c r="J10" i="12"/>
  <c r="T11" i="16"/>
  <c r="T11" i="28"/>
  <c r="J31" i="22"/>
  <c r="J31" i="39"/>
  <c r="J21" i="39"/>
  <c r="J21" i="42"/>
  <c r="J11" i="48"/>
  <c r="J21" i="14"/>
  <c r="J11" i="32"/>
  <c r="T20" i="38"/>
  <c r="J10" i="42"/>
  <c r="J10" i="38"/>
  <c r="T11" i="38"/>
  <c r="J31" i="31"/>
  <c r="J31" i="15"/>
  <c r="J21" i="27"/>
  <c r="J21" i="31"/>
  <c r="J11" i="13"/>
  <c r="J11" i="18"/>
  <c r="T20" i="15"/>
  <c r="T20" i="42"/>
  <c r="J10" i="26"/>
  <c r="J10" i="51"/>
  <c r="J10" i="43"/>
  <c r="J10" i="31"/>
  <c r="J10" i="50"/>
  <c r="J10" i="17"/>
  <c r="J10" i="13"/>
  <c r="J10" i="37"/>
  <c r="J10" i="14"/>
  <c r="J10" i="44"/>
  <c r="T11" i="24"/>
  <c r="T11" i="44"/>
  <c r="T11" i="41"/>
  <c r="T11" i="48"/>
  <c r="T11" i="42"/>
  <c r="J9" i="29"/>
  <c r="J31" i="27"/>
  <c r="J31" i="21"/>
  <c r="J31" i="52"/>
  <c r="J31" i="29"/>
  <c r="J31" i="37"/>
  <c r="J31" i="34"/>
  <c r="J31" i="32"/>
  <c r="J31" i="38"/>
  <c r="J31" i="51"/>
  <c r="J31" i="14"/>
  <c r="J21" i="26"/>
  <c r="J21" i="49"/>
  <c r="J21" i="23"/>
  <c r="J21" i="30"/>
  <c r="J21" i="21"/>
  <c r="J21" i="41"/>
  <c r="J19" i="33"/>
  <c r="J21" i="12"/>
  <c r="J21" i="35"/>
  <c r="T20" i="44"/>
  <c r="T20" i="26"/>
  <c r="J10" i="41"/>
  <c r="J10" i="30"/>
  <c r="J10" i="16"/>
  <c r="J10" i="18"/>
  <c r="J10" i="27"/>
  <c r="J10" i="29"/>
  <c r="J10" i="32"/>
  <c r="J10" i="35"/>
  <c r="J10" i="8"/>
  <c r="J10" i="15"/>
  <c r="T11" i="40"/>
  <c r="T11" i="39"/>
  <c r="T11" i="25"/>
  <c r="T11" i="34"/>
  <c r="T11" i="51"/>
  <c r="J9" i="22"/>
  <c r="J31" i="13"/>
  <c r="J31" i="17"/>
  <c r="J31" i="41"/>
  <c r="J31" i="19"/>
  <c r="J31" i="33"/>
  <c r="J31" i="12"/>
  <c r="J31" i="50"/>
  <c r="J31" i="18"/>
  <c r="J31" i="28"/>
  <c r="J21" i="32"/>
  <c r="J21" i="29"/>
  <c r="J21" i="16"/>
  <c r="J21" i="8"/>
  <c r="J21" i="51"/>
  <c r="J21" i="43"/>
  <c r="J21" i="19"/>
  <c r="J19" i="17"/>
  <c r="J21" i="17"/>
  <c r="T20" i="17"/>
  <c r="T20" i="40"/>
  <c r="T20" i="13"/>
  <c r="J10" i="48"/>
  <c r="J10" i="19"/>
  <c r="J10" i="24"/>
  <c r="J10" i="52"/>
  <c r="J10" i="23"/>
  <c r="J10" i="49"/>
  <c r="J10" i="28"/>
  <c r="J10" i="36"/>
  <c r="J10" i="22"/>
  <c r="T11" i="23"/>
  <c r="T11" i="50"/>
  <c r="T11" i="17"/>
  <c r="T11" i="32"/>
  <c r="J31" i="43"/>
  <c r="J31" i="26"/>
  <c r="J31" i="35"/>
  <c r="J31" i="23"/>
  <c r="J31" i="44"/>
  <c r="J31" i="42"/>
  <c r="J31" i="30"/>
  <c r="J31" i="48"/>
  <c r="J31" i="49"/>
  <c r="J21" i="24"/>
  <c r="J21" i="36"/>
  <c r="J21" i="25"/>
  <c r="J21" i="18"/>
  <c r="J21" i="52"/>
  <c r="J21" i="37"/>
  <c r="J21" i="40"/>
  <c r="J21" i="44"/>
  <c r="J21" i="22"/>
  <c r="J21" i="20"/>
  <c r="G43" i="52"/>
  <c r="G15" i="36"/>
  <c r="G13" i="42"/>
  <c r="G36" i="28"/>
  <c r="G33" i="42"/>
  <c r="G43" i="38"/>
  <c r="G43" i="51"/>
  <c r="G12" i="31"/>
  <c r="G25" i="52"/>
  <c r="G8" i="13"/>
  <c r="G33" i="24"/>
  <c r="G5" i="8"/>
  <c r="G28" i="26"/>
  <c r="G28" i="34"/>
  <c r="G34" i="30"/>
  <c r="G13" i="20"/>
  <c r="G13" i="40"/>
  <c r="G43" i="32"/>
  <c r="G40" i="43"/>
  <c r="G32" i="30"/>
  <c r="G10" i="30"/>
  <c r="G27" i="39"/>
  <c r="G5" i="43"/>
  <c r="G12" i="26"/>
  <c r="G10" i="13"/>
  <c r="G15" i="25"/>
  <c r="G13" i="22"/>
  <c r="G36" i="51"/>
  <c r="G33" i="40"/>
  <c r="G39" i="23"/>
  <c r="G43" i="23"/>
  <c r="G43" i="30"/>
  <c r="G12" i="28"/>
  <c r="G40" i="26"/>
  <c r="G40" i="39"/>
  <c r="G32" i="12"/>
  <c r="G32" i="34"/>
  <c r="G12" i="12"/>
  <c r="G19" i="17"/>
  <c r="G15" i="51"/>
  <c r="G27" i="14"/>
  <c r="G27" i="22"/>
  <c r="G10" i="31"/>
  <c r="G27" i="38"/>
  <c r="G10" i="16"/>
  <c r="G25" i="44"/>
  <c r="G40" i="19"/>
  <c r="G12" i="19"/>
  <c r="G19" i="23"/>
  <c r="G33" i="20"/>
  <c r="G36" i="35"/>
  <c r="G27" i="19"/>
  <c r="G27" i="21"/>
  <c r="G10" i="35"/>
  <c r="G27" i="41"/>
  <c r="G5" i="28"/>
  <c r="G40" i="22"/>
  <c r="G40" i="13"/>
  <c r="G32" i="17"/>
  <c r="G29" i="42"/>
  <c r="G32" i="32"/>
  <c r="G36" i="17"/>
  <c r="G15" i="41"/>
  <c r="G28" i="17"/>
  <c r="G10" i="23"/>
  <c r="G27" i="51"/>
  <c r="G5" i="39"/>
  <c r="G5" i="36"/>
  <c r="E34" i="34"/>
  <c r="G34" i="34" s="1"/>
  <c r="T20" i="35"/>
  <c r="T20" i="20"/>
  <c r="T20" i="8"/>
  <c r="T20" i="29"/>
  <c r="T20" i="33"/>
  <c r="T20" i="41"/>
  <c r="T20" i="18"/>
  <c r="T20" i="31"/>
  <c r="T20" i="30"/>
  <c r="T20" i="37"/>
  <c r="T24" i="12"/>
  <c r="T24" i="49"/>
  <c r="T24" i="39"/>
  <c r="T24" i="23"/>
  <c r="T24" i="13"/>
  <c r="T24" i="50"/>
  <c r="T24" i="20"/>
  <c r="T24" i="26"/>
  <c r="T24" i="33"/>
  <c r="T24" i="51"/>
  <c r="T16" i="12"/>
  <c r="T16" i="48"/>
  <c r="T16" i="18"/>
  <c r="T16" i="22"/>
  <c r="T16" i="28"/>
  <c r="T16" i="43"/>
  <c r="T16" i="14"/>
  <c r="T16" i="25"/>
  <c r="T16" i="24"/>
  <c r="T16" i="50"/>
  <c r="T8" i="39"/>
  <c r="T8" i="15"/>
  <c r="T8" i="41"/>
  <c r="T8" i="22"/>
  <c r="T8" i="42"/>
  <c r="T28" i="25"/>
  <c r="T28" i="41"/>
  <c r="T28" i="29"/>
  <c r="T28" i="35"/>
  <c r="T28" i="18"/>
  <c r="J24" i="16"/>
  <c r="J24" i="29"/>
  <c r="J24" i="43"/>
  <c r="J24" i="37"/>
  <c r="J24" i="14"/>
  <c r="J24" i="18"/>
  <c r="J24" i="8"/>
  <c r="J24" i="21"/>
  <c r="J24" i="39"/>
  <c r="F8" i="35"/>
  <c r="G8" i="35" s="1"/>
  <c r="P8" i="31"/>
  <c r="F14" i="14"/>
  <c r="G14" i="14" s="1"/>
  <c r="P14" i="15"/>
  <c r="J29" i="23"/>
  <c r="P14" i="30"/>
  <c r="F35" i="30"/>
  <c r="G35" i="30" s="1"/>
  <c r="F35" i="37"/>
  <c r="G35" i="37" s="1"/>
  <c r="F35" i="36"/>
  <c r="G35" i="36" s="1"/>
  <c r="P35" i="23"/>
  <c r="P35" i="19"/>
  <c r="P35" i="29"/>
  <c r="F35" i="24"/>
  <c r="G35" i="24" s="1"/>
  <c r="P35" i="35"/>
  <c r="F35" i="12"/>
  <c r="G35" i="12" s="1"/>
  <c r="F35" i="40"/>
  <c r="G35" i="40" s="1"/>
  <c r="P35" i="18"/>
  <c r="P35" i="33"/>
  <c r="F35" i="29"/>
  <c r="G35" i="29" s="1"/>
  <c r="F35" i="22"/>
  <c r="G35" i="22" s="1"/>
  <c r="F35" i="15"/>
  <c r="G35" i="15" s="1"/>
  <c r="P35" i="38"/>
  <c r="P14" i="51"/>
  <c r="J27" i="33"/>
  <c r="J27" i="40"/>
  <c r="J27" i="51"/>
  <c r="J27" i="28"/>
  <c r="J27" i="19"/>
  <c r="N10" i="16"/>
  <c r="N10" i="17"/>
  <c r="N10" i="24"/>
  <c r="N10" i="31"/>
  <c r="N10" i="40"/>
  <c r="N10" i="30"/>
  <c r="N10" i="42"/>
  <c r="N10" i="41"/>
  <c r="N10" i="14"/>
  <c r="N10" i="19"/>
  <c r="N10" i="25"/>
  <c r="N10" i="32"/>
  <c r="N10" i="12"/>
  <c r="N10" i="20"/>
  <c r="N10" i="33"/>
  <c r="N10" i="36"/>
  <c r="N10" i="44"/>
  <c r="N10" i="18"/>
  <c r="N10" i="22"/>
  <c r="N10" i="27"/>
  <c r="N10" i="34"/>
  <c r="N10" i="28"/>
  <c r="N10" i="37"/>
  <c r="N10" i="21"/>
  <c r="N10" i="23"/>
  <c r="N10" i="35"/>
  <c r="N10" i="29"/>
  <c r="N10" i="43"/>
  <c r="N10" i="39"/>
  <c r="N10" i="13"/>
  <c r="N10" i="38"/>
  <c r="N10" i="26"/>
  <c r="N10" i="49"/>
  <c r="N10" i="15"/>
  <c r="N10" i="52"/>
  <c r="N41" i="40"/>
  <c r="N41" i="44"/>
  <c r="AH8" i="4"/>
  <c r="F8" i="4" s="1"/>
  <c r="AI8" i="4"/>
  <c r="G8" i="4" s="1"/>
  <c r="T20" i="25"/>
  <c r="T20" i="14"/>
  <c r="T20" i="24"/>
  <c r="T20" i="21"/>
  <c r="T20" i="36"/>
  <c r="T20" i="22"/>
  <c r="T20" i="34"/>
  <c r="T20" i="23"/>
  <c r="T20" i="39"/>
  <c r="T20" i="51"/>
  <c r="T24" i="28"/>
  <c r="T24" i="52"/>
  <c r="T24" i="19"/>
  <c r="T24" i="43"/>
  <c r="T24" i="32"/>
  <c r="T24" i="48"/>
  <c r="T24" i="25"/>
  <c r="T24" i="34"/>
  <c r="T24" i="24"/>
  <c r="T16" i="27"/>
  <c r="T16" i="13"/>
  <c r="T16" i="40"/>
  <c r="T16" i="31"/>
  <c r="T16" i="20"/>
  <c r="T16" i="32"/>
  <c r="T16" i="35"/>
  <c r="T16" i="52"/>
  <c r="T16" i="23"/>
  <c r="T16" i="17"/>
  <c r="T8" i="37"/>
  <c r="T8" i="49"/>
  <c r="T8" i="33"/>
  <c r="T8" i="43"/>
  <c r="T8" i="34"/>
  <c r="T28" i="42"/>
  <c r="T28" i="27"/>
  <c r="T28" i="26"/>
  <c r="T28" i="12"/>
  <c r="T28" i="52"/>
  <c r="J24" i="15"/>
  <c r="J24" i="40"/>
  <c r="J24" i="44"/>
  <c r="J24" i="41"/>
  <c r="J24" i="48"/>
  <c r="J24" i="52"/>
  <c r="J24" i="32"/>
  <c r="J24" i="13"/>
  <c r="J24" i="38"/>
  <c r="J24" i="19"/>
  <c r="T37" i="37"/>
  <c r="T37" i="23"/>
  <c r="T37" i="29"/>
  <c r="T37" i="28"/>
  <c r="T37" i="19"/>
  <c r="T37" i="38"/>
  <c r="T37" i="18"/>
  <c r="T37" i="27"/>
  <c r="T37" i="25"/>
  <c r="T37" i="41"/>
  <c r="T37" i="8"/>
  <c r="T37" i="33"/>
  <c r="T37" i="48"/>
  <c r="T37" i="49"/>
  <c r="T37" i="21"/>
  <c r="T37" i="43"/>
  <c r="T37" i="17"/>
  <c r="T37" i="13"/>
  <c r="T37" i="24"/>
  <c r="T37" i="30"/>
  <c r="T37" i="51"/>
  <c r="T37" i="44"/>
  <c r="T37" i="26"/>
  <c r="T37" i="20"/>
  <c r="T37" i="39"/>
  <c r="T37" i="16"/>
  <c r="AI11" i="4"/>
  <c r="G11" i="4" s="1"/>
  <c r="AI31" i="4"/>
  <c r="G31" i="4" s="1"/>
  <c r="J28" i="44" s="1"/>
  <c r="P8" i="28"/>
  <c r="F14" i="15"/>
  <c r="G14" i="15" s="1"/>
  <c r="F14" i="28"/>
  <c r="G14" i="28" s="1"/>
  <c r="J37" i="49"/>
  <c r="J37" i="20"/>
  <c r="J37" i="8"/>
  <c r="J37" i="30"/>
  <c r="J37" i="18"/>
  <c r="J37" i="29"/>
  <c r="J37" i="15"/>
  <c r="J37" i="12"/>
  <c r="J37" i="52"/>
  <c r="J37" i="51"/>
  <c r="J37" i="22"/>
  <c r="J37" i="38"/>
  <c r="J37" i="42"/>
  <c r="J37" i="31"/>
  <c r="J37" i="48"/>
  <c r="J37" i="14"/>
  <c r="J37" i="28"/>
  <c r="J37" i="17"/>
  <c r="J37" i="43"/>
  <c r="J37" i="32"/>
  <c r="P14" i="48"/>
  <c r="F14" i="37"/>
  <c r="G14" i="37" s="1"/>
  <c r="P14" i="20"/>
  <c r="P14" i="35"/>
  <c r="P14" i="42"/>
  <c r="F14" i="44"/>
  <c r="G14" i="44" s="1"/>
  <c r="F14" i="52"/>
  <c r="G14" i="52" s="1"/>
  <c r="F14" i="36"/>
  <c r="G14" i="36" s="1"/>
  <c r="F14" i="33"/>
  <c r="P14" i="41"/>
  <c r="F14" i="13"/>
  <c r="G14" i="13" s="1"/>
  <c r="P14" i="19"/>
  <c r="F14" i="34"/>
  <c r="G14" i="34" s="1"/>
  <c r="P14" i="23"/>
  <c r="P14" i="38"/>
  <c r="P14" i="21"/>
  <c r="F14" i="22"/>
  <c r="G14" i="22" s="1"/>
  <c r="P14" i="14"/>
  <c r="F14" i="43"/>
  <c r="G14" i="43" s="1"/>
  <c r="P14" i="52"/>
  <c r="F14" i="51"/>
  <c r="G14" i="51" s="1"/>
  <c r="F14" i="48"/>
  <c r="P14" i="12"/>
  <c r="F14" i="49"/>
  <c r="P14" i="34"/>
  <c r="F14" i="26"/>
  <c r="F14" i="17"/>
  <c r="G14" i="17" s="1"/>
  <c r="F14" i="27"/>
  <c r="P14" i="50"/>
  <c r="P14" i="32"/>
  <c r="F14" i="16"/>
  <c r="G14" i="16" s="1"/>
  <c r="P14" i="44"/>
  <c r="F14" i="25"/>
  <c r="G14" i="25" s="1"/>
  <c r="F14" i="20"/>
  <c r="G14" i="20" s="1"/>
  <c r="P14" i="18"/>
  <c r="F14" i="24"/>
  <c r="G14" i="24" s="1"/>
  <c r="F14" i="29"/>
  <c r="G14" i="29" s="1"/>
  <c r="P14" i="25"/>
  <c r="P14" i="40"/>
  <c r="F14" i="21"/>
  <c r="G14" i="21" s="1"/>
  <c r="F14" i="35"/>
  <c r="P14" i="16"/>
  <c r="F14" i="18"/>
  <c r="G14" i="18" s="1"/>
  <c r="P14" i="31"/>
  <c r="F14" i="39"/>
  <c r="G14" i="39" s="1"/>
  <c r="F14" i="31"/>
  <c r="G14" i="31" s="1"/>
  <c r="P14" i="28"/>
  <c r="F14" i="32"/>
  <c r="G14" i="32" s="1"/>
  <c r="F14" i="41"/>
  <c r="G14" i="41" s="1"/>
  <c r="P14" i="49"/>
  <c r="P14" i="24"/>
  <c r="F14" i="50"/>
  <c r="G14" i="50" s="1"/>
  <c r="F14" i="40"/>
  <c r="G14" i="40" s="1"/>
  <c r="F14" i="42"/>
  <c r="G14" i="42" s="1"/>
  <c r="P14" i="29"/>
  <c r="P14" i="33"/>
  <c r="P8" i="33"/>
  <c r="P8" i="18"/>
  <c r="P8" i="38"/>
  <c r="F8" i="41"/>
  <c r="G8" i="41" s="1"/>
  <c r="F8" i="28"/>
  <c r="F8" i="21"/>
  <c r="G8" i="21" s="1"/>
  <c r="F8" i="27"/>
  <c r="F8" i="24"/>
  <c r="G8" i="24" s="1"/>
  <c r="P8" i="39"/>
  <c r="P8" i="26"/>
  <c r="P8" i="24"/>
  <c r="P8" i="15"/>
  <c r="P8" i="8"/>
  <c r="F8" i="40"/>
  <c r="G8" i="40" s="1"/>
  <c r="P8" i="49"/>
  <c r="F8" i="51"/>
  <c r="P8" i="41"/>
  <c r="P8" i="40"/>
  <c r="P8" i="16"/>
  <c r="F8" i="29"/>
  <c r="G8" i="29" s="1"/>
  <c r="P8" i="36"/>
  <c r="F8" i="26"/>
  <c r="F8" i="14"/>
  <c r="G8" i="14" s="1"/>
  <c r="P8" i="12"/>
  <c r="F8" i="18"/>
  <c r="G8" i="18" s="1"/>
  <c r="F8" i="43"/>
  <c r="P8" i="19"/>
  <c r="P8" i="30"/>
  <c r="F8" i="38"/>
  <c r="G8" i="38" s="1"/>
  <c r="F8" i="22"/>
  <c r="G8" i="22" s="1"/>
  <c r="P8" i="21"/>
  <c r="F8" i="17"/>
  <c r="G8" i="17" s="1"/>
  <c r="P8" i="35"/>
  <c r="P8" i="32"/>
  <c r="P8" i="50"/>
  <c r="F8" i="52"/>
  <c r="G8" i="52" s="1"/>
  <c r="F8" i="34"/>
  <c r="F8" i="50"/>
  <c r="G8" i="50" s="1"/>
  <c r="P8" i="23"/>
  <c r="P8" i="17"/>
  <c r="F8" i="49"/>
  <c r="P8" i="27"/>
  <c r="F8" i="23"/>
  <c r="G8" i="23" s="1"/>
  <c r="F8" i="32"/>
  <c r="G8" i="32" s="1"/>
  <c r="F8" i="30"/>
  <c r="G8" i="30" s="1"/>
  <c r="F8" i="48"/>
  <c r="F8" i="19"/>
  <c r="F8" i="36"/>
  <c r="P8" i="25"/>
  <c r="P8" i="42"/>
  <c r="P8" i="48"/>
  <c r="F8" i="25"/>
  <c r="G8" i="25" s="1"/>
  <c r="P8" i="13"/>
  <c r="P8" i="29"/>
  <c r="P8" i="20"/>
  <c r="F8" i="44"/>
  <c r="G8" i="44" s="1"/>
  <c r="F8" i="37"/>
  <c r="G8" i="37" s="1"/>
  <c r="F8" i="39"/>
  <c r="G8" i="39" s="1"/>
  <c r="P8" i="51"/>
  <c r="P8" i="43"/>
  <c r="F8" i="16"/>
  <c r="G8" i="16" s="1"/>
  <c r="F8" i="33"/>
  <c r="G8" i="33" s="1"/>
  <c r="P8" i="22"/>
  <c r="F8" i="15"/>
  <c r="G8" i="15" s="1"/>
  <c r="P8" i="34"/>
  <c r="P8" i="52"/>
  <c r="P8" i="14"/>
  <c r="F8" i="31"/>
  <c r="T20" i="48"/>
  <c r="T20" i="50"/>
  <c r="T20" i="49"/>
  <c r="T20" i="19"/>
  <c r="T20" i="52"/>
  <c r="T20" i="28"/>
  <c r="T20" i="12"/>
  <c r="T20" i="27"/>
  <c r="T20" i="32"/>
  <c r="T24" i="37"/>
  <c r="T24" i="29"/>
  <c r="T24" i="42"/>
  <c r="T24" i="18"/>
  <c r="T24" i="31"/>
  <c r="T24" i="36"/>
  <c r="T24" i="30"/>
  <c r="T24" i="22"/>
  <c r="T24" i="40"/>
  <c r="T16" i="41"/>
  <c r="T16" i="51"/>
  <c r="T16" i="34"/>
  <c r="T16" i="30"/>
  <c r="T16" i="15"/>
  <c r="T16" i="49"/>
  <c r="T16" i="44"/>
  <c r="T16" i="37"/>
  <c r="T8" i="26"/>
  <c r="T8" i="23"/>
  <c r="T8" i="32"/>
  <c r="T8" i="8"/>
  <c r="T28" i="14"/>
  <c r="T28" i="24"/>
  <c r="T28" i="30"/>
  <c r="J24" i="27"/>
  <c r="J24" i="33"/>
  <c r="J24" i="42"/>
  <c r="J24" i="23"/>
  <c r="J24" i="31"/>
  <c r="J24" i="50"/>
  <c r="J24" i="30"/>
  <c r="J24" i="24"/>
  <c r="J24" i="26"/>
  <c r="P8" i="44"/>
  <c r="F8" i="42"/>
  <c r="G8" i="42" s="1"/>
  <c r="F8" i="12"/>
  <c r="G8" i="12" s="1"/>
  <c r="P14" i="13"/>
  <c r="F14" i="8"/>
  <c r="G14" i="8" s="1"/>
  <c r="F14" i="38"/>
  <c r="G14" i="38" s="1"/>
  <c r="J29" i="22"/>
  <c r="J29" i="24"/>
  <c r="J29" i="29"/>
  <c r="J29" i="41"/>
  <c r="J29" i="35"/>
  <c r="J29" i="27"/>
  <c r="J29" i="52"/>
  <c r="J29" i="21"/>
  <c r="J29" i="43"/>
  <c r="J29" i="17"/>
  <c r="J29" i="37"/>
  <c r="J29" i="50"/>
  <c r="J29" i="32"/>
  <c r="J9" i="43"/>
  <c r="J9" i="35"/>
  <c r="J9" i="13"/>
  <c r="J9" i="26"/>
  <c r="J9" i="31"/>
  <c r="J9" i="30"/>
  <c r="J9" i="50"/>
  <c r="J9" i="33"/>
  <c r="J9" i="40"/>
  <c r="J9" i="8"/>
  <c r="J9" i="18"/>
  <c r="J9" i="48"/>
  <c r="J9" i="17"/>
  <c r="J9" i="41"/>
  <c r="J9" i="39"/>
  <c r="AI36" i="4"/>
  <c r="G36" i="4" s="1"/>
  <c r="J33" i="8" s="1"/>
  <c r="AH36" i="4"/>
  <c r="F36" i="4" s="1"/>
  <c r="T33" i="28" s="1"/>
  <c r="G13" i="25"/>
  <c r="AH17" i="4"/>
  <c r="F17" i="4" s="1"/>
  <c r="AH32" i="4"/>
  <c r="F32" i="4" s="1"/>
  <c r="T29" i="14" s="1"/>
  <c r="AH24" i="4"/>
  <c r="F24" i="4" s="1"/>
  <c r="T21" i="14" s="1"/>
  <c r="AI23" i="4"/>
  <c r="G23" i="4" s="1"/>
  <c r="J20" i="50" s="1"/>
  <c r="J19" i="38"/>
  <c r="J35" i="13"/>
  <c r="J35" i="26"/>
  <c r="J35" i="32"/>
  <c r="J35" i="16"/>
  <c r="J35" i="44"/>
  <c r="J35" i="22"/>
  <c r="J35" i="14"/>
  <c r="G39" i="48"/>
  <c r="G15" i="43"/>
  <c r="J19" i="14"/>
  <c r="J11" i="41"/>
  <c r="J11" i="8"/>
  <c r="J11" i="24"/>
  <c r="G8" i="49"/>
  <c r="AH12" i="4"/>
  <c r="F12" i="4" s="1"/>
  <c r="T9" i="31" s="1"/>
  <c r="AH13" i="4"/>
  <c r="F13" i="4" s="1"/>
  <c r="T10" i="14" s="1"/>
  <c r="AI19" i="4"/>
  <c r="G19" i="4" s="1"/>
  <c r="J16" i="30" s="1"/>
  <c r="J19" i="27"/>
  <c r="J19" i="26"/>
  <c r="J19" i="36"/>
  <c r="J15" i="26"/>
  <c r="J15" i="13"/>
  <c r="J15" i="31"/>
  <c r="J15" i="16"/>
  <c r="J15" i="41"/>
  <c r="J15" i="12"/>
  <c r="J15" i="50"/>
  <c r="J15" i="25"/>
  <c r="J15" i="20"/>
  <c r="J15" i="51"/>
  <c r="J21" i="50"/>
  <c r="J21" i="33"/>
  <c r="J21" i="38"/>
  <c r="J23" i="20"/>
  <c r="J7" i="38"/>
  <c r="F25" i="35"/>
  <c r="G25" i="35" s="1"/>
  <c r="P25" i="28"/>
  <c r="P25" i="29"/>
  <c r="F25" i="17"/>
  <c r="G25" i="17" s="1"/>
  <c r="F25" i="31"/>
  <c r="P25" i="43"/>
  <c r="P25" i="32"/>
  <c r="F25" i="42"/>
  <c r="G25" i="42" s="1"/>
  <c r="F25" i="8"/>
  <c r="G25" i="8" s="1"/>
  <c r="F25" i="40"/>
  <c r="P25" i="31"/>
  <c r="F25" i="49"/>
  <c r="P25" i="34"/>
  <c r="F25" i="48"/>
  <c r="P25" i="8"/>
  <c r="F25" i="41"/>
  <c r="G25" i="41" s="1"/>
  <c r="P25" i="37"/>
  <c r="F25" i="39"/>
  <c r="G25" i="39" s="1"/>
  <c r="P25" i="12"/>
  <c r="F25" i="34"/>
  <c r="G25" i="34" s="1"/>
  <c r="P25" i="17"/>
  <c r="P25" i="19"/>
  <c r="P25" i="16"/>
  <c r="F25" i="12"/>
  <c r="G25" i="12" s="1"/>
  <c r="F25" i="18"/>
  <c r="G25" i="18" s="1"/>
  <c r="P25" i="41"/>
  <c r="F25" i="50"/>
  <c r="F25" i="43"/>
  <c r="P25" i="13"/>
  <c r="P25" i="25"/>
  <c r="P25" i="22"/>
  <c r="F25" i="16"/>
  <c r="G25" i="16" s="1"/>
  <c r="P25" i="23"/>
  <c r="P25" i="40"/>
  <c r="P25" i="15"/>
  <c r="P25" i="35"/>
  <c r="F25" i="25"/>
  <c r="G25" i="25" s="1"/>
  <c r="F25" i="33"/>
  <c r="G25" i="33" s="1"/>
  <c r="P25" i="20"/>
  <c r="F25" i="23"/>
  <c r="G25" i="23" s="1"/>
  <c r="F25" i="36"/>
  <c r="G25" i="36" s="1"/>
  <c r="F25" i="20"/>
  <c r="G25" i="20" s="1"/>
  <c r="F25" i="51"/>
  <c r="G25" i="51" s="1"/>
  <c r="P25" i="21"/>
  <c r="F25" i="26"/>
  <c r="G25" i="26" s="1"/>
  <c r="N44" i="38"/>
  <c r="N44" i="28"/>
  <c r="N44" i="49"/>
  <c r="N44" i="31"/>
  <c r="N44" i="22"/>
  <c r="N44" i="43"/>
  <c r="N44" i="21"/>
  <c r="N44" i="13"/>
  <c r="P40" i="8"/>
  <c r="F40" i="8"/>
  <c r="G40" i="8" s="1"/>
  <c r="N18" i="25"/>
  <c r="N18" i="18"/>
  <c r="N18" i="14"/>
  <c r="N18" i="21"/>
  <c r="N18" i="37"/>
  <c r="N18" i="36"/>
  <c r="N18" i="42"/>
  <c r="N18" i="43"/>
  <c r="N18" i="19"/>
  <c r="N18" i="27"/>
  <c r="N18" i="22"/>
  <c r="N18" i="15"/>
  <c r="N18" i="28"/>
  <c r="N18" i="39"/>
  <c r="N18" i="38"/>
  <c r="N18" i="44"/>
  <c r="N18" i="49"/>
  <c r="N18" i="12"/>
  <c r="N18" i="23"/>
  <c r="N18" i="31"/>
  <c r="N18" i="29"/>
  <c r="N18" i="17"/>
  <c r="N18" i="33"/>
  <c r="N18" i="26"/>
  <c r="N18" i="40"/>
  <c r="N18" i="8"/>
  <c r="G11" i="37"/>
  <c r="F11" i="40"/>
  <c r="G11" i="40" s="1"/>
  <c r="F11" i="24"/>
  <c r="G11" i="24" s="1"/>
  <c r="F11" i="42"/>
  <c r="P11" i="50"/>
  <c r="P11" i="24"/>
  <c r="P11" i="20"/>
  <c r="F11" i="14"/>
  <c r="G11" i="14" s="1"/>
  <c r="P11" i="44"/>
  <c r="P11" i="27"/>
  <c r="F11" i="19"/>
  <c r="G11" i="19" s="1"/>
  <c r="F11" i="48"/>
  <c r="G11" i="48" s="1"/>
  <c r="P11" i="15"/>
  <c r="F11" i="26"/>
  <c r="G11" i="26" s="1"/>
  <c r="F11" i="17"/>
  <c r="G11" i="17" s="1"/>
  <c r="P11" i="30"/>
  <c r="F11" i="28"/>
  <c r="G11" i="28" s="1"/>
  <c r="F11" i="13"/>
  <c r="G11" i="13" s="1"/>
  <c r="F25" i="27"/>
  <c r="N14" i="33"/>
  <c r="N14" i="17"/>
  <c r="N14" i="24"/>
  <c r="G8" i="51"/>
  <c r="G11" i="42"/>
  <c r="G12" i="35"/>
  <c r="G25" i="38"/>
  <c r="G11" i="51"/>
  <c r="G25" i="19"/>
  <c r="G25" i="30"/>
  <c r="O34" i="4"/>
  <c r="P34" i="4" s="1"/>
  <c r="C34" i="4" s="1"/>
  <c r="O25" i="4"/>
  <c r="P25" i="4" s="1"/>
  <c r="C25" i="4" s="1"/>
  <c r="P22" i="42" s="1"/>
  <c r="AH35" i="4"/>
  <c r="F35" i="4" s="1"/>
  <c r="J6" i="42"/>
  <c r="J6" i="34"/>
  <c r="J6" i="49"/>
  <c r="J6" i="22"/>
  <c r="J27" i="22"/>
  <c r="J27" i="21"/>
  <c r="J27" i="39"/>
  <c r="J27" i="38"/>
  <c r="J7" i="22"/>
  <c r="J7" i="30"/>
  <c r="J7" i="25"/>
  <c r="J7" i="28"/>
  <c r="J7" i="16"/>
  <c r="J23" i="39"/>
  <c r="J23" i="22"/>
  <c r="J23" i="35"/>
  <c r="J23" i="49"/>
  <c r="J23" i="51"/>
  <c r="N41" i="8"/>
  <c r="N41" i="35"/>
  <c r="N41" i="26"/>
  <c r="N41" i="17"/>
  <c r="F19" i="52"/>
  <c r="G19" i="52" s="1"/>
  <c r="F19" i="49"/>
  <c r="F19" i="14"/>
  <c r="G19" i="14" s="1"/>
  <c r="P19" i="51"/>
  <c r="F19" i="18"/>
  <c r="G19" i="18" s="1"/>
  <c r="P19" i="29"/>
  <c r="F19" i="44"/>
  <c r="G19" i="44" s="1"/>
  <c r="F19" i="21"/>
  <c r="G19" i="21" s="1"/>
  <c r="F19" i="25"/>
  <c r="G19" i="25" s="1"/>
  <c r="F19" i="33"/>
  <c r="G19" i="33" s="1"/>
  <c r="F19" i="41"/>
  <c r="G19" i="41" s="1"/>
  <c r="F19" i="16"/>
  <c r="G19" i="16" s="1"/>
  <c r="P19" i="25"/>
  <c r="F19" i="39"/>
  <c r="G19" i="39" s="1"/>
  <c r="P19" i="17"/>
  <c r="P19" i="35"/>
  <c r="F19" i="26"/>
  <c r="G19" i="26" s="1"/>
  <c r="F19" i="22"/>
  <c r="G19" i="22" s="1"/>
  <c r="F19" i="31"/>
  <c r="G19" i="31" s="1"/>
  <c r="F19" i="8"/>
  <c r="G19" i="8" s="1"/>
  <c r="P19" i="19"/>
  <c r="F19" i="35"/>
  <c r="G19" i="35" s="1"/>
  <c r="F19" i="43"/>
  <c r="G19" i="43" s="1"/>
  <c r="P19" i="22"/>
  <c r="P19" i="26"/>
  <c r="P19" i="34"/>
  <c r="P19" i="42"/>
  <c r="P19" i="21"/>
  <c r="F19" i="30"/>
  <c r="G19" i="30" s="1"/>
  <c r="F19" i="40"/>
  <c r="G19" i="40" s="1"/>
  <c r="P19" i="23"/>
  <c r="P19" i="39"/>
  <c r="J27" i="32"/>
  <c r="J27" i="48"/>
  <c r="J19" i="41"/>
  <c r="J19" i="24"/>
  <c r="J19" i="44"/>
  <c r="J6" i="35"/>
  <c r="J6" i="25"/>
  <c r="J27" i="34"/>
  <c r="J27" i="52"/>
  <c r="J19" i="30"/>
  <c r="J6" i="8"/>
  <c r="J23" i="17"/>
  <c r="J23" i="34"/>
  <c r="J23" i="29"/>
  <c r="J23" i="15"/>
  <c r="J7" i="26"/>
  <c r="J7" i="40"/>
  <c r="J7" i="29"/>
  <c r="J11" i="28"/>
  <c r="J11" i="43"/>
  <c r="J11" i="27"/>
  <c r="J11" i="29"/>
  <c r="J11" i="30"/>
  <c r="J35" i="48"/>
  <c r="J35" i="30"/>
  <c r="J35" i="34"/>
  <c r="J35" i="49"/>
  <c r="J35" i="33"/>
  <c r="J35" i="50"/>
  <c r="J35" i="8"/>
  <c r="J35" i="39"/>
  <c r="J35" i="20"/>
  <c r="J35" i="25"/>
  <c r="J29" i="31"/>
  <c r="J29" i="34"/>
  <c r="J29" i="28"/>
  <c r="J29" i="8"/>
  <c r="J33" i="29"/>
  <c r="N41" i="52"/>
  <c r="N41" i="36"/>
  <c r="P19" i="18"/>
  <c r="P19" i="48"/>
  <c r="P29" i="22"/>
  <c r="F29" i="49"/>
  <c r="P29" i="15"/>
  <c r="F29" i="22"/>
  <c r="G29" i="22" s="1"/>
  <c r="F29" i="19"/>
  <c r="G29" i="19" s="1"/>
  <c r="P29" i="43"/>
  <c r="P29" i="42"/>
  <c r="F29" i="50"/>
  <c r="V19" i="20"/>
  <c r="V19" i="33"/>
  <c r="X5" i="12"/>
  <c r="X5" i="21"/>
  <c r="X5" i="44"/>
  <c r="X5" i="39"/>
  <c r="X5" i="17"/>
  <c r="X5" i="48"/>
  <c r="X5" i="25"/>
  <c r="X5" i="38"/>
  <c r="X5" i="23"/>
  <c r="X5" i="8"/>
  <c r="X5" i="36"/>
  <c r="X5" i="19"/>
  <c r="X5" i="20"/>
  <c r="X5" i="49"/>
  <c r="X5" i="22"/>
  <c r="J27" i="15"/>
  <c r="J27" i="17"/>
  <c r="J19" i="31"/>
  <c r="J19" i="43"/>
  <c r="J6" i="18"/>
  <c r="J6" i="36"/>
  <c r="J6" i="17"/>
  <c r="J27" i="14"/>
  <c r="J27" i="8"/>
  <c r="J23" i="52"/>
  <c r="J23" i="37"/>
  <c r="J23" i="43"/>
  <c r="J7" i="8"/>
  <c r="J7" i="18"/>
  <c r="J7" i="27"/>
  <c r="J7" i="23"/>
  <c r="N41" i="19"/>
  <c r="N41" i="50"/>
  <c r="F19" i="51"/>
  <c r="X5" i="42"/>
  <c r="G29" i="50"/>
  <c r="J27" i="43"/>
  <c r="J27" i="25"/>
  <c r="J6" i="12"/>
  <c r="J6" i="50"/>
  <c r="J6" i="27"/>
  <c r="J27" i="35"/>
  <c r="J19" i="42"/>
  <c r="J19" i="21"/>
  <c r="J19" i="23"/>
  <c r="J19" i="39"/>
  <c r="F15" i="24"/>
  <c r="G15" i="24" s="1"/>
  <c r="F15" i="52"/>
  <c r="G15" i="52" s="1"/>
  <c r="F15" i="18"/>
  <c r="G15" i="18" s="1"/>
  <c r="P15" i="20"/>
  <c r="F15" i="17"/>
  <c r="G15" i="17" s="1"/>
  <c r="F15" i="32"/>
  <c r="G15" i="32" s="1"/>
  <c r="P15" i="29"/>
  <c r="F15" i="31"/>
  <c r="G15" i="31" s="1"/>
  <c r="F15" i="29"/>
  <c r="G15" i="29" s="1"/>
  <c r="P15" i="48"/>
  <c r="P15" i="30"/>
  <c r="F15" i="35"/>
  <c r="G15" i="35" s="1"/>
  <c r="F33" i="35"/>
  <c r="G33" i="35" s="1"/>
  <c r="P33" i="39"/>
  <c r="P33" i="30"/>
  <c r="F33" i="52"/>
  <c r="G33" i="52" s="1"/>
  <c r="F33" i="32"/>
  <c r="G33" i="32" s="1"/>
  <c r="F33" i="13"/>
  <c r="G33" i="13" s="1"/>
  <c r="P33" i="29"/>
  <c r="F33" i="12"/>
  <c r="G33" i="12" s="1"/>
  <c r="P33" i="44"/>
  <c r="P33" i="25"/>
  <c r="F33" i="21"/>
  <c r="G33" i="21" s="1"/>
  <c r="P33" i="21"/>
  <c r="X5" i="41"/>
  <c r="C44" i="27"/>
  <c r="E13" i="27"/>
  <c r="G13" i="27" s="1"/>
  <c r="E35" i="27"/>
  <c r="E12" i="27"/>
  <c r="E33" i="27"/>
  <c r="G33" i="27" s="1"/>
  <c r="E25" i="27"/>
  <c r="E14" i="27"/>
  <c r="G14" i="27" s="1"/>
  <c r="E34" i="27"/>
  <c r="G34" i="27" s="1"/>
  <c r="E17" i="27"/>
  <c r="E18" i="27"/>
  <c r="E37" i="27"/>
  <c r="E29" i="27"/>
  <c r="G29" i="27" s="1"/>
  <c r="E5" i="27"/>
  <c r="G5" i="27" s="1"/>
  <c r="E22" i="27"/>
  <c r="E9" i="27"/>
  <c r="E38" i="27"/>
  <c r="E8" i="27"/>
  <c r="G8" i="27" s="1"/>
  <c r="E40" i="27"/>
  <c r="G40" i="27" s="1"/>
  <c r="E43" i="27"/>
  <c r="G43" i="27" s="1"/>
  <c r="E24" i="27"/>
  <c r="E21" i="27"/>
  <c r="E42" i="27"/>
  <c r="E36" i="27"/>
  <c r="G36" i="27" s="1"/>
  <c r="E10" i="27"/>
  <c r="G10" i="27" s="1"/>
  <c r="E31" i="27"/>
  <c r="N44" i="52"/>
  <c r="N44" i="44"/>
  <c r="N44" i="42"/>
  <c r="N44" i="35"/>
  <c r="N44" i="36"/>
  <c r="N44" i="27"/>
  <c r="N44" i="19"/>
  <c r="N44" i="8"/>
  <c r="N44" i="26"/>
  <c r="N44" i="18"/>
  <c r="N44" i="48"/>
  <c r="N44" i="41"/>
  <c r="N44" i="33"/>
  <c r="N44" i="34"/>
  <c r="N44" i="25"/>
  <c r="N44" i="17"/>
  <c r="N44" i="32"/>
  <c r="N44" i="24"/>
  <c r="N44" i="16"/>
  <c r="N35" i="12"/>
  <c r="N35" i="19"/>
  <c r="N35" i="31"/>
  <c r="N35" i="21"/>
  <c r="N35" i="37"/>
  <c r="N35" i="32"/>
  <c r="N35" i="42"/>
  <c r="N35" i="40"/>
  <c r="N35" i="13"/>
  <c r="N34" i="22"/>
  <c r="N34" i="41"/>
  <c r="V14" i="50"/>
  <c r="V14" i="19"/>
  <c r="V14" i="30"/>
  <c r="V14" i="8"/>
  <c r="V14" i="52"/>
  <c r="V14" i="16"/>
  <c r="V14" i="26"/>
  <c r="V14" i="37"/>
  <c r="V14" i="48"/>
  <c r="V14" i="13"/>
  <c r="V14" i="17"/>
  <c r="V14" i="35"/>
  <c r="V14" i="38"/>
  <c r="V14" i="28"/>
  <c r="V14" i="49"/>
  <c r="V14" i="27"/>
  <c r="V14" i="33"/>
  <c r="V14" i="21"/>
  <c r="V14" i="41"/>
  <c r="V14" i="42"/>
  <c r="E15" i="27"/>
  <c r="N35" i="26"/>
  <c r="E19" i="27"/>
  <c r="G19" i="27" s="1"/>
  <c r="F40" i="48"/>
  <c r="P40" i="40"/>
  <c r="P40" i="39"/>
  <c r="F40" i="34"/>
  <c r="G40" i="34" s="1"/>
  <c r="F40" i="29"/>
  <c r="G40" i="29" s="1"/>
  <c r="P40" i="28"/>
  <c r="P40" i="24"/>
  <c r="F40" i="17"/>
  <c r="G40" i="17" s="1"/>
  <c r="P40" i="12"/>
  <c r="F40" i="49"/>
  <c r="G40" i="49" s="1"/>
  <c r="P40" i="42"/>
  <c r="F40" i="40"/>
  <c r="G40" i="40" s="1"/>
  <c r="F40" i="35"/>
  <c r="G40" i="35" s="1"/>
  <c r="F40" i="28"/>
  <c r="G40" i="28" s="1"/>
  <c r="P40" i="26"/>
  <c r="P40" i="22"/>
  <c r="F40" i="16"/>
  <c r="G40" i="16" s="1"/>
  <c r="F40" i="12"/>
  <c r="G40" i="12" s="1"/>
  <c r="P32" i="14"/>
  <c r="F32" i="36"/>
  <c r="G32" i="36" s="1"/>
  <c r="F32" i="23"/>
  <c r="G32" i="23" s="1"/>
  <c r="F32" i="44"/>
  <c r="G32" i="44" s="1"/>
  <c r="F32" i="20"/>
  <c r="G32" i="20" s="1"/>
  <c r="F32" i="26"/>
  <c r="F32" i="28"/>
  <c r="G32" i="28" s="1"/>
  <c r="F32" i="39"/>
  <c r="G32" i="39" s="1"/>
  <c r="F32" i="19"/>
  <c r="G32" i="19" s="1"/>
  <c r="F32" i="48"/>
  <c r="F14" i="12"/>
  <c r="G14" i="12" s="1"/>
  <c r="P14" i="17"/>
  <c r="F14" i="30"/>
  <c r="G14" i="30" s="1"/>
  <c r="P14" i="27"/>
  <c r="N35" i="52"/>
  <c r="P14" i="26"/>
  <c r="P14" i="37"/>
  <c r="P14" i="36"/>
  <c r="N44" i="14"/>
  <c r="N44" i="30"/>
  <c r="N44" i="23"/>
  <c r="N44" i="40"/>
  <c r="N44" i="50"/>
  <c r="V14" i="51"/>
  <c r="V14" i="39"/>
  <c r="V14" i="22"/>
  <c r="V14" i="24"/>
  <c r="V14" i="25"/>
  <c r="E41" i="27"/>
  <c r="V11" i="37"/>
  <c r="V11" i="43"/>
  <c r="V11" i="24"/>
  <c r="V11" i="19"/>
  <c r="V11" i="41"/>
  <c r="V11" i="50"/>
  <c r="V11" i="14"/>
  <c r="V11" i="27"/>
  <c r="V11" i="25"/>
  <c r="V11" i="23"/>
  <c r="V11" i="39"/>
  <c r="V11" i="17"/>
  <c r="V11" i="15"/>
  <c r="V11" i="48"/>
  <c r="V11" i="52"/>
  <c r="V11" i="44"/>
  <c r="V11" i="22"/>
  <c r="V11" i="20"/>
  <c r="V7" i="41"/>
  <c r="V7" i="15"/>
  <c r="V7" i="21"/>
  <c r="V7" i="23"/>
  <c r="V7" i="22"/>
  <c r="V7" i="33"/>
  <c r="V7" i="52"/>
  <c r="V7" i="49"/>
  <c r="V7" i="36"/>
  <c r="V7" i="39"/>
  <c r="V7" i="14"/>
  <c r="V7" i="13"/>
  <c r="E28" i="27"/>
  <c r="G28" i="27" s="1"/>
  <c r="N44" i="20"/>
  <c r="N44" i="12"/>
  <c r="N44" i="29"/>
  <c r="N44" i="37"/>
  <c r="N44" i="51"/>
  <c r="X14" i="28"/>
  <c r="V14" i="31"/>
  <c r="V14" i="18"/>
  <c r="V14" i="34"/>
  <c r="V14" i="20"/>
  <c r="V14" i="23"/>
  <c r="G12" i="21"/>
  <c r="E6" i="27"/>
  <c r="G27" i="8"/>
  <c r="E13" i="34"/>
  <c r="G13" i="34" s="1"/>
  <c r="E10" i="34"/>
  <c r="E35" i="34"/>
  <c r="F12" i="23"/>
  <c r="G12" i="23" s="1"/>
  <c r="F12" i="13"/>
  <c r="G12" i="13" s="1"/>
  <c r="P12" i="28"/>
  <c r="F12" i="37"/>
  <c r="G12" i="37" s="1"/>
  <c r="C44" i="19"/>
  <c r="E8" i="19"/>
  <c r="E33" i="19"/>
  <c r="G33" i="19" s="1"/>
  <c r="E39" i="19"/>
  <c r="G39" i="19" s="1"/>
  <c r="E7" i="19"/>
  <c r="E28" i="19"/>
  <c r="C44" i="34"/>
  <c r="E9" i="34"/>
  <c r="E15" i="34"/>
  <c r="G15" i="34" s="1"/>
  <c r="E8" i="34"/>
  <c r="E20" i="34"/>
  <c r="E16" i="34"/>
  <c r="E30" i="34"/>
  <c r="E36" i="34"/>
  <c r="C44" i="31"/>
  <c r="E25" i="31"/>
  <c r="E5" i="31"/>
  <c r="G5" i="31" s="1"/>
  <c r="C44" i="28"/>
  <c r="E33" i="28"/>
  <c r="G33" i="28" s="1"/>
  <c r="E17" i="28"/>
  <c r="E23" i="27"/>
  <c r="X34" i="22"/>
  <c r="X34" i="42"/>
  <c r="X34" i="52"/>
  <c r="X34" i="14"/>
  <c r="X34" i="30"/>
  <c r="X34" i="13"/>
  <c r="X34" i="25"/>
  <c r="X34" i="43"/>
  <c r="X34" i="28"/>
  <c r="X34" i="19"/>
  <c r="X34" i="39"/>
  <c r="X34" i="16"/>
  <c r="X34" i="33"/>
  <c r="X34" i="29"/>
  <c r="X34" i="48"/>
  <c r="X34" i="20"/>
  <c r="X34" i="36"/>
  <c r="X34" i="21"/>
  <c r="X34" i="41"/>
  <c r="X12" i="12"/>
  <c r="X12" i="32"/>
  <c r="X12" i="49"/>
  <c r="X12" i="44"/>
  <c r="X12" i="51"/>
  <c r="P12" i="12"/>
  <c r="P12" i="25"/>
  <c r="P12" i="33"/>
  <c r="P12" i="39"/>
  <c r="P12" i="17"/>
  <c r="F12" i="32"/>
  <c r="G12" i="32" s="1"/>
  <c r="P12" i="40"/>
  <c r="P12" i="14"/>
  <c r="F12" i="29"/>
  <c r="G12" i="29" s="1"/>
  <c r="F12" i="36"/>
  <c r="G12" i="36" s="1"/>
  <c r="F12" i="8"/>
  <c r="G12" i="8" s="1"/>
  <c r="F12" i="16"/>
  <c r="G12" i="16" s="1"/>
  <c r="F12" i="27"/>
  <c r="P12" i="8"/>
  <c r="P12" i="19"/>
  <c r="P12" i="29"/>
  <c r="P12" i="24"/>
  <c r="P12" i="44"/>
  <c r="P12" i="26"/>
  <c r="P12" i="35"/>
  <c r="P12" i="43"/>
  <c r="F12" i="20"/>
  <c r="G12" i="20" s="1"/>
  <c r="P12" i="32"/>
  <c r="C44" i="42"/>
  <c r="E39" i="42"/>
  <c r="G39" i="42" s="1"/>
  <c r="C44" i="24"/>
  <c r="E19" i="24"/>
  <c r="G19" i="24" s="1"/>
  <c r="C44" i="22"/>
  <c r="E15" i="22"/>
  <c r="C44" i="20"/>
  <c r="E19" i="20"/>
  <c r="E36" i="20"/>
  <c r="G36" i="20" s="1"/>
  <c r="E38" i="20"/>
  <c r="E22" i="20"/>
  <c r="F28" i="52"/>
  <c r="G28" i="52" s="1"/>
  <c r="P28" i="32"/>
  <c r="F28" i="20"/>
  <c r="G28" i="20" s="1"/>
  <c r="F28" i="8"/>
  <c r="G28" i="8" s="1"/>
  <c r="P28" i="12"/>
  <c r="F28" i="23"/>
  <c r="G28" i="23" s="1"/>
  <c r="F28" i="32"/>
  <c r="G28" i="32" s="1"/>
  <c r="P28" i="14"/>
  <c r="P28" i="17"/>
  <c r="P28" i="40"/>
  <c r="F28" i="21"/>
  <c r="G28" i="21" s="1"/>
  <c r="P28" i="20"/>
  <c r="F22" i="41"/>
  <c r="G22" i="41" s="1"/>
  <c r="P22" i="20"/>
  <c r="G25" i="21"/>
  <c r="E40" i="42"/>
  <c r="G40" i="42" s="1"/>
  <c r="E36" i="42"/>
  <c r="G36" i="42" s="1"/>
  <c r="E32" i="42"/>
  <c r="E40" i="31"/>
  <c r="G40" i="31" s="1"/>
  <c r="E36" i="31"/>
  <c r="G36" i="31" s="1"/>
  <c r="E32" i="31"/>
  <c r="G32" i="31" s="1"/>
  <c r="E28" i="31"/>
  <c r="E16" i="31"/>
  <c r="E8" i="31"/>
  <c r="G8" i="31" s="1"/>
  <c r="E20" i="28"/>
  <c r="E26" i="27"/>
  <c r="E36" i="24"/>
  <c r="E26" i="19"/>
  <c r="E18" i="19"/>
  <c r="E10" i="19"/>
  <c r="O33" i="4"/>
  <c r="P33" i="4" s="1"/>
  <c r="C33" i="4" s="1"/>
  <c r="P30" i="37" s="1"/>
  <c r="O19" i="4"/>
  <c r="P19" i="4" s="1"/>
  <c r="C19" i="4" s="1"/>
  <c r="P16" i="33" s="1"/>
  <c r="E43" i="8"/>
  <c r="E21" i="49"/>
  <c r="E20" i="44"/>
  <c r="E37" i="34"/>
  <c r="E17" i="34"/>
  <c r="E38" i="32"/>
  <c r="E30" i="32"/>
  <c r="E18" i="32"/>
  <c r="E10" i="32"/>
  <c r="G10" i="32" s="1"/>
  <c r="E18" i="31"/>
  <c r="E20" i="27"/>
  <c r="AN10" i="4"/>
  <c r="H10" i="4" s="1"/>
  <c r="E33" i="49"/>
  <c r="G33" i="49" s="1"/>
  <c r="J13" i="19"/>
  <c r="J13" i="48"/>
  <c r="J13" i="24"/>
  <c r="J13" i="38"/>
  <c r="J13" i="17"/>
  <c r="J13" i="41"/>
  <c r="J13" i="39"/>
  <c r="J13" i="52"/>
  <c r="J13" i="50"/>
  <c r="J13" i="49"/>
  <c r="J13" i="25"/>
  <c r="J13" i="34"/>
  <c r="J13" i="18"/>
  <c r="J13" i="14"/>
  <c r="J13" i="20"/>
  <c r="J13" i="13"/>
  <c r="J13" i="44"/>
  <c r="J13" i="43"/>
  <c r="J13" i="32"/>
  <c r="J17" i="36"/>
  <c r="J17" i="39"/>
  <c r="J17" i="27"/>
  <c r="J17" i="14"/>
  <c r="J17" i="23"/>
  <c r="J17" i="42"/>
  <c r="J17" i="51"/>
  <c r="J17" i="40"/>
  <c r="J17" i="38"/>
  <c r="J17" i="52"/>
  <c r="J17" i="35"/>
  <c r="J17" i="17"/>
  <c r="J17" i="8"/>
  <c r="J17" i="26"/>
  <c r="J17" i="25"/>
  <c r="AH37" i="4"/>
  <c r="F37" i="4" s="1"/>
  <c r="AH25" i="4"/>
  <c r="F25" i="4" s="1"/>
  <c r="T22" i="42" s="1"/>
  <c r="AH39" i="4"/>
  <c r="F39" i="4" s="1"/>
  <c r="T36" i="20" s="1"/>
  <c r="AH29" i="4"/>
  <c r="F29" i="4" s="1"/>
  <c r="T26" i="40" s="1"/>
  <c r="AH26" i="4"/>
  <c r="F26" i="4" s="1"/>
  <c r="T23" i="23" s="1"/>
  <c r="AI41" i="4"/>
  <c r="G41" i="4" s="1"/>
  <c r="J7" i="21"/>
  <c r="G13" i="30"/>
  <c r="T28" i="44"/>
  <c r="T28" i="51"/>
  <c r="T28" i="21"/>
  <c r="T28" i="48"/>
  <c r="T28" i="20"/>
  <c r="T28" i="17"/>
  <c r="T28" i="13"/>
  <c r="T28" i="22"/>
  <c r="T28" i="33"/>
  <c r="T28" i="50"/>
  <c r="T28" i="31"/>
  <c r="T28" i="8"/>
  <c r="T28" i="43"/>
  <c r="T28" i="49"/>
  <c r="T28" i="36"/>
  <c r="T28" i="28"/>
  <c r="T28" i="16"/>
  <c r="T28" i="32"/>
  <c r="T28" i="37"/>
  <c r="T28" i="15"/>
  <c r="T8" i="36"/>
  <c r="T8" i="31"/>
  <c r="T8" i="20"/>
  <c r="T8" i="28"/>
  <c r="T8" i="30"/>
  <c r="T8" i="35"/>
  <c r="T8" i="48"/>
  <c r="T8" i="18"/>
  <c r="T8" i="27"/>
  <c r="T8" i="12"/>
  <c r="T8" i="50"/>
  <c r="T8" i="21"/>
  <c r="T8" i="25"/>
  <c r="T8" i="24"/>
  <c r="T8" i="52"/>
  <c r="T8" i="14"/>
  <c r="T8" i="29"/>
  <c r="T8" i="13"/>
  <c r="T8" i="38"/>
  <c r="T39" i="26"/>
  <c r="T39" i="15"/>
  <c r="T39" i="41"/>
  <c r="T39" i="8"/>
  <c r="T39" i="34"/>
  <c r="T39" i="36"/>
  <c r="T39" i="50"/>
  <c r="T39" i="20"/>
  <c r="T39" i="21"/>
  <c r="T39" i="25"/>
  <c r="T39" i="19"/>
  <c r="T39" i="32"/>
  <c r="T39" i="22"/>
  <c r="T39" i="13"/>
  <c r="T39" i="17"/>
  <c r="T39" i="44"/>
  <c r="T39" i="37"/>
  <c r="T39" i="14"/>
  <c r="T39" i="24"/>
  <c r="T11" i="35"/>
  <c r="T11" i="20"/>
  <c r="T11" i="15"/>
  <c r="T11" i="13"/>
  <c r="T11" i="31"/>
  <c r="T11" i="36"/>
  <c r="T11" i="18"/>
  <c r="T11" i="52"/>
  <c r="T11" i="12"/>
  <c r="T11" i="33"/>
  <c r="T11" i="27"/>
  <c r="T11" i="26"/>
  <c r="T11" i="22"/>
  <c r="T11" i="8"/>
  <c r="T11" i="30"/>
  <c r="T11" i="49"/>
  <c r="T11" i="37"/>
  <c r="T11" i="43"/>
  <c r="T11" i="21"/>
  <c r="T22" i="14"/>
  <c r="J16" i="38"/>
  <c r="J39" i="17"/>
  <c r="J39" i="21"/>
  <c r="J39" i="39"/>
  <c r="J39" i="50"/>
  <c r="J39" i="42"/>
  <c r="J39" i="25"/>
  <c r="J39" i="44"/>
  <c r="J39" i="51"/>
  <c r="J39" i="40"/>
  <c r="J39" i="52"/>
  <c r="J39" i="29"/>
  <c r="J39" i="41"/>
  <c r="J39" i="32"/>
  <c r="J39" i="38"/>
  <c r="J39" i="49"/>
  <c r="J39" i="28"/>
  <c r="J39" i="15"/>
  <c r="J39" i="19"/>
  <c r="J39" i="8"/>
  <c r="G27" i="50"/>
  <c r="AH10" i="4"/>
  <c r="F10" i="4" s="1"/>
  <c r="T7" i="29" s="1"/>
  <c r="AH22" i="4"/>
  <c r="F22" i="4" s="1"/>
  <c r="T19" i="36" s="1"/>
  <c r="G8" i="36"/>
  <c r="J6" i="37"/>
  <c r="J6" i="21"/>
  <c r="J6" i="28"/>
  <c r="J6" i="32"/>
  <c r="J6" i="44"/>
  <c r="J6" i="14"/>
  <c r="J6" i="41"/>
  <c r="J6" i="31"/>
  <c r="J6" i="40"/>
  <c r="J6" i="13"/>
  <c r="J6" i="43"/>
  <c r="J6" i="26"/>
  <c r="J6" i="30"/>
  <c r="J6" i="16"/>
  <c r="J6" i="15"/>
  <c r="J6" i="20"/>
  <c r="J6" i="29"/>
  <c r="J6" i="33"/>
  <c r="J11" i="44"/>
  <c r="J11" i="15"/>
  <c r="J11" i="22"/>
  <c r="J11" i="39"/>
  <c r="J11" i="51"/>
  <c r="J11" i="14"/>
  <c r="J11" i="37"/>
  <c r="J11" i="40"/>
  <c r="J11" i="33"/>
  <c r="J11" i="21"/>
  <c r="J11" i="34"/>
  <c r="J11" i="42"/>
  <c r="J11" i="49"/>
  <c r="J11" i="26"/>
  <c r="J11" i="36"/>
  <c r="J11" i="19"/>
  <c r="J11" i="31"/>
  <c r="J11" i="16"/>
  <c r="J19" i="13"/>
  <c r="J19" i="40"/>
  <c r="J19" i="22"/>
  <c r="J19" i="20"/>
  <c r="J19" i="15"/>
  <c r="J19" i="52"/>
  <c r="J19" i="48"/>
  <c r="J19" i="25"/>
  <c r="J19" i="34"/>
  <c r="J19" i="51"/>
  <c r="J19" i="49"/>
  <c r="J19" i="29"/>
  <c r="J19" i="32"/>
  <c r="J19" i="19"/>
  <c r="J19" i="37"/>
  <c r="J19" i="28"/>
  <c r="J19" i="16"/>
  <c r="J19" i="35"/>
  <c r="J19" i="18"/>
  <c r="J19" i="50"/>
  <c r="J27" i="20"/>
  <c r="J27" i="31"/>
  <c r="J27" i="36"/>
  <c r="J27" i="44"/>
  <c r="J27" i="41"/>
  <c r="J27" i="13"/>
  <c r="J27" i="30"/>
  <c r="J27" i="12"/>
  <c r="J27" i="37"/>
  <c r="J27" i="24"/>
  <c r="J27" i="27"/>
  <c r="J27" i="18"/>
  <c r="J27" i="42"/>
  <c r="J27" i="16"/>
  <c r="J27" i="49"/>
  <c r="J27" i="26"/>
  <c r="J27" i="23"/>
  <c r="J27" i="50"/>
  <c r="J27" i="29"/>
  <c r="J13" i="27"/>
  <c r="J13" i="16"/>
  <c r="J13" i="23"/>
  <c r="J13" i="35"/>
  <c r="J13" i="51"/>
  <c r="J13" i="12"/>
  <c r="J13" i="26"/>
  <c r="J13" i="37"/>
  <c r="J13" i="33"/>
  <c r="J13" i="42"/>
  <c r="J13" i="21"/>
  <c r="J13" i="22"/>
  <c r="J13" i="8"/>
  <c r="J13" i="40"/>
  <c r="J13" i="31"/>
  <c r="J13" i="30"/>
  <c r="J13" i="15"/>
  <c r="J13" i="36"/>
  <c r="J13" i="28"/>
  <c r="J13" i="29"/>
  <c r="J17" i="20"/>
  <c r="J17" i="29"/>
  <c r="J17" i="43"/>
  <c r="J17" i="15"/>
  <c r="J17" i="24"/>
  <c r="J17" i="19"/>
  <c r="J17" i="12"/>
  <c r="J17" i="32"/>
  <c r="J17" i="44"/>
  <c r="J17" i="34"/>
  <c r="J17" i="30"/>
  <c r="J17" i="49"/>
  <c r="J17" i="41"/>
  <c r="J17" i="21"/>
  <c r="J17" i="50"/>
  <c r="J17" i="31"/>
  <c r="J29" i="30"/>
  <c r="J29" i="16"/>
  <c r="J29" i="25"/>
  <c r="J29" i="42"/>
  <c r="J29" i="49"/>
  <c r="J29" i="51"/>
  <c r="J29" i="26"/>
  <c r="J29" i="14"/>
  <c r="J29" i="20"/>
  <c r="J29" i="19"/>
  <c r="J29" i="18"/>
  <c r="J29" i="38"/>
  <c r="J29" i="36"/>
  <c r="J29" i="12"/>
  <c r="J29" i="15"/>
  <c r="J29" i="40"/>
  <c r="J29" i="13"/>
  <c r="J29" i="33"/>
  <c r="J29" i="44"/>
  <c r="J29" i="39"/>
  <c r="P29" i="25"/>
  <c r="P29" i="32"/>
  <c r="P29" i="12"/>
  <c r="P29" i="48"/>
  <c r="P29" i="16"/>
  <c r="F29" i="20"/>
  <c r="G29" i="20" s="1"/>
  <c r="P29" i="38"/>
  <c r="P29" i="37"/>
  <c r="F29" i="34"/>
  <c r="G29" i="34" s="1"/>
  <c r="F29" i="21"/>
  <c r="G29" i="21" s="1"/>
  <c r="P29" i="51"/>
  <c r="P29" i="40"/>
  <c r="F29" i="13"/>
  <c r="F29" i="24"/>
  <c r="G29" i="24" s="1"/>
  <c r="P29" i="31"/>
  <c r="P29" i="13"/>
  <c r="F29" i="31"/>
  <c r="G29" i="31" s="1"/>
  <c r="F29" i="48"/>
  <c r="P29" i="27"/>
  <c r="F29" i="38"/>
  <c r="F29" i="12"/>
  <c r="G29" i="12" s="1"/>
  <c r="F29" i="29"/>
  <c r="G29" i="29" s="1"/>
  <c r="F29" i="14"/>
  <c r="G29" i="14" s="1"/>
  <c r="F29" i="28"/>
  <c r="G29" i="28" s="1"/>
  <c r="F29" i="32"/>
  <c r="G29" i="32" s="1"/>
  <c r="F29" i="36"/>
  <c r="G29" i="36" s="1"/>
  <c r="F29" i="40"/>
  <c r="G29" i="40" s="1"/>
  <c r="F29" i="44"/>
  <c r="P29" i="21"/>
  <c r="F29" i="35"/>
  <c r="G29" i="35" s="1"/>
  <c r="F29" i="16"/>
  <c r="G29" i="16" s="1"/>
  <c r="P29" i="19"/>
  <c r="P29" i="35"/>
  <c r="P29" i="18"/>
  <c r="P29" i="41"/>
  <c r="N43" i="41"/>
  <c r="N43" i="14"/>
  <c r="N43" i="31"/>
  <c r="N43" i="43"/>
  <c r="N42" i="30"/>
  <c r="N42" i="41"/>
  <c r="N42" i="50"/>
  <c r="N42" i="34"/>
  <c r="N42" i="25"/>
  <c r="N42" i="39"/>
  <c r="N42" i="43"/>
  <c r="N42" i="36"/>
  <c r="N42" i="23"/>
  <c r="N42" i="12"/>
  <c r="N42" i="28"/>
  <c r="N42" i="16"/>
  <c r="N42" i="15"/>
  <c r="N42" i="26"/>
  <c r="N42" i="14"/>
  <c r="N42" i="51"/>
  <c r="N42" i="33"/>
  <c r="N42" i="42"/>
  <c r="N42" i="29"/>
  <c r="N42" i="44"/>
  <c r="N42" i="35"/>
  <c r="N42" i="40"/>
  <c r="N42" i="27"/>
  <c r="N42" i="19"/>
  <c r="N42" i="32"/>
  <c r="N42" i="20"/>
  <c r="N42" i="13"/>
  <c r="N42" i="8"/>
  <c r="N42" i="18"/>
  <c r="N42" i="52"/>
  <c r="N6" i="14"/>
  <c r="N6" i="42"/>
  <c r="N6" i="25"/>
  <c r="N6" i="24"/>
  <c r="N6" i="18"/>
  <c r="N6" i="49"/>
  <c r="N6" i="52"/>
  <c r="N6" i="41"/>
  <c r="N6" i="48"/>
  <c r="N6" i="30"/>
  <c r="N6" i="20"/>
  <c r="N6" i="21"/>
  <c r="N6" i="34"/>
  <c r="N6" i="13"/>
  <c r="N6" i="33"/>
  <c r="N6" i="44"/>
  <c r="N6" i="35"/>
  <c r="N6" i="39"/>
  <c r="N6" i="43"/>
  <c r="N6" i="12"/>
  <c r="N6" i="29"/>
  <c r="N6" i="16"/>
  <c r="N6" i="36"/>
  <c r="N6" i="37"/>
  <c r="N6" i="28"/>
  <c r="N6" i="32"/>
  <c r="N6" i="19"/>
  <c r="N6" i="31"/>
  <c r="N6" i="22"/>
  <c r="N6" i="51"/>
  <c r="N6" i="40"/>
  <c r="N6" i="26"/>
  <c r="N6" i="8"/>
  <c r="N6" i="27"/>
  <c r="N6" i="50"/>
  <c r="N6" i="15"/>
  <c r="N6" i="17"/>
  <c r="N6" i="38"/>
  <c r="N6" i="23"/>
  <c r="P30" i="8"/>
  <c r="P30" i="14"/>
  <c r="P30" i="19"/>
  <c r="P30" i="35"/>
  <c r="F30" i="27"/>
  <c r="G30" i="27" s="1"/>
  <c r="F30" i="43"/>
  <c r="G30" i="43" s="1"/>
  <c r="P30" i="23"/>
  <c r="F30" i="52"/>
  <c r="G30" i="52" s="1"/>
  <c r="F30" i="30"/>
  <c r="G30" i="30" s="1"/>
  <c r="P30" i="49"/>
  <c r="P30" i="30"/>
  <c r="F30" i="14"/>
  <c r="G30" i="14" s="1"/>
  <c r="F30" i="32"/>
  <c r="F30" i="20"/>
  <c r="G30" i="20" s="1"/>
  <c r="P30" i="31"/>
  <c r="P30" i="39"/>
  <c r="P30" i="50"/>
  <c r="P30" i="16"/>
  <c r="P30" i="25"/>
  <c r="F10" i="14"/>
  <c r="G10" i="14" s="1"/>
  <c r="P10" i="21"/>
  <c r="P10" i="32"/>
  <c r="P10" i="35"/>
  <c r="P10" i="14"/>
  <c r="F10" i="24"/>
  <c r="G10" i="24" s="1"/>
  <c r="P10" i="30"/>
  <c r="F10" i="37"/>
  <c r="G10" i="37" s="1"/>
  <c r="F10" i="44"/>
  <c r="F10" i="19"/>
  <c r="P10" i="26"/>
  <c r="F10" i="39"/>
  <c r="G10" i="39" s="1"/>
  <c r="P10" i="43"/>
  <c r="F10" i="17"/>
  <c r="G10" i="17" s="1"/>
  <c r="P10" i="22"/>
  <c r="P10" i="31"/>
  <c r="P10" i="33"/>
  <c r="V32" i="14"/>
  <c r="V32" i="30"/>
  <c r="V32" i="20"/>
  <c r="V32" i="27"/>
  <c r="V32" i="19"/>
  <c r="V32" i="40"/>
  <c r="V32" i="34"/>
  <c r="V32" i="38"/>
  <c r="V32" i="15"/>
  <c r="V32" i="33"/>
  <c r="V32" i="18"/>
  <c r="V32" i="24"/>
  <c r="V32" i="16"/>
  <c r="V32" i="35"/>
  <c r="V32" i="22"/>
  <c r="V32" i="36"/>
  <c r="V28" i="41"/>
  <c r="V28" i="44"/>
  <c r="V28" i="8"/>
  <c r="V28" i="48"/>
  <c r="V28" i="50"/>
  <c r="V28" i="52"/>
  <c r="V28" i="16"/>
  <c r="V28" i="23"/>
  <c r="V28" i="12"/>
  <c r="V28" i="49"/>
  <c r="V28" i="51"/>
  <c r="V28" i="15"/>
  <c r="V28" i="17"/>
  <c r="V25" i="28"/>
  <c r="V25" i="39"/>
  <c r="V25" i="22"/>
  <c r="V25" i="33"/>
  <c r="V25" i="13"/>
  <c r="V25" i="35"/>
  <c r="V25" i="23"/>
  <c r="V25" i="38"/>
  <c r="V25" i="49"/>
  <c r="V25" i="31"/>
  <c r="V25" i="51"/>
  <c r="V25" i="52"/>
  <c r="V25" i="42"/>
  <c r="V18" i="44"/>
  <c r="V18" i="8"/>
  <c r="V18" i="50"/>
  <c r="V18" i="12"/>
  <c r="V18" i="20"/>
  <c r="V18" i="42"/>
  <c r="V18" i="52"/>
  <c r="V18" i="19"/>
  <c r="V18" i="28"/>
  <c r="V12" i="27"/>
  <c r="V12" i="16"/>
  <c r="V12" i="30"/>
  <c r="V12" i="8"/>
  <c r="V12" i="25"/>
  <c r="V12" i="29"/>
  <c r="V12" i="14"/>
  <c r="V12" i="33"/>
  <c r="V19" i="49"/>
  <c r="V19" i="12"/>
  <c r="O27" i="4"/>
  <c r="P27" i="4" s="1"/>
  <c r="C27" i="4" s="1"/>
  <c r="O23" i="4"/>
  <c r="P23" i="4" s="1"/>
  <c r="C23" i="4" s="1"/>
  <c r="O20" i="4"/>
  <c r="P20" i="4" s="1"/>
  <c r="C20" i="4" s="1"/>
  <c r="P17" i="50" s="1"/>
  <c r="O9" i="4"/>
  <c r="P9" i="4" s="1"/>
  <c r="C9" i="4" s="1"/>
  <c r="O47" i="4"/>
  <c r="P47" i="4" s="1"/>
  <c r="C47" i="4" s="1"/>
  <c r="O45" i="4"/>
  <c r="P45" i="4" s="1"/>
  <c r="C45" i="4" s="1"/>
  <c r="O44" i="4"/>
  <c r="P44" i="4" s="1"/>
  <c r="C44" i="4" s="1"/>
  <c r="P41" i="30" s="1"/>
  <c r="T42" i="52"/>
  <c r="AH21" i="4"/>
  <c r="F21" i="4" s="1"/>
  <c r="G13" i="44"/>
  <c r="G28" i="14"/>
  <c r="X35" i="32"/>
  <c r="X35" i="21"/>
  <c r="X35" i="44"/>
  <c r="X35" i="52"/>
  <c r="X35" i="28"/>
  <c r="X35" i="25"/>
  <c r="X35" i="30"/>
  <c r="X35" i="48"/>
  <c r="X35" i="43"/>
  <c r="X35" i="17"/>
  <c r="X35" i="13"/>
  <c r="X35" i="41"/>
  <c r="X35" i="38"/>
  <c r="X35" i="18"/>
  <c r="X35" i="24"/>
  <c r="X35" i="15"/>
  <c r="X35" i="19"/>
  <c r="X35" i="26"/>
  <c r="X35" i="31"/>
  <c r="X35" i="23"/>
  <c r="X35" i="29"/>
  <c r="X35" i="37"/>
  <c r="X35" i="16"/>
  <c r="X35" i="20"/>
  <c r="X35" i="36"/>
  <c r="X35" i="42"/>
  <c r="X35" i="8"/>
  <c r="X35" i="39"/>
  <c r="X35" i="27"/>
  <c r="X35" i="33"/>
  <c r="X35" i="49"/>
  <c r="X35" i="51"/>
  <c r="X35" i="40"/>
  <c r="X35" i="50"/>
  <c r="X35" i="35"/>
  <c r="X35" i="22"/>
  <c r="X35" i="12"/>
  <c r="X35" i="34"/>
  <c r="X35" i="14"/>
  <c r="X26" i="51"/>
  <c r="X26" i="36"/>
  <c r="X26" i="40"/>
  <c r="X26" i="18"/>
  <c r="X26" i="12"/>
  <c r="X26" i="35"/>
  <c r="X26" i="16"/>
  <c r="X26" i="33"/>
  <c r="X26" i="31"/>
  <c r="X26" i="21"/>
  <c r="X26" i="38"/>
  <c r="X26" i="52"/>
  <c r="X26" i="27"/>
  <c r="X26" i="50"/>
  <c r="X26" i="41"/>
  <c r="X26" i="37"/>
  <c r="X26" i="30"/>
  <c r="X26" i="20"/>
  <c r="X26" i="26"/>
  <c r="X26" i="8"/>
  <c r="X26" i="29"/>
  <c r="X26" i="24"/>
  <c r="X26" i="42"/>
  <c r="X26" i="23"/>
  <c r="X26" i="19"/>
  <c r="X26" i="39"/>
  <c r="X26" i="14"/>
  <c r="X26" i="48"/>
  <c r="X26" i="32"/>
  <c r="X26" i="44"/>
  <c r="X26" i="25"/>
  <c r="X26" i="17"/>
  <c r="X10" i="18"/>
  <c r="X10" i="28"/>
  <c r="X10" i="39"/>
  <c r="X10" i="13"/>
  <c r="X10" i="20"/>
  <c r="X10" i="30"/>
  <c r="X10" i="40"/>
  <c r="X10" i="43"/>
  <c r="X10" i="16"/>
  <c r="X10" i="27"/>
  <c r="X10" i="42"/>
  <c r="X10" i="50"/>
  <c r="X10" i="19"/>
  <c r="X10" i="26"/>
  <c r="X10" i="35"/>
  <c r="X10" i="14"/>
  <c r="X10" i="24"/>
  <c r="X10" i="38"/>
  <c r="X10" i="49"/>
  <c r="X10" i="15"/>
  <c r="X10" i="22"/>
  <c r="X10" i="32"/>
  <c r="X10" i="37"/>
  <c r="X10" i="51"/>
  <c r="X10" i="23"/>
  <c r="X10" i="31"/>
  <c r="X10" i="41"/>
  <c r="X10" i="12"/>
  <c r="X10" i="21"/>
  <c r="X10" i="36"/>
  <c r="X10" i="48"/>
  <c r="G13" i="13"/>
  <c r="X44" i="49"/>
  <c r="X44" i="31"/>
  <c r="X44" i="32"/>
  <c r="X44" i="15"/>
  <c r="X44" i="23"/>
  <c r="X44" i="48"/>
  <c r="X44" i="41"/>
  <c r="X44" i="25"/>
  <c r="X44" i="26"/>
  <c r="X44" i="22"/>
  <c r="X44" i="52"/>
  <c r="X44" i="37"/>
  <c r="X44" i="38"/>
  <c r="X44" i="16"/>
  <c r="X44" i="24"/>
  <c r="X44" i="44"/>
  <c r="X44" i="28"/>
  <c r="X44" i="39"/>
  <c r="X44" i="12"/>
  <c r="X44" i="21"/>
  <c r="X44" i="43"/>
  <c r="X44" i="35"/>
  <c r="X44" i="36"/>
  <c r="X44" i="8"/>
  <c r="X44" i="19"/>
  <c r="X44" i="42"/>
  <c r="X44" i="33"/>
  <c r="X44" i="34"/>
  <c r="X44" i="18"/>
  <c r="X44" i="13"/>
  <c r="X44" i="51"/>
  <c r="X44" i="29"/>
  <c r="X44" i="30"/>
  <c r="X44" i="20"/>
  <c r="X44" i="14"/>
  <c r="X44" i="27"/>
  <c r="X44" i="50"/>
  <c r="X44" i="40"/>
  <c r="X44" i="17"/>
  <c r="X30" i="49"/>
  <c r="X30" i="23"/>
  <c r="X30" i="25"/>
  <c r="X30" i="33"/>
  <c r="X30" i="22"/>
  <c r="X30" i="50"/>
  <c r="X30" i="28"/>
  <c r="X30" i="30"/>
  <c r="X30" i="41"/>
  <c r="X30" i="20"/>
  <c r="X30" i="51"/>
  <c r="X30" i="35"/>
  <c r="X30" i="24"/>
  <c r="X30" i="36"/>
  <c r="X30" i="37"/>
  <c r="X30" i="52"/>
  <c r="X30" i="31"/>
  <c r="X30" i="40"/>
  <c r="X30" i="19"/>
  <c r="X30" i="29"/>
  <c r="X30" i="8"/>
  <c r="X30" i="39"/>
  <c r="X30" i="16"/>
  <c r="X30" i="18"/>
  <c r="X30" i="43"/>
  <c r="X30" i="13"/>
  <c r="X30" i="44"/>
  <c r="X30" i="14"/>
  <c r="X30" i="42"/>
  <c r="X30" i="38"/>
  <c r="X30" i="17"/>
  <c r="X30" i="15"/>
  <c r="X30" i="26"/>
  <c r="X30" i="34"/>
  <c r="X30" i="48"/>
  <c r="X30" i="12"/>
  <c r="X30" i="21"/>
  <c r="X30" i="32"/>
  <c r="X30" i="27"/>
  <c r="X17" i="29"/>
  <c r="X17" i="23"/>
  <c r="X17" i="21"/>
  <c r="X17" i="31"/>
  <c r="X17" i="30"/>
  <c r="X17" i="12"/>
  <c r="X17" i="44"/>
  <c r="X17" i="49"/>
  <c r="X17" i="50"/>
  <c r="X17" i="18"/>
  <c r="X17" i="15"/>
  <c r="X17" i="17"/>
  <c r="X17" i="40"/>
  <c r="X17" i="20"/>
  <c r="X17" i="52"/>
  <c r="X17" i="39"/>
  <c r="X17" i="27"/>
  <c r="X17" i="37"/>
  <c r="X17" i="32"/>
  <c r="X17" i="14"/>
  <c r="X17" i="43"/>
  <c r="X17" i="24"/>
  <c r="X17" i="41"/>
  <c r="X17" i="33"/>
  <c r="X17" i="22"/>
  <c r="X17" i="19"/>
  <c r="X17" i="34"/>
  <c r="X17" i="48"/>
  <c r="X17" i="28"/>
  <c r="X17" i="38"/>
  <c r="X17" i="42"/>
  <c r="X17" i="51"/>
  <c r="X17" i="8"/>
  <c r="X17" i="26"/>
  <c r="X17" i="25"/>
  <c r="X17" i="36"/>
  <c r="X17" i="13"/>
  <c r="X17" i="16"/>
  <c r="X17" i="35"/>
  <c r="V19" i="44"/>
  <c r="V19" i="27"/>
  <c r="V19" i="26"/>
  <c r="V19" i="16"/>
  <c r="X22" i="17"/>
  <c r="X22" i="24"/>
  <c r="X40" i="14"/>
  <c r="V36" i="14"/>
  <c r="V36" i="18"/>
  <c r="V36" i="35"/>
  <c r="V11" i="13"/>
  <c r="V11" i="21"/>
  <c r="V11" i="42"/>
  <c r="V11" i="18"/>
  <c r="V11" i="29"/>
  <c r="V9" i="32"/>
  <c r="V9" i="22"/>
  <c r="V15" i="25"/>
  <c r="V15" i="48"/>
  <c r="V15" i="49"/>
  <c r="V15" i="52"/>
  <c r="V15" i="50"/>
  <c r="V15" i="8"/>
  <c r="V15" i="12"/>
  <c r="V15" i="14"/>
  <c r="V15" i="26"/>
  <c r="V15" i="31"/>
  <c r="V15" i="34"/>
  <c r="V15" i="40"/>
  <c r="V15" i="23"/>
  <c r="V15" i="27"/>
  <c r="V15" i="20"/>
  <c r="V15" i="30"/>
  <c r="V15" i="35"/>
  <c r="V15" i="15"/>
  <c r="V15" i="21"/>
  <c r="V15" i="41"/>
  <c r="V15" i="42"/>
  <c r="V15" i="44"/>
  <c r="V23" i="42"/>
  <c r="V23" i="41"/>
  <c r="V23" i="43"/>
  <c r="V23" i="48"/>
  <c r="V23" i="50"/>
  <c r="V23" i="52"/>
  <c r="V23" i="16"/>
  <c r="V23" i="14"/>
  <c r="V23" i="15"/>
  <c r="V23" i="26"/>
  <c r="V23" i="32"/>
  <c r="V23" i="51"/>
  <c r="V23" i="12"/>
  <c r="V23" i="21"/>
  <c r="V23" i="34"/>
  <c r="V23" i="40"/>
  <c r="V23" i="20"/>
  <c r="V23" i="22"/>
  <c r="V23" i="37"/>
  <c r="V23" i="28"/>
  <c r="V23" i="25"/>
  <c r="V23" i="33"/>
  <c r="V23" i="36"/>
  <c r="V27" i="24"/>
  <c r="V27" i="13"/>
  <c r="V27" i="29"/>
  <c r="V27" i="14"/>
  <c r="V27" i="32"/>
  <c r="V27" i="38"/>
  <c r="V27" i="44"/>
  <c r="V27" i="19"/>
  <c r="V27" i="25"/>
  <c r="V27" i="22"/>
  <c r="V27" i="40"/>
  <c r="V29" i="50"/>
  <c r="V29" i="52"/>
  <c r="V29" i="19"/>
  <c r="V29" i="30"/>
  <c r="V29" i="33"/>
  <c r="V29" i="38"/>
  <c r="V29" i="8"/>
  <c r="V29" i="15"/>
  <c r="V29" i="21"/>
  <c r="V29" i="24"/>
  <c r="V29" i="26"/>
  <c r="V29" i="29"/>
  <c r="V29" i="41"/>
  <c r="V29" i="44"/>
  <c r="V29" i="48"/>
  <c r="V29" i="16"/>
  <c r="V29" i="32"/>
  <c r="V29" i="39"/>
  <c r="V29" i="18"/>
  <c r="V29" i="25"/>
  <c r="V29" i="35"/>
  <c r="V29" i="13"/>
  <c r="V35" i="8"/>
  <c r="V35" i="42"/>
  <c r="V35" i="40"/>
  <c r="V35" i="19"/>
  <c r="V35" i="14"/>
  <c r="V35" i="33"/>
  <c r="V35" i="35"/>
  <c r="V35" i="16"/>
  <c r="V35" i="25"/>
  <c r="V35" i="28"/>
  <c r="V35" i="37"/>
  <c r="V35" i="44"/>
  <c r="V35" i="26"/>
  <c r="V39" i="14"/>
  <c r="V39" i="21"/>
  <c r="V39" i="26"/>
  <c r="V39" i="18"/>
  <c r="V39" i="41"/>
  <c r="X32" i="27"/>
  <c r="X32" i="21"/>
  <c r="X32" i="52"/>
  <c r="X32" i="42"/>
  <c r="X32" i="14"/>
  <c r="V16" i="36"/>
  <c r="V16" i="15"/>
  <c r="V16" i="52"/>
  <c r="V16" i="43"/>
  <c r="V13" i="15"/>
  <c r="V13" i="19"/>
  <c r="V13" i="12"/>
  <c r="V13" i="28"/>
  <c r="V13" i="36"/>
  <c r="V13" i="41"/>
  <c r="V13" i="44"/>
  <c r="V13" i="22"/>
  <c r="V13" i="21"/>
  <c r="V13" i="25"/>
  <c r="V13" i="32"/>
  <c r="V13" i="39"/>
  <c r="V13" i="29"/>
  <c r="V13" i="31"/>
  <c r="V13" i="34"/>
  <c r="V13" i="8"/>
  <c r="V13" i="40"/>
  <c r="V13" i="18"/>
  <c r="V13" i="23"/>
  <c r="X8" i="19"/>
  <c r="X8" i="29"/>
  <c r="X8" i="31"/>
  <c r="X8" i="43"/>
  <c r="X8" i="14"/>
  <c r="X8" i="26"/>
  <c r="X8" i="34"/>
  <c r="X8" i="51"/>
  <c r="X8" i="22"/>
  <c r="X8" i="28"/>
  <c r="X8" i="38"/>
  <c r="X8" i="32"/>
  <c r="X8" i="8"/>
  <c r="X8" i="27"/>
  <c r="X8" i="20"/>
  <c r="X8" i="48"/>
  <c r="X8" i="52"/>
  <c r="X7" i="27"/>
  <c r="X7" i="30"/>
  <c r="X7" i="26"/>
  <c r="X7" i="31"/>
  <c r="X7" i="51"/>
  <c r="X7" i="34"/>
  <c r="V37" i="28"/>
  <c r="V37" i="25"/>
  <c r="V37" i="17"/>
  <c r="V37" i="40"/>
  <c r="V37" i="32"/>
  <c r="V37" i="34"/>
  <c r="V37" i="51"/>
  <c r="V37" i="12"/>
  <c r="V37" i="48"/>
  <c r="V37" i="24"/>
  <c r="X24" i="24"/>
  <c r="X24" i="21"/>
  <c r="X24" i="40"/>
  <c r="X24" i="16"/>
  <c r="X24" i="29"/>
  <c r="X24" i="17"/>
  <c r="X24" i="50"/>
  <c r="X24" i="32"/>
  <c r="X24" i="22"/>
  <c r="X24" i="8"/>
  <c r="X24" i="27"/>
  <c r="X24" i="25"/>
  <c r="X24" i="49"/>
  <c r="X24" i="42"/>
  <c r="X24" i="33"/>
  <c r="V33" i="36"/>
  <c r="V33" i="35"/>
  <c r="V33" i="41"/>
  <c r="V18" i="48"/>
  <c r="V18" i="49"/>
  <c r="V18" i="14"/>
  <c r="V18" i="16"/>
  <c r="V18" i="18"/>
  <c r="V18" i="26"/>
  <c r="X26" i="22"/>
  <c r="X26" i="49"/>
  <c r="X26" i="13"/>
  <c r="X26" i="28"/>
  <c r="X26" i="15"/>
  <c r="X26" i="34"/>
  <c r="X26" i="43"/>
  <c r="V26" i="49"/>
  <c r="V26" i="12"/>
  <c r="V26" i="21"/>
  <c r="V26" i="28"/>
  <c r="V26" i="33"/>
  <c r="V26" i="39"/>
  <c r="V26" i="14"/>
  <c r="V26" i="20"/>
  <c r="V26" i="29"/>
  <c r="V26" i="38"/>
  <c r="V26" i="44"/>
  <c r="X12" i="17"/>
  <c r="X12" i="43"/>
  <c r="X12" i="50"/>
  <c r="X12" i="13"/>
  <c r="X12" i="26"/>
  <c r="X12" i="25"/>
  <c r="X12" i="42"/>
  <c r="X12" i="41"/>
  <c r="X11" i="39"/>
  <c r="X11" i="50"/>
  <c r="X10" i="8"/>
  <c r="X10" i="17"/>
  <c r="X10" i="25"/>
  <c r="X10" i="29"/>
  <c r="X10" i="34"/>
  <c r="X10" i="33"/>
  <c r="X10" i="44"/>
  <c r="X10" i="52"/>
  <c r="G32" i="33"/>
  <c r="G33" i="8"/>
  <c r="G28" i="31"/>
  <c r="G33" i="15"/>
  <c r="G36" i="24"/>
  <c r="G32" i="26"/>
  <c r="F38" i="28"/>
  <c r="G38" i="28" s="1"/>
  <c r="F38" i="39"/>
  <c r="G38" i="39" s="1"/>
  <c r="F38" i="38"/>
  <c r="G38" i="38" s="1"/>
  <c r="F38" i="43"/>
  <c r="G38" i="43" s="1"/>
  <c r="F38" i="22"/>
  <c r="G38" i="22" s="1"/>
  <c r="F38" i="41"/>
  <c r="G38" i="41" s="1"/>
  <c r="P38" i="33"/>
  <c r="F38" i="37"/>
  <c r="P38" i="17"/>
  <c r="P38" i="23"/>
  <c r="P38" i="13"/>
  <c r="P38" i="16"/>
  <c r="F38" i="17"/>
  <c r="G38" i="17" s="1"/>
  <c r="P38" i="30"/>
  <c r="P38" i="34"/>
  <c r="F38" i="44"/>
  <c r="G38" i="44" s="1"/>
  <c r="P38" i="44"/>
  <c r="F38" i="15"/>
  <c r="G38" i="15" s="1"/>
  <c r="F38" i="32"/>
  <c r="F38" i="50"/>
  <c r="G38" i="50" s="1"/>
  <c r="P38" i="28"/>
  <c r="F38" i="29"/>
  <c r="G38" i="29" s="1"/>
  <c r="P38" i="43"/>
  <c r="F38" i="48"/>
  <c r="F38" i="40"/>
  <c r="G38" i="40" s="1"/>
  <c r="F38" i="30"/>
  <c r="G38" i="30" s="1"/>
  <c r="P38" i="49"/>
  <c r="P38" i="50"/>
  <c r="F38" i="33"/>
  <c r="G38" i="33" s="1"/>
  <c r="F38" i="13"/>
  <c r="G38" i="13" s="1"/>
  <c r="F38" i="51"/>
  <c r="G38" i="51" s="1"/>
  <c r="P38" i="52"/>
  <c r="P38" i="8"/>
  <c r="F38" i="31"/>
  <c r="G38" i="31" s="1"/>
  <c r="P38" i="42"/>
  <c r="P38" i="41"/>
  <c r="F38" i="12"/>
  <c r="G38" i="12" s="1"/>
  <c r="P38" i="24"/>
  <c r="P38" i="35"/>
  <c r="P38" i="18"/>
  <c r="P38" i="20"/>
  <c r="F38" i="26"/>
  <c r="G38" i="26" s="1"/>
  <c r="F38" i="34"/>
  <c r="G38" i="34" s="1"/>
  <c r="P38" i="25"/>
  <c r="F38" i="27"/>
  <c r="G38" i="27" s="1"/>
  <c r="F38" i="21"/>
  <c r="G38" i="21" s="1"/>
  <c r="P38" i="29"/>
  <c r="P38" i="32"/>
  <c r="F38" i="23"/>
  <c r="G38" i="23" s="1"/>
  <c r="F38" i="25"/>
  <c r="G38" i="25" s="1"/>
  <c r="P38" i="36"/>
  <c r="P38" i="15"/>
  <c r="F38" i="18"/>
  <c r="G38" i="18" s="1"/>
  <c r="P38" i="27"/>
  <c r="F38" i="19"/>
  <c r="G38" i="19" s="1"/>
  <c r="P38" i="40"/>
  <c r="P38" i="51"/>
  <c r="F39" i="13"/>
  <c r="G39" i="13" s="1"/>
  <c r="F39" i="22"/>
  <c r="G39" i="22" s="1"/>
  <c r="F39" i="43"/>
  <c r="G39" i="43" s="1"/>
  <c r="P39" i="42"/>
  <c r="P39" i="17"/>
  <c r="P39" i="13"/>
  <c r="F39" i="33"/>
  <c r="G39" i="33" s="1"/>
  <c r="F39" i="41"/>
  <c r="G39" i="41" s="1"/>
  <c r="F39" i="35"/>
  <c r="G39" i="35" s="1"/>
  <c r="P39" i="37"/>
  <c r="P39" i="38"/>
  <c r="F39" i="21"/>
  <c r="G39" i="21" s="1"/>
  <c r="P39" i="40"/>
  <c r="F39" i="14"/>
  <c r="G39" i="14" s="1"/>
  <c r="P39" i="39"/>
  <c r="F39" i="32"/>
  <c r="G39" i="32" s="1"/>
  <c r="P39" i="19"/>
  <c r="F39" i="26"/>
  <c r="G39" i="26" s="1"/>
  <c r="F39" i="52"/>
  <c r="G39" i="52" s="1"/>
  <c r="P39" i="36"/>
  <c r="F39" i="16"/>
  <c r="G39" i="16" s="1"/>
  <c r="F39" i="15"/>
  <c r="G39" i="15" s="1"/>
  <c r="F39" i="49"/>
  <c r="N36" i="17"/>
  <c r="N36" i="20"/>
  <c r="N36" i="14"/>
  <c r="N36" i="22"/>
  <c r="N36" i="25"/>
  <c r="N36" i="29"/>
  <c r="N36" i="32"/>
  <c r="N36" i="33"/>
  <c r="N36" i="28"/>
  <c r="N36" i="37"/>
  <c r="N36" i="40"/>
  <c r="N36" i="12"/>
  <c r="N36" i="21"/>
  <c r="N36" i="36"/>
  <c r="N36" i="23"/>
  <c r="N36" i="41"/>
  <c r="N36" i="49"/>
  <c r="N36" i="8"/>
  <c r="N36" i="18"/>
  <c r="N36" i="16"/>
  <c r="N36" i="15"/>
  <c r="N36" i="24"/>
  <c r="N36" i="27"/>
  <c r="N36" i="31"/>
  <c r="N36" i="35"/>
  <c r="N36" i="26"/>
  <c r="N36" i="44"/>
  <c r="N36" i="34"/>
  <c r="N36" i="38"/>
  <c r="N36" i="43"/>
  <c r="N36" i="19"/>
  <c r="N36" i="30"/>
  <c r="N36" i="13"/>
  <c r="N36" i="39"/>
  <c r="N36" i="42"/>
  <c r="N36" i="51"/>
  <c r="O40" i="4"/>
  <c r="P40" i="4" s="1"/>
  <c r="C40" i="4" s="1"/>
  <c r="O21" i="4"/>
  <c r="P21" i="4" s="1"/>
  <c r="C21" i="4" s="1"/>
  <c r="AN42" i="4"/>
  <c r="H42" i="4" s="1"/>
  <c r="N39" i="49" s="1"/>
  <c r="AN36" i="4"/>
  <c r="H36" i="4" s="1"/>
  <c r="AN28" i="4"/>
  <c r="H28" i="4" s="1"/>
  <c r="AN20" i="4"/>
  <c r="H20" i="4" s="1"/>
  <c r="AN12" i="4"/>
  <c r="H12" i="4" s="1"/>
  <c r="N9" i="25" s="1"/>
  <c r="J28" i="41"/>
  <c r="J28" i="27"/>
  <c r="J28" i="36"/>
  <c r="J12" i="12"/>
  <c r="J12" i="40"/>
  <c r="J12" i="31"/>
  <c r="J12" i="30"/>
  <c r="J12" i="49"/>
  <c r="J12" i="52"/>
  <c r="J12" i="34"/>
  <c r="J12" i="51"/>
  <c r="J12" i="26"/>
  <c r="J12" i="23"/>
  <c r="J12" i="19"/>
  <c r="J12" i="14"/>
  <c r="J12" i="15"/>
  <c r="J12" i="39"/>
  <c r="J12" i="22"/>
  <c r="J12" i="25"/>
  <c r="J12" i="28"/>
  <c r="J12" i="32"/>
  <c r="J12" i="8"/>
  <c r="J12" i="20"/>
  <c r="J12" i="18"/>
  <c r="J12" i="44"/>
  <c r="J12" i="37"/>
  <c r="J12" i="38"/>
  <c r="J12" i="36"/>
  <c r="J12" i="35"/>
  <c r="J12" i="13"/>
  <c r="J12" i="33"/>
  <c r="J12" i="27"/>
  <c r="J12" i="42"/>
  <c r="J12" i="29"/>
  <c r="J12" i="21"/>
  <c r="J12" i="43"/>
  <c r="J12" i="17"/>
  <c r="J12" i="50"/>
  <c r="J12" i="41"/>
  <c r="J12" i="24"/>
  <c r="J12" i="16"/>
  <c r="J12" i="48"/>
  <c r="AH44" i="4"/>
  <c r="F44" i="4" s="1"/>
  <c r="AH33" i="4"/>
  <c r="F33" i="4" s="1"/>
  <c r="J36" i="22"/>
  <c r="J36" i="24"/>
  <c r="J36" i="29"/>
  <c r="J36" i="30"/>
  <c r="J36" i="33"/>
  <c r="J36" i="12"/>
  <c r="J36" i="40"/>
  <c r="J36" i="51"/>
  <c r="J36" i="36"/>
  <c r="J36" i="43"/>
  <c r="J36" i="21"/>
  <c r="J36" i="31"/>
  <c r="J36" i="35"/>
  <c r="J36" i="49"/>
  <c r="J36" i="18"/>
  <c r="J36" i="28"/>
  <c r="J36" i="19"/>
  <c r="J36" i="37"/>
  <c r="J36" i="39"/>
  <c r="J36" i="25"/>
  <c r="J36" i="52"/>
  <c r="J36" i="15"/>
  <c r="J36" i="16"/>
  <c r="J36" i="23"/>
  <c r="J36" i="44"/>
  <c r="J36" i="50"/>
  <c r="J36" i="34"/>
  <c r="J36" i="38"/>
  <c r="J36" i="8"/>
  <c r="J36" i="42"/>
  <c r="J36" i="14"/>
  <c r="J36" i="27"/>
  <c r="J36" i="20"/>
  <c r="J36" i="26"/>
  <c r="J36" i="48"/>
  <c r="J36" i="17"/>
  <c r="J36" i="13"/>
  <c r="J36" i="41"/>
  <c r="J36" i="32"/>
  <c r="T35" i="14"/>
  <c r="T35" i="22"/>
  <c r="T35" i="23"/>
  <c r="T35" i="41"/>
  <c r="T35" i="37"/>
  <c r="T35" i="49"/>
  <c r="T35" i="12"/>
  <c r="T35" i="30"/>
  <c r="T35" i="50"/>
  <c r="T35" i="26"/>
  <c r="T35" i="48"/>
  <c r="T35" i="31"/>
  <c r="T35" i="16"/>
  <c r="T35" i="51"/>
  <c r="T35" i="52"/>
  <c r="T35" i="35"/>
  <c r="T35" i="21"/>
  <c r="T35" i="44"/>
  <c r="T35" i="20"/>
  <c r="T35" i="36"/>
  <c r="T35" i="38"/>
  <c r="T35" i="42"/>
  <c r="T35" i="33"/>
  <c r="T35" i="34"/>
  <c r="T35" i="15"/>
  <c r="T35" i="24"/>
  <c r="T35" i="18"/>
  <c r="T35" i="28"/>
  <c r="T35" i="13"/>
  <c r="T35" i="8"/>
  <c r="T35" i="19"/>
  <c r="T35" i="32"/>
  <c r="T35" i="25"/>
  <c r="T35" i="17"/>
  <c r="T35" i="29"/>
  <c r="T35" i="40"/>
  <c r="T35" i="27"/>
  <c r="T35" i="43"/>
  <c r="T35" i="39"/>
  <c r="J18" i="31"/>
  <c r="J18" i="34"/>
  <c r="J18" i="39"/>
  <c r="J18" i="29"/>
  <c r="J18" i="48"/>
  <c r="J18" i="17"/>
  <c r="J18" i="12"/>
  <c r="J18" i="22"/>
  <c r="J18" i="52"/>
  <c r="J18" i="19"/>
  <c r="J18" i="14"/>
  <c r="J18" i="18"/>
  <c r="J18" i="37"/>
  <c r="J18" i="24"/>
  <c r="J18" i="16"/>
  <c r="J18" i="40"/>
  <c r="J18" i="13"/>
  <c r="J18" i="51"/>
  <c r="J18" i="50"/>
  <c r="J18" i="23"/>
  <c r="J18" i="26"/>
  <c r="J18" i="33"/>
  <c r="J18" i="28"/>
  <c r="J18" i="35"/>
  <c r="J18" i="27"/>
  <c r="J18" i="38"/>
  <c r="J18" i="36"/>
  <c r="J18" i="25"/>
  <c r="J18" i="20"/>
  <c r="J18" i="15"/>
  <c r="J18" i="49"/>
  <c r="J18" i="30"/>
  <c r="J18" i="42"/>
  <c r="J18" i="21"/>
  <c r="J18" i="44"/>
  <c r="J18" i="43"/>
  <c r="J18" i="32"/>
  <c r="J18" i="8"/>
  <c r="J18" i="41"/>
  <c r="T26" i="41"/>
  <c r="T26" i="17"/>
  <c r="T26" i="30"/>
  <c r="T26" i="14"/>
  <c r="T26" i="43"/>
  <c r="T26" i="34"/>
  <c r="T33" i="34"/>
  <c r="T10" i="40"/>
  <c r="T10" i="39"/>
  <c r="T10" i="28"/>
  <c r="T10" i="20"/>
  <c r="T10" i="21"/>
  <c r="T10" i="42"/>
  <c r="T10" i="8"/>
  <c r="T10" i="24"/>
  <c r="T13" i="22"/>
  <c r="T13" i="31"/>
  <c r="T13" i="25"/>
  <c r="T13" i="8"/>
  <c r="T13" i="32"/>
  <c r="T13" i="30"/>
  <c r="T13" i="15"/>
  <c r="T13" i="27"/>
  <c r="T13" i="34"/>
  <c r="T13" i="21"/>
  <c r="T13" i="51"/>
  <c r="T13" i="24"/>
  <c r="T13" i="52"/>
  <c r="T13" i="44"/>
  <c r="T13" i="36"/>
  <c r="T13" i="17"/>
  <c r="T13" i="14"/>
  <c r="T13" i="38"/>
  <c r="T13" i="49"/>
  <c r="T13" i="35"/>
  <c r="T13" i="18"/>
  <c r="T13" i="39"/>
  <c r="T13" i="48"/>
  <c r="T13" i="20"/>
  <c r="T13" i="26"/>
  <c r="T13" i="28"/>
  <c r="T13" i="37"/>
  <c r="T13" i="19"/>
  <c r="T13" i="16"/>
  <c r="T13" i="13"/>
  <c r="T13" i="33"/>
  <c r="T13" i="29"/>
  <c r="T13" i="42"/>
  <c r="T13" i="50"/>
  <c r="T13" i="23"/>
  <c r="T13" i="43"/>
  <c r="T13" i="12"/>
  <c r="T13" i="40"/>
  <c r="T13" i="41"/>
  <c r="J40" i="20"/>
  <c r="J40" i="31"/>
  <c r="J40" i="40"/>
  <c r="J40" i="38"/>
  <c r="J40" i="29"/>
  <c r="J40" i="18"/>
  <c r="J40" i="16"/>
  <c r="J40" i="36"/>
  <c r="J40" i="52"/>
  <c r="J40" i="34"/>
  <c r="J40" i="41"/>
  <c r="J40" i="12"/>
  <c r="J40" i="13"/>
  <c r="J40" i="30"/>
  <c r="J40" i="37"/>
  <c r="J40" i="22"/>
  <c r="J40" i="39"/>
  <c r="J40" i="8"/>
  <c r="J40" i="50"/>
  <c r="J40" i="49"/>
  <c r="J40" i="19"/>
  <c r="J40" i="15"/>
  <c r="J40" i="14"/>
  <c r="J40" i="48"/>
  <c r="J40" i="17"/>
  <c r="J40" i="33"/>
  <c r="J40" i="24"/>
  <c r="J40" i="43"/>
  <c r="J40" i="32"/>
  <c r="J40" i="25"/>
  <c r="J40" i="27"/>
  <c r="J40" i="28"/>
  <c r="J40" i="44"/>
  <c r="J40" i="23"/>
  <c r="J40" i="26"/>
  <c r="J40" i="21"/>
  <c r="J40" i="42"/>
  <c r="J40" i="51"/>
  <c r="J40" i="35"/>
  <c r="J32" i="35"/>
  <c r="J32" i="48"/>
  <c r="J32" i="30"/>
  <c r="J32" i="15"/>
  <c r="J32" i="8"/>
  <c r="J32" i="25"/>
  <c r="J32" i="21"/>
  <c r="J32" i="38"/>
  <c r="J32" i="52"/>
  <c r="J32" i="51"/>
  <c r="J32" i="36"/>
  <c r="J32" i="27"/>
  <c r="J32" i="49"/>
  <c r="J32" i="23"/>
  <c r="J32" i="13"/>
  <c r="J32" i="14"/>
  <c r="J32" i="50"/>
  <c r="J32" i="24"/>
  <c r="J32" i="29"/>
  <c r="J32" i="41"/>
  <c r="J32" i="43"/>
  <c r="J32" i="33"/>
  <c r="J32" i="18"/>
  <c r="J32" i="37"/>
  <c r="J32" i="17"/>
  <c r="J32" i="28"/>
  <c r="J32" i="44"/>
  <c r="J32" i="22"/>
  <c r="J32" i="42"/>
  <c r="J32" i="34"/>
  <c r="J32" i="32"/>
  <c r="J32" i="19"/>
  <c r="J32" i="31"/>
  <c r="J32" i="20"/>
  <c r="J32" i="26"/>
  <c r="J32" i="12"/>
  <c r="J32" i="40"/>
  <c r="J32" i="16"/>
  <c r="J32" i="39"/>
  <c r="J34" i="40"/>
  <c r="J34" i="21"/>
  <c r="J34" i="31"/>
  <c r="J34" i="39"/>
  <c r="J34" i="18"/>
  <c r="J34" i="15"/>
  <c r="J34" i="13"/>
  <c r="J34" i="14"/>
  <c r="J34" i="48"/>
  <c r="J34" i="12"/>
  <c r="J34" i="36"/>
  <c r="J34" i="41"/>
  <c r="J34" i="35"/>
  <c r="J34" i="30"/>
  <c r="J34" i="32"/>
  <c r="J34" i="16"/>
  <c r="J34" i="26"/>
  <c r="J34" i="28"/>
  <c r="J34" i="42"/>
  <c r="J34" i="37"/>
  <c r="J34" i="19"/>
  <c r="J34" i="51"/>
  <c r="J34" i="33"/>
  <c r="J34" i="20"/>
  <c r="J34" i="43"/>
  <c r="J34" i="25"/>
  <c r="J34" i="52"/>
  <c r="J34" i="24"/>
  <c r="J34" i="22"/>
  <c r="J34" i="44"/>
  <c r="J34" i="17"/>
  <c r="J34" i="8"/>
  <c r="J34" i="29"/>
  <c r="J34" i="49"/>
  <c r="J34" i="27"/>
  <c r="J34" i="34"/>
  <c r="J34" i="38"/>
  <c r="J34" i="23"/>
  <c r="J34" i="50"/>
  <c r="J22" i="32"/>
  <c r="J22" i="33"/>
  <c r="J22" i="37"/>
  <c r="J22" i="16"/>
  <c r="J22" i="13"/>
  <c r="J22" i="14"/>
  <c r="J22" i="20"/>
  <c r="J22" i="49"/>
  <c r="J22" i="52"/>
  <c r="J22" i="17"/>
  <c r="J22" i="39"/>
  <c r="J22" i="36"/>
  <c r="J22" i="38"/>
  <c r="J22" i="34"/>
  <c r="J22" i="19"/>
  <c r="J22" i="23"/>
  <c r="J22" i="44"/>
  <c r="J22" i="48"/>
  <c r="J22" i="27"/>
  <c r="J22" i="40"/>
  <c r="J22" i="15"/>
  <c r="J22" i="18"/>
  <c r="J22" i="30"/>
  <c r="J22" i="25"/>
  <c r="J22" i="51"/>
  <c r="J22" i="31"/>
  <c r="J22" i="8"/>
  <c r="J22" i="21"/>
  <c r="J22" i="29"/>
  <c r="J22" i="24"/>
  <c r="J22" i="50"/>
  <c r="J22" i="22"/>
  <c r="J22" i="41"/>
  <c r="J22" i="26"/>
  <c r="J22" i="28"/>
  <c r="J22" i="35"/>
  <c r="J22" i="42"/>
  <c r="J22" i="43"/>
  <c r="J22" i="12"/>
  <c r="J25" i="42"/>
  <c r="J25" i="31"/>
  <c r="J25" i="17"/>
  <c r="J25" i="25"/>
  <c r="J25" i="49"/>
  <c r="J25" i="34"/>
  <c r="J25" i="20"/>
  <c r="J25" i="50"/>
  <c r="J25" i="44"/>
  <c r="J25" i="22"/>
  <c r="J25" i="23"/>
  <c r="J25" i="36"/>
  <c r="J25" i="33"/>
  <c r="J25" i="18"/>
  <c r="J25" i="37"/>
  <c r="J25" i="27"/>
  <c r="J25" i="39"/>
  <c r="J25" i="40"/>
  <c r="J25" i="29"/>
  <c r="J25" i="38"/>
  <c r="J25" i="24"/>
  <c r="J25" i="16"/>
  <c r="J25" i="43"/>
  <c r="J25" i="15"/>
  <c r="J25" i="52"/>
  <c r="J25" i="8"/>
  <c r="J25" i="48"/>
  <c r="J25" i="19"/>
  <c r="J25" i="32"/>
  <c r="J25" i="26"/>
  <c r="J25" i="41"/>
  <c r="J25" i="21"/>
  <c r="J25" i="35"/>
  <c r="J25" i="14"/>
  <c r="J25" i="51"/>
  <c r="J25" i="12"/>
  <c r="J25" i="13"/>
  <c r="J25" i="30"/>
  <c r="J25" i="28"/>
  <c r="AH18" i="4"/>
  <c r="F18" i="4" s="1"/>
  <c r="J11" i="12"/>
  <c r="J11" i="23"/>
  <c r="J11" i="17"/>
  <c r="J11" i="52"/>
  <c r="J11" i="25"/>
  <c r="J6" i="39"/>
  <c r="J6" i="52"/>
  <c r="J6" i="24"/>
  <c r="J6" i="19"/>
  <c r="J33" i="41"/>
  <c r="J33" i="36"/>
  <c r="J33" i="27"/>
  <c r="J33" i="18"/>
  <c r="J33" i="24"/>
  <c r="J33" i="14"/>
  <c r="J33" i="43"/>
  <c r="J33" i="34"/>
  <c r="J33" i="50"/>
  <c r="J33" i="38"/>
  <c r="J33" i="52"/>
  <c r="J33" i="17"/>
  <c r="J33" i="12"/>
  <c r="J33" i="51"/>
  <c r="J33" i="28"/>
  <c r="J33" i="39"/>
  <c r="J33" i="16"/>
  <c r="J33" i="33"/>
  <c r="J33" i="42"/>
  <c r="J17" i="18"/>
  <c r="J17" i="16"/>
  <c r="J17" i="48"/>
  <c r="F19" i="42"/>
  <c r="G19" i="42" s="1"/>
  <c r="P19" i="32"/>
  <c r="AH30" i="4"/>
  <c r="F30" i="4" s="1"/>
  <c r="T27" i="35" s="1"/>
  <c r="N41" i="16"/>
  <c r="N41" i="23"/>
  <c r="F19" i="50"/>
  <c r="G19" i="50" s="1"/>
  <c r="P19" i="13"/>
  <c r="P19" i="24"/>
  <c r="P19" i="40"/>
  <c r="F19" i="13"/>
  <c r="G19" i="13" s="1"/>
  <c r="P19" i="16"/>
  <c r="F19" i="34"/>
  <c r="G19" i="34" s="1"/>
  <c r="P19" i="50"/>
  <c r="F19" i="48"/>
  <c r="G19" i="48" s="1"/>
  <c r="P19" i="28"/>
  <c r="P19" i="43"/>
  <c r="F19" i="20"/>
  <c r="F19" i="38"/>
  <c r="G19" i="38" s="1"/>
  <c r="G10" i="40"/>
  <c r="G28" i="15"/>
  <c r="G27" i="30"/>
  <c r="G27" i="20"/>
  <c r="G11" i="33"/>
  <c r="N32" i="24"/>
  <c r="N32" i="39"/>
  <c r="N32" i="49"/>
  <c r="N32" i="32"/>
  <c r="N32" i="42"/>
  <c r="P11" i="8"/>
  <c r="F11" i="21"/>
  <c r="G11" i="21" s="1"/>
  <c r="F11" i="23"/>
  <c r="G11" i="23" s="1"/>
  <c r="F11" i="27"/>
  <c r="G11" i="27" s="1"/>
  <c r="F11" i="30"/>
  <c r="G11" i="30" s="1"/>
  <c r="F11" i="35"/>
  <c r="F11" i="39"/>
  <c r="G11" i="39" s="1"/>
  <c r="F11" i="44"/>
  <c r="G11" i="44" s="1"/>
  <c r="P11" i="17"/>
  <c r="P11" i="26"/>
  <c r="F11" i="32"/>
  <c r="G11" i="32" s="1"/>
  <c r="P11" i="35"/>
  <c r="P11" i="42"/>
  <c r="P11" i="14"/>
  <c r="P11" i="21"/>
  <c r="F11" i="20"/>
  <c r="G11" i="20" s="1"/>
  <c r="F11" i="29"/>
  <c r="G11" i="29" s="1"/>
  <c r="P11" i="32"/>
  <c r="F11" i="38"/>
  <c r="G11" i="38" s="1"/>
  <c r="F11" i="15"/>
  <c r="G11" i="15" s="1"/>
  <c r="P11" i="19"/>
  <c r="P11" i="25"/>
  <c r="P11" i="29"/>
  <c r="P11" i="33"/>
  <c r="P11" i="37"/>
  <c r="P11" i="41"/>
  <c r="F11" i="8"/>
  <c r="G11" i="8" s="1"/>
  <c r="F11" i="16"/>
  <c r="F11" i="25"/>
  <c r="G11" i="25" s="1"/>
  <c r="P11" i="28"/>
  <c r="F11" i="34"/>
  <c r="G11" i="34" s="1"/>
  <c r="F11" i="41"/>
  <c r="G11" i="41" s="1"/>
  <c r="P11" i="43"/>
  <c r="P11" i="16"/>
  <c r="F11" i="18"/>
  <c r="G11" i="18" s="1"/>
  <c r="P11" i="23"/>
  <c r="P11" i="31"/>
  <c r="F11" i="36"/>
  <c r="G11" i="36" s="1"/>
  <c r="P11" i="39"/>
  <c r="N20" i="49"/>
  <c r="N20" i="48"/>
  <c r="N20" i="51"/>
  <c r="AN40" i="4"/>
  <c r="H40" i="4" s="1"/>
  <c r="AN34" i="4"/>
  <c r="H34" i="4" s="1"/>
  <c r="AN32" i="4"/>
  <c r="H32" i="4" s="1"/>
  <c r="AN26" i="4"/>
  <c r="H26" i="4" s="1"/>
  <c r="AN24" i="4"/>
  <c r="H24" i="4" s="1"/>
  <c r="AN22" i="4"/>
  <c r="H22" i="4" s="1"/>
  <c r="AN18" i="4"/>
  <c r="H18" i="4" s="1"/>
  <c r="AN16" i="4"/>
  <c r="H16" i="4" s="1"/>
  <c r="AN14" i="4"/>
  <c r="H14" i="4" s="1"/>
  <c r="O29" i="4"/>
  <c r="P29" i="4" s="1"/>
  <c r="C29" i="4" s="1"/>
  <c r="P26" i="39" s="1"/>
  <c r="O24" i="4"/>
  <c r="P24" i="4" s="1"/>
  <c r="C24" i="4" s="1"/>
  <c r="O12" i="4"/>
  <c r="P12" i="4" s="1"/>
  <c r="C12" i="4" s="1"/>
  <c r="AN8" i="4"/>
  <c r="H8" i="4" s="1"/>
  <c r="AN30" i="4"/>
  <c r="H30" i="4" s="1"/>
  <c r="AH28" i="4"/>
  <c r="F28" i="4" s="1"/>
  <c r="T25" i="15" s="1"/>
  <c r="E16" i="36"/>
  <c r="E40" i="36"/>
  <c r="G40" i="36" s="1"/>
  <c r="E37" i="36"/>
  <c r="E38" i="37"/>
  <c r="E5" i="38"/>
  <c r="E23" i="38"/>
  <c r="G23" i="38" s="1"/>
  <c r="E29" i="38"/>
  <c r="E29" i="44"/>
  <c r="E39" i="44"/>
  <c r="E10" i="44"/>
  <c r="G10" i="44" s="1"/>
  <c r="E13" i="43"/>
  <c r="G13" i="43" s="1"/>
  <c r="E25" i="43"/>
  <c r="E32" i="43"/>
  <c r="G32" i="43" s="1"/>
  <c r="E22" i="43"/>
  <c r="E36" i="43"/>
  <c r="G36" i="43" s="1"/>
  <c r="E8" i="43"/>
  <c r="E36" i="38"/>
  <c r="G36" i="38" s="1"/>
  <c r="E29" i="43"/>
  <c r="G29" i="43" s="1"/>
  <c r="E18" i="43"/>
  <c r="E6" i="43"/>
  <c r="E30" i="44"/>
  <c r="E27" i="44"/>
  <c r="G27" i="44" s="1"/>
  <c r="E9" i="44"/>
  <c r="E42" i="44"/>
  <c r="E33" i="34"/>
  <c r="G33" i="34" s="1"/>
  <c r="E21" i="34"/>
  <c r="E7" i="34"/>
  <c r="E41" i="34"/>
  <c r="E40" i="33"/>
  <c r="G40" i="33" s="1"/>
  <c r="E28" i="33"/>
  <c r="G28" i="33" s="1"/>
  <c r="E5" i="33"/>
  <c r="E26" i="32"/>
  <c r="E22" i="32"/>
  <c r="E6" i="32"/>
  <c r="E8" i="28"/>
  <c r="G8" i="28" s="1"/>
  <c r="E24" i="26"/>
  <c r="E20" i="26"/>
  <c r="E8" i="26"/>
  <c r="E5" i="26"/>
  <c r="E35" i="21"/>
  <c r="E44" i="21" s="1"/>
  <c r="E11" i="16"/>
  <c r="E29" i="15"/>
  <c r="G29" i="15" s="1"/>
  <c r="E21" i="15"/>
  <c r="E9" i="15"/>
  <c r="E7" i="15"/>
  <c r="E40" i="14"/>
  <c r="G40" i="14" s="1"/>
  <c r="E20" i="14"/>
  <c r="E36" i="12"/>
  <c r="E44" i="12" s="1"/>
  <c r="F7" i="15"/>
  <c r="P7" i="20"/>
  <c r="F7" i="34"/>
  <c r="G7" i="34" s="1"/>
  <c r="F7" i="14"/>
  <c r="G7" i="14" s="1"/>
  <c r="F7" i="37"/>
  <c r="G7" i="37" s="1"/>
  <c r="P7" i="40"/>
  <c r="P7" i="37"/>
  <c r="F7" i="18"/>
  <c r="G7" i="18" s="1"/>
  <c r="F7" i="28"/>
  <c r="G7" i="28" s="1"/>
  <c r="P7" i="41"/>
  <c r="F7" i="32"/>
  <c r="G7" i="32" s="1"/>
  <c r="P7" i="29"/>
  <c r="F7" i="24"/>
  <c r="G7" i="24" s="1"/>
  <c r="F7" i="16"/>
  <c r="F7" i="35"/>
  <c r="G7" i="35" s="1"/>
  <c r="P7" i="33"/>
  <c r="P7" i="43"/>
  <c r="F7" i="33"/>
  <c r="G7" i="33" s="1"/>
  <c r="F7" i="41"/>
  <c r="G7" i="41" s="1"/>
  <c r="F7" i="27"/>
  <c r="P7" i="39"/>
  <c r="P7" i="18"/>
  <c r="F7" i="23"/>
  <c r="F7" i="36"/>
  <c r="G7" i="36" s="1"/>
  <c r="F7" i="26"/>
  <c r="G7" i="26" s="1"/>
  <c r="P7" i="48"/>
  <c r="F7" i="48"/>
  <c r="G7" i="48" s="1"/>
  <c r="P7" i="49"/>
  <c r="F7" i="31"/>
  <c r="G7" i="31" s="1"/>
  <c r="F7" i="21"/>
  <c r="G7" i="21" s="1"/>
  <c r="F7" i="22"/>
  <c r="G7" i="22" s="1"/>
  <c r="P7" i="35"/>
  <c r="P7" i="31"/>
  <c r="F7" i="50"/>
  <c r="G7" i="50" s="1"/>
  <c r="F7" i="51"/>
  <c r="G7" i="51" s="1"/>
  <c r="P7" i="12"/>
  <c r="F7" i="52"/>
  <c r="G7" i="52" s="1"/>
  <c r="F7" i="49"/>
  <c r="P7" i="51"/>
  <c r="P7" i="50"/>
  <c r="P7" i="17"/>
  <c r="F7" i="20"/>
  <c r="G7" i="20" s="1"/>
  <c r="P7" i="21"/>
  <c r="F7" i="39"/>
  <c r="G7" i="39" s="1"/>
  <c r="P7" i="25"/>
  <c r="P7" i="24"/>
  <c r="F7" i="43"/>
  <c r="G7" i="43" s="1"/>
  <c r="P7" i="14"/>
  <c r="F7" i="38"/>
  <c r="G7" i="38" s="1"/>
  <c r="P7" i="22"/>
  <c r="P7" i="34"/>
  <c r="P7" i="30"/>
  <c r="F7" i="8"/>
  <c r="G7" i="8" s="1"/>
  <c r="F7" i="44"/>
  <c r="G7" i="44" s="1"/>
  <c r="F7" i="19"/>
  <c r="G7" i="19" s="1"/>
  <c r="F7" i="42"/>
  <c r="G7" i="42" s="1"/>
  <c r="P7" i="19"/>
  <c r="F7" i="17"/>
  <c r="G7" i="17" s="1"/>
  <c r="P7" i="44"/>
  <c r="F7" i="25"/>
  <c r="G7" i="25" s="1"/>
  <c r="P7" i="42"/>
  <c r="F7" i="30"/>
  <c r="G7" i="30" s="1"/>
  <c r="F7" i="12"/>
  <c r="G7" i="12" s="1"/>
  <c r="P7" i="38"/>
  <c r="P7" i="52"/>
  <c r="F7" i="13"/>
  <c r="G7" i="13" s="1"/>
  <c r="P7" i="8"/>
  <c r="F7" i="29"/>
  <c r="G7" i="29" s="1"/>
  <c r="P7" i="26"/>
  <c r="P7" i="28"/>
  <c r="P7" i="36"/>
  <c r="P7" i="32"/>
  <c r="P7" i="13"/>
  <c r="F7" i="40"/>
  <c r="G7" i="40" s="1"/>
  <c r="P7" i="23"/>
  <c r="P7" i="15"/>
  <c r="P7" i="27"/>
  <c r="P7" i="16"/>
  <c r="T9" i="27"/>
  <c r="T9" i="18"/>
  <c r="T9" i="17"/>
  <c r="T9" i="14"/>
  <c r="T7" i="48"/>
  <c r="T7" i="51"/>
  <c r="T7" i="36"/>
  <c r="T7" i="19"/>
  <c r="T7" i="52"/>
  <c r="T7" i="16"/>
  <c r="T7" i="25"/>
  <c r="T7" i="35"/>
  <c r="T7" i="27"/>
  <c r="T7" i="33"/>
  <c r="T7" i="31"/>
  <c r="T7" i="37"/>
  <c r="T7" i="44"/>
  <c r="T7" i="42"/>
  <c r="T7" i="28"/>
  <c r="T7" i="18"/>
  <c r="T7" i="12"/>
  <c r="T7" i="34"/>
  <c r="T7" i="15"/>
  <c r="T7" i="22"/>
  <c r="T7" i="39"/>
  <c r="T7" i="43"/>
  <c r="T7" i="24"/>
  <c r="T7" i="14"/>
  <c r="T7" i="50"/>
  <c r="T7" i="20"/>
  <c r="T7" i="32"/>
  <c r="T7" i="49"/>
  <c r="T19" i="22"/>
  <c r="T19" i="39"/>
  <c r="T19" i="19"/>
  <c r="T19" i="21"/>
  <c r="T19" i="8"/>
  <c r="T19" i="41"/>
  <c r="T19" i="35"/>
  <c r="T19" i="38"/>
  <c r="T19" i="29"/>
  <c r="T19" i="37"/>
  <c r="T25" i="44"/>
  <c r="J9" i="25"/>
  <c r="J9" i="32"/>
  <c r="J9" i="38"/>
  <c r="J9" i="12"/>
  <c r="J9" i="20"/>
  <c r="J9" i="37"/>
  <c r="J9" i="24"/>
  <c r="J9" i="14"/>
  <c r="J9" i="16"/>
  <c r="J9" i="42"/>
  <c r="J9" i="51"/>
  <c r="J9" i="19"/>
  <c r="J9" i="44"/>
  <c r="J9" i="27"/>
  <c r="J9" i="23"/>
  <c r="J9" i="52"/>
  <c r="J9" i="36"/>
  <c r="J9" i="34"/>
  <c r="J9" i="21"/>
  <c r="J9" i="15"/>
  <c r="J17" i="28"/>
  <c r="J17" i="13"/>
  <c r="J17" i="37"/>
  <c r="J17" i="33"/>
  <c r="J17" i="22"/>
  <c r="F38" i="49"/>
  <c r="P38" i="31"/>
  <c r="F38" i="16"/>
  <c r="G38" i="16" s="1"/>
  <c r="P38" i="12"/>
  <c r="P38" i="14"/>
  <c r="F38" i="35"/>
  <c r="G38" i="35" s="1"/>
  <c r="P38" i="48"/>
  <c r="P38" i="39"/>
  <c r="P38" i="26"/>
  <c r="P38" i="19"/>
  <c r="P38" i="21"/>
  <c r="F38" i="14"/>
  <c r="G38" i="14" s="1"/>
  <c r="P38" i="37"/>
  <c r="F38" i="52"/>
  <c r="G38" i="52" s="1"/>
  <c r="F38" i="20"/>
  <c r="G38" i="20" s="1"/>
  <c r="F38" i="36"/>
  <c r="G38" i="36" s="1"/>
  <c r="F38" i="24"/>
  <c r="G38" i="24" s="1"/>
  <c r="F38" i="42"/>
  <c r="G38" i="42" s="1"/>
  <c r="P38" i="22"/>
  <c r="F38" i="8"/>
  <c r="G38" i="8" s="1"/>
  <c r="P38" i="38"/>
  <c r="P23" i="12"/>
  <c r="P23" i="24"/>
  <c r="F23" i="30"/>
  <c r="G23" i="30" s="1"/>
  <c r="F23" i="21"/>
  <c r="G23" i="21" s="1"/>
  <c r="F23" i="25"/>
  <c r="G23" i="25" s="1"/>
  <c r="P23" i="43"/>
  <c r="P23" i="38"/>
  <c r="F23" i="40"/>
  <c r="G23" i="40" s="1"/>
  <c r="F23" i="34"/>
  <c r="G23" i="34" s="1"/>
  <c r="P23" i="44"/>
  <c r="P23" i="23"/>
  <c r="F23" i="27"/>
  <c r="P23" i="34"/>
  <c r="P23" i="49"/>
  <c r="P23" i="20"/>
  <c r="F23" i="51"/>
  <c r="G23" i="51" s="1"/>
  <c r="P23" i="27"/>
  <c r="P23" i="22"/>
  <c r="F23" i="42"/>
  <c r="G23" i="42" s="1"/>
  <c r="F23" i="22"/>
  <c r="G23" i="22" s="1"/>
  <c r="F23" i="50"/>
  <c r="G23" i="50" s="1"/>
  <c r="P23" i="19"/>
  <c r="F23" i="33"/>
  <c r="G23" i="33" s="1"/>
  <c r="P23" i="15"/>
  <c r="F23" i="29"/>
  <c r="G23" i="29" s="1"/>
  <c r="P23" i="18"/>
  <c r="F23" i="17"/>
  <c r="G23" i="17" s="1"/>
  <c r="P23" i="50"/>
  <c r="F23" i="13"/>
  <c r="G23" i="13" s="1"/>
  <c r="P23" i="32"/>
  <c r="F23" i="43"/>
  <c r="G23" i="43" s="1"/>
  <c r="F23" i="52"/>
  <c r="G23" i="52" s="1"/>
  <c r="F23" i="8"/>
  <c r="G23" i="8" s="1"/>
  <c r="P23" i="41"/>
  <c r="P23" i="35"/>
  <c r="P23" i="30"/>
  <c r="F23" i="44"/>
  <c r="F23" i="23"/>
  <c r="G23" i="23" s="1"/>
  <c r="F23" i="32"/>
  <c r="G23" i="32" s="1"/>
  <c r="F23" i="41"/>
  <c r="G23" i="41" s="1"/>
  <c r="P23" i="29"/>
  <c r="P23" i="21"/>
  <c r="F23" i="15"/>
  <c r="G23" i="15" s="1"/>
  <c r="F23" i="48"/>
  <c r="G23" i="48" s="1"/>
  <c r="P23" i="39"/>
  <c r="P23" i="14"/>
  <c r="F23" i="36"/>
  <c r="G23" i="36" s="1"/>
  <c r="F23" i="24"/>
  <c r="G23" i="24" s="1"/>
  <c r="P23" i="52"/>
  <c r="F23" i="18"/>
  <c r="G23" i="18" s="1"/>
  <c r="P23" i="48"/>
  <c r="F35" i="50"/>
  <c r="G35" i="50" s="1"/>
  <c r="P35" i="37"/>
  <c r="F35" i="34"/>
  <c r="P35" i="13"/>
  <c r="P35" i="24"/>
  <c r="P35" i="51"/>
  <c r="F35" i="39"/>
  <c r="G35" i="39" s="1"/>
  <c r="P35" i="48"/>
  <c r="F35" i="35"/>
  <c r="G35" i="35" s="1"/>
  <c r="F35" i="42"/>
  <c r="P35" i="17"/>
  <c r="P35" i="28"/>
  <c r="F35" i="32"/>
  <c r="G35" i="32" s="1"/>
  <c r="P35" i="36"/>
  <c r="F35" i="8"/>
  <c r="G35" i="8" s="1"/>
  <c r="F35" i="17"/>
  <c r="G35" i="17" s="1"/>
  <c r="F35" i="28"/>
  <c r="G35" i="28" s="1"/>
  <c r="F35" i="43"/>
  <c r="G35" i="43" s="1"/>
  <c r="P35" i="50"/>
  <c r="F35" i="31"/>
  <c r="G35" i="31" s="1"/>
  <c r="P35" i="34"/>
  <c r="F35" i="14"/>
  <c r="G35" i="14" s="1"/>
  <c r="F35" i="19"/>
  <c r="G35" i="19" s="1"/>
  <c r="P35" i="21"/>
  <c r="P35" i="22"/>
  <c r="P35" i="14"/>
  <c r="P35" i="25"/>
  <c r="F35" i="38"/>
  <c r="G35" i="38" s="1"/>
  <c r="P35" i="32"/>
  <c r="P35" i="41"/>
  <c r="P35" i="12"/>
  <c r="F35" i="48"/>
  <c r="G35" i="48" s="1"/>
  <c r="F35" i="41"/>
  <c r="G35" i="41" s="1"/>
  <c r="P35" i="43"/>
  <c r="P35" i="52"/>
  <c r="P35" i="40"/>
  <c r="P35" i="39"/>
  <c r="F35" i="51"/>
  <c r="G35" i="51" s="1"/>
  <c r="F35" i="20"/>
  <c r="G35" i="20" s="1"/>
  <c r="F35" i="27"/>
  <c r="P35" i="44"/>
  <c r="F35" i="49"/>
  <c r="F35" i="52"/>
  <c r="G35" i="52" s="1"/>
  <c r="F35" i="18"/>
  <c r="G35" i="18" s="1"/>
  <c r="F35" i="23"/>
  <c r="G35" i="23" s="1"/>
  <c r="F35" i="26"/>
  <c r="G35" i="26" s="1"/>
  <c r="P35" i="26"/>
  <c r="P35" i="8"/>
  <c r="P35" i="42"/>
  <c r="F35" i="16"/>
  <c r="G35" i="16" s="1"/>
  <c r="F35" i="25"/>
  <c r="G35" i="25" s="1"/>
  <c r="P35" i="15"/>
  <c r="P35" i="30"/>
  <c r="F35" i="13"/>
  <c r="G35" i="13" s="1"/>
  <c r="P35" i="20"/>
  <c r="F35" i="44"/>
  <c r="G35" i="44" s="1"/>
  <c r="P35" i="27"/>
  <c r="J7" i="14"/>
  <c r="J7" i="36"/>
  <c r="J7" i="24"/>
  <c r="J7" i="43"/>
  <c r="J7" i="44"/>
  <c r="J7" i="32"/>
  <c r="J7" i="41"/>
  <c r="J7" i="37"/>
  <c r="J7" i="52"/>
  <c r="J7" i="19"/>
  <c r="J7" i="33"/>
  <c r="J7" i="31"/>
  <c r="J7" i="49"/>
  <c r="J7" i="34"/>
  <c r="J7" i="17"/>
  <c r="J7" i="20"/>
  <c r="J7" i="51"/>
  <c r="J7" i="35"/>
  <c r="J7" i="39"/>
  <c r="J23" i="41"/>
  <c r="J23" i="19"/>
  <c r="J23" i="44"/>
  <c r="J23" i="13"/>
  <c r="J23" i="48"/>
  <c r="J23" i="30"/>
  <c r="J23" i="14"/>
  <c r="J23" i="32"/>
  <c r="J23" i="38"/>
  <c r="J23" i="24"/>
  <c r="J23" i="33"/>
  <c r="J23" i="12"/>
  <c r="J23" i="40"/>
  <c r="J23" i="36"/>
  <c r="J23" i="28"/>
  <c r="J23" i="18"/>
  <c r="J23" i="50"/>
  <c r="J23" i="42"/>
  <c r="J23" i="21"/>
  <c r="J23" i="8"/>
  <c r="P43" i="33"/>
  <c r="P43" i="19"/>
  <c r="P43" i="12"/>
  <c r="P43" i="35"/>
  <c r="F43" i="40"/>
  <c r="G43" i="40" s="1"/>
  <c r="F43" i="41"/>
  <c r="G43" i="41" s="1"/>
  <c r="F43" i="33"/>
  <c r="G43" i="33" s="1"/>
  <c r="F43" i="26"/>
  <c r="G43" i="26" s="1"/>
  <c r="F43" i="13"/>
  <c r="G43" i="13" s="1"/>
  <c r="F43" i="17"/>
  <c r="G43" i="17" s="1"/>
  <c r="P43" i="42"/>
  <c r="P43" i="48"/>
  <c r="P43" i="38"/>
  <c r="P43" i="23"/>
  <c r="P43" i="25"/>
  <c r="P43" i="13"/>
  <c r="P29" i="24"/>
  <c r="F29" i="52"/>
  <c r="G29" i="52" s="1"/>
  <c r="P29" i="26"/>
  <c r="P14" i="8"/>
  <c r="P14" i="22"/>
  <c r="F14" i="23"/>
  <c r="P34" i="32"/>
  <c r="P34" i="41"/>
  <c r="F34" i="23"/>
  <c r="G34" i="23" s="1"/>
  <c r="F34" i="19"/>
  <c r="G34" i="19" s="1"/>
  <c r="F34" i="40"/>
  <c r="G34" i="40" s="1"/>
  <c r="P34" i="28"/>
  <c r="P34" i="18"/>
  <c r="F34" i="28"/>
  <c r="G34" i="28" s="1"/>
  <c r="P34" i="24"/>
  <c r="P34" i="26"/>
  <c r="P15" i="19"/>
  <c r="P15" i="24"/>
  <c r="F15" i="21"/>
  <c r="P15" i="31"/>
  <c r="G40" i="51"/>
  <c r="P13" i="25"/>
  <c r="P13" i="52"/>
  <c r="P13" i="38"/>
  <c r="P13" i="24"/>
  <c r="P13" i="16"/>
  <c r="P13" i="32"/>
  <c r="P13" i="22"/>
  <c r="F13" i="19"/>
  <c r="G13" i="19" s="1"/>
  <c r="F13" i="48"/>
  <c r="F13" i="49"/>
  <c r="F13" i="51"/>
  <c r="G13" i="51" s="1"/>
  <c r="F13" i="12"/>
  <c r="G13" i="12" s="1"/>
  <c r="F13" i="21"/>
  <c r="G13" i="21" s="1"/>
  <c r="F13" i="50"/>
  <c r="G13" i="50" s="1"/>
  <c r="P13" i="40"/>
  <c r="F13" i="31"/>
  <c r="G13" i="31" s="1"/>
  <c r="F13" i="16"/>
  <c r="G13" i="16" s="1"/>
  <c r="P13" i="31"/>
  <c r="G32" i="52"/>
  <c r="V30" i="44"/>
  <c r="V30" i="21"/>
  <c r="V30" i="14"/>
  <c r="V30" i="16"/>
  <c r="V30" i="20"/>
  <c r="V30" i="27"/>
  <c r="V30" i="19"/>
  <c r="V30" i="48"/>
  <c r="V30" i="43"/>
  <c r="V30" i="33"/>
  <c r="V30" i="17"/>
  <c r="V30" i="40"/>
  <c r="V30" i="23"/>
  <c r="V19" i="18"/>
  <c r="V19" i="37"/>
  <c r="V19" i="15"/>
  <c r="V19" i="51"/>
  <c r="V19" i="41"/>
  <c r="V19" i="17"/>
  <c r="G12" i="41"/>
  <c r="P30" i="21"/>
  <c r="P30" i="22"/>
  <c r="P25" i="52"/>
  <c r="F25" i="15"/>
  <c r="G25" i="15" s="1"/>
  <c r="F25" i="24"/>
  <c r="G25" i="24" s="1"/>
  <c r="P25" i="26"/>
  <c r="P25" i="33"/>
  <c r="P25" i="39"/>
  <c r="P25" i="44"/>
  <c r="P25" i="18"/>
  <c r="F25" i="32"/>
  <c r="G25" i="32" s="1"/>
  <c r="F25" i="22"/>
  <c r="F25" i="37"/>
  <c r="G25" i="37" s="1"/>
  <c r="N38" i="37"/>
  <c r="N18" i="13"/>
  <c r="N18" i="52"/>
  <c r="P17" i="51"/>
  <c r="P12" i="49"/>
  <c r="F12" i="52"/>
  <c r="G12" i="52" s="1"/>
  <c r="P12" i="48"/>
  <c r="F12" i="51"/>
  <c r="G12" i="51" s="1"/>
  <c r="P22" i="28"/>
  <c r="F22" i="34"/>
  <c r="G22" i="34" s="1"/>
  <c r="F22" i="33"/>
  <c r="G22" i="33" s="1"/>
  <c r="F22" i="37"/>
  <c r="G22" i="37" s="1"/>
  <c r="F22" i="40"/>
  <c r="G22" i="40" s="1"/>
  <c r="F22" i="50"/>
  <c r="G22" i="50" s="1"/>
  <c r="P22" i="40"/>
  <c r="P22" i="13"/>
  <c r="F30" i="49"/>
  <c r="G30" i="49" s="1"/>
  <c r="F30" i="8"/>
  <c r="G30" i="8" s="1"/>
  <c r="P30" i="12"/>
  <c r="F30" i="19"/>
  <c r="G30" i="19" s="1"/>
  <c r="P30" i="27"/>
  <c r="F30" i="33"/>
  <c r="G30" i="33" s="1"/>
  <c r="F30" i="35"/>
  <c r="G30" i="35" s="1"/>
  <c r="F30" i="39"/>
  <c r="F30" i="42"/>
  <c r="G30" i="42" s="1"/>
  <c r="P30" i="44"/>
  <c r="F30" i="18"/>
  <c r="P30" i="26"/>
  <c r="P30" i="33"/>
  <c r="F30" i="44"/>
  <c r="F30" i="25"/>
  <c r="G30" i="25" s="1"/>
  <c r="P30" i="28"/>
  <c r="F30" i="23"/>
  <c r="G30" i="23" s="1"/>
  <c r="P30" i="24"/>
  <c r="F30" i="38"/>
  <c r="G30" i="38" s="1"/>
  <c r="P30" i="41"/>
  <c r="P30" i="29"/>
  <c r="F30" i="37"/>
  <c r="G30" i="37" s="1"/>
  <c r="P30" i="40"/>
  <c r="P30" i="51"/>
  <c r="F30" i="12"/>
  <c r="G30" i="12" s="1"/>
  <c r="P30" i="20"/>
  <c r="P30" i="34"/>
  <c r="P30" i="48"/>
  <c r="P30" i="52"/>
  <c r="F30" i="48"/>
  <c r="F11" i="52"/>
  <c r="G11" i="52" s="1"/>
  <c r="F11" i="50"/>
  <c r="G11" i="50" s="1"/>
  <c r="P11" i="13"/>
  <c r="F11" i="49"/>
  <c r="P11" i="51"/>
  <c r="P27" i="13"/>
  <c r="P27" i="48"/>
  <c r="F5" i="49"/>
  <c r="F5" i="51"/>
  <c r="G5" i="51" s="1"/>
  <c r="P5" i="12"/>
  <c r="P5" i="24"/>
  <c r="F5" i="20"/>
  <c r="G5" i="20" s="1"/>
  <c r="P5" i="13"/>
  <c r="F5" i="22"/>
  <c r="G5" i="22" s="1"/>
  <c r="F5" i="17"/>
  <c r="G5" i="17" s="1"/>
  <c r="F5" i="23"/>
  <c r="G5" i="23" s="1"/>
  <c r="P5" i="52"/>
  <c r="F5" i="48"/>
  <c r="F5" i="52"/>
  <c r="G5" i="52" s="1"/>
  <c r="P5" i="21"/>
  <c r="F5" i="13"/>
  <c r="P5" i="22"/>
  <c r="P5" i="16"/>
  <c r="F5" i="25"/>
  <c r="G5" i="25" s="1"/>
  <c r="F5" i="21"/>
  <c r="G5" i="21" s="1"/>
  <c r="N22" i="49"/>
  <c r="N22" i="52"/>
  <c r="N22" i="48"/>
  <c r="N22" i="51"/>
  <c r="N16" i="49"/>
  <c r="N16" i="52"/>
  <c r="N16" i="48"/>
  <c r="N16" i="13"/>
  <c r="P16" i="42"/>
  <c r="P16" i="26"/>
  <c r="F16" i="13"/>
  <c r="G16" i="13" s="1"/>
  <c r="F16" i="20"/>
  <c r="G16" i="20" s="1"/>
  <c r="P16" i="32"/>
  <c r="P16" i="37"/>
  <c r="P16" i="20"/>
  <c r="F16" i="17"/>
  <c r="G16" i="17" s="1"/>
  <c r="P16" i="27"/>
  <c r="F16" i="40"/>
  <c r="G16" i="40" s="1"/>
  <c r="F16" i="35"/>
  <c r="G16" i="35" s="1"/>
  <c r="F16" i="39"/>
  <c r="G16" i="39" s="1"/>
  <c r="F16" i="44"/>
  <c r="G16" i="44" s="1"/>
  <c r="F16" i="36"/>
  <c r="P16" i="16"/>
  <c r="P16" i="38"/>
  <c r="P16" i="18"/>
  <c r="P16" i="34"/>
  <c r="P16" i="51"/>
  <c r="N10" i="50"/>
  <c r="N10" i="8"/>
  <c r="N10" i="48"/>
  <c r="N10" i="51"/>
  <c r="N8" i="49"/>
  <c r="N8" i="48"/>
  <c r="N8" i="52"/>
  <c r="E41" i="40"/>
  <c r="E36" i="36"/>
  <c r="G36" i="36" s="1"/>
  <c r="E22" i="36"/>
  <c r="E18" i="35"/>
  <c r="E11" i="35"/>
  <c r="E17" i="30"/>
  <c r="E9" i="30"/>
  <c r="E39" i="27"/>
  <c r="E32" i="27"/>
  <c r="G32" i="27" s="1"/>
  <c r="E16" i="27"/>
  <c r="E7" i="27"/>
  <c r="E40" i="23"/>
  <c r="G40" i="23" s="1"/>
  <c r="E14" i="23"/>
  <c r="E7" i="23"/>
  <c r="E30" i="18"/>
  <c r="E22" i="18"/>
  <c r="E7" i="16"/>
  <c r="E32" i="14"/>
  <c r="E24" i="14"/>
  <c r="E12" i="14"/>
  <c r="E29" i="13"/>
  <c r="E26" i="13"/>
  <c r="E25" i="13"/>
  <c r="E41" i="13"/>
  <c r="E5" i="13"/>
  <c r="E43" i="49"/>
  <c r="G43" i="49" s="1"/>
  <c r="E35" i="49"/>
  <c r="E27" i="49"/>
  <c r="G27" i="49" s="1"/>
  <c r="E13" i="49"/>
  <c r="E9" i="49"/>
  <c r="E36" i="49"/>
  <c r="E24" i="49"/>
  <c r="E14" i="49"/>
  <c r="G14" i="49" s="1"/>
  <c r="E6" i="49"/>
  <c r="E41" i="48"/>
  <c r="E29" i="48"/>
  <c r="G29" i="48" s="1"/>
  <c r="E21" i="48"/>
  <c r="E18" i="48"/>
  <c r="E17" i="48"/>
  <c r="E9" i="48"/>
  <c r="E40" i="48"/>
  <c r="E36" i="48"/>
  <c r="G36" i="48" s="1"/>
  <c r="E30" i="48"/>
  <c r="E26" i="48"/>
  <c r="E22" i="48"/>
  <c r="E16" i="48"/>
  <c r="E12" i="48"/>
  <c r="G12" i="48" s="1"/>
  <c r="E8" i="48"/>
  <c r="E17" i="49"/>
  <c r="E25" i="49"/>
  <c r="E37" i="49"/>
  <c r="E7" i="49"/>
  <c r="E5" i="49"/>
  <c r="E41" i="49"/>
  <c r="E29" i="49"/>
  <c r="G29" i="49" s="1"/>
  <c r="E19" i="49"/>
  <c r="G19" i="49" s="1"/>
  <c r="E11" i="49"/>
  <c r="G11" i="49" s="1"/>
  <c r="E38" i="49"/>
  <c r="E28" i="49"/>
  <c r="G28" i="49" s="1"/>
  <c r="E22" i="49"/>
  <c r="E12" i="49"/>
  <c r="G12" i="49" s="1"/>
  <c r="E5" i="48"/>
  <c r="E37" i="48"/>
  <c r="E34" i="48"/>
  <c r="E33" i="48"/>
  <c r="G33" i="48" s="1"/>
  <c r="E25" i="48"/>
  <c r="G25" i="48" s="1"/>
  <c r="E13" i="48"/>
  <c r="E42" i="48"/>
  <c r="E38" i="48"/>
  <c r="E32" i="48"/>
  <c r="G32" i="48" s="1"/>
  <c r="E28" i="48"/>
  <c r="G28" i="48" s="1"/>
  <c r="E24" i="48"/>
  <c r="E20" i="48"/>
  <c r="E14" i="48"/>
  <c r="E10" i="48"/>
  <c r="G10" i="48" s="1"/>
  <c r="E6" i="48"/>
  <c r="T33" i="20" l="1"/>
  <c r="T33" i="51"/>
  <c r="T33" i="17"/>
  <c r="T33" i="41"/>
  <c r="T33" i="37"/>
  <c r="T33" i="30"/>
  <c r="T25" i="35"/>
  <c r="T33" i="8"/>
  <c r="T33" i="35"/>
  <c r="T33" i="50"/>
  <c r="T27" i="50"/>
  <c r="T22" i="52"/>
  <c r="T27" i="33"/>
  <c r="T22" i="22"/>
  <c r="T21" i="20"/>
  <c r="T22" i="39"/>
  <c r="T21" i="22"/>
  <c r="T22" i="23"/>
  <c r="T21" i="23"/>
  <c r="E44" i="39"/>
  <c r="G5" i="40"/>
  <c r="G34" i="44"/>
  <c r="E44" i="41"/>
  <c r="E44" i="50"/>
  <c r="N14" i="18"/>
  <c r="N43" i="30"/>
  <c r="N34" i="12"/>
  <c r="N34" i="8"/>
  <c r="N34" i="24"/>
  <c r="N34" i="35"/>
  <c r="N34" i="14"/>
  <c r="N34" i="19"/>
  <c r="N34" i="36"/>
  <c r="N34" i="21"/>
  <c r="N34" i="27"/>
  <c r="N34" i="25"/>
  <c r="N34" i="44"/>
  <c r="N34" i="43"/>
  <c r="N34" i="16"/>
  <c r="N34" i="32"/>
  <c r="N34" i="30"/>
  <c r="N34" i="40"/>
  <c r="N34" i="15"/>
  <c r="N34" i="49"/>
  <c r="N34" i="42"/>
  <c r="N34" i="33"/>
  <c r="N34" i="31"/>
  <c r="N34" i="38"/>
  <c r="N34" i="29"/>
  <c r="N34" i="39"/>
  <c r="N34" i="18"/>
  <c r="N34" i="20"/>
  <c r="N34" i="13"/>
  <c r="N34" i="17"/>
  <c r="N34" i="26"/>
  <c r="N34" i="50"/>
  <c r="N34" i="48"/>
  <c r="N34" i="34"/>
  <c r="N34" i="52"/>
  <c r="N34" i="37"/>
  <c r="N34" i="23"/>
  <c r="T19" i="49"/>
  <c r="N43" i="37"/>
  <c r="N43" i="40"/>
  <c r="N43" i="12"/>
  <c r="G32" i="42"/>
  <c r="G10" i="34"/>
  <c r="N34" i="28"/>
  <c r="N41" i="33"/>
  <c r="N41" i="43"/>
  <c r="N41" i="20"/>
  <c r="N14" i="34"/>
  <c r="N14" i="22"/>
  <c r="N14" i="28"/>
  <c r="N41" i="27"/>
  <c r="N24" i="27"/>
  <c r="N24" i="21"/>
  <c r="N40" i="52"/>
  <c r="N40" i="24"/>
  <c r="N12" i="31"/>
  <c r="N12" i="44"/>
  <c r="N12" i="30"/>
  <c r="N12" i="51"/>
  <c r="G25" i="29"/>
  <c r="N44" i="39"/>
  <c r="N44" i="15"/>
  <c r="T21" i="44"/>
  <c r="N43" i="42"/>
  <c r="N12" i="37"/>
  <c r="N40" i="32"/>
  <c r="N40" i="31"/>
  <c r="N40" i="36"/>
  <c r="N40" i="21"/>
  <c r="N40" i="34"/>
  <c r="N40" i="28"/>
  <c r="N40" i="42"/>
  <c r="N40" i="37"/>
  <c r="N40" i="50"/>
  <c r="N40" i="18"/>
  <c r="N40" i="29"/>
  <c r="N40" i="49"/>
  <c r="N40" i="23"/>
  <c r="N40" i="27"/>
  <c r="N40" i="17"/>
  <c r="N28" i="52"/>
  <c r="N28" i="31"/>
  <c r="N28" i="24"/>
  <c r="N28" i="44"/>
  <c r="N28" i="39"/>
  <c r="N28" i="30"/>
  <c r="N28" i="8"/>
  <c r="N28" i="15"/>
  <c r="N28" i="22"/>
  <c r="N28" i="12"/>
  <c r="N28" i="38"/>
  <c r="N28" i="17"/>
  <c r="N28" i="21"/>
  <c r="N28" i="51"/>
  <c r="N28" i="16"/>
  <c r="N28" i="48"/>
  <c r="N28" i="25"/>
  <c r="N28" i="42"/>
  <c r="N28" i="32"/>
  <c r="N28" i="43"/>
  <c r="N28" i="50"/>
  <c r="N28" i="33"/>
  <c r="N28" i="27"/>
  <c r="N28" i="29"/>
  <c r="N28" i="35"/>
  <c r="N28" i="19"/>
  <c r="N28" i="18"/>
  <c r="N28" i="23"/>
  <c r="N28" i="34"/>
  <c r="N28" i="37"/>
  <c r="N28" i="36"/>
  <c r="N28" i="20"/>
  <c r="N28" i="26"/>
  <c r="N28" i="41"/>
  <c r="N28" i="13"/>
  <c r="N28" i="14"/>
  <c r="N28" i="28"/>
  <c r="N28" i="40"/>
  <c r="N28" i="49"/>
  <c r="P22" i="26"/>
  <c r="T19" i="48"/>
  <c r="N41" i="32"/>
  <c r="T26" i="39"/>
  <c r="G34" i="48"/>
  <c r="G8" i="48"/>
  <c r="G39" i="27"/>
  <c r="F22" i="31"/>
  <c r="G22" i="31" s="1"/>
  <c r="F22" i="18"/>
  <c r="G22" i="18" s="1"/>
  <c r="F22" i="25"/>
  <c r="G22" i="25" s="1"/>
  <c r="F22" i="20"/>
  <c r="N14" i="50"/>
  <c r="F26" i="32"/>
  <c r="G26" i="32" s="1"/>
  <c r="T19" i="43"/>
  <c r="T19" i="50"/>
  <c r="T19" i="17"/>
  <c r="T19" i="18"/>
  <c r="T19" i="32"/>
  <c r="T21" i="30"/>
  <c r="T21" i="42"/>
  <c r="G29" i="44"/>
  <c r="N41" i="12"/>
  <c r="N41" i="34"/>
  <c r="T26" i="36"/>
  <c r="T26" i="18"/>
  <c r="T26" i="44"/>
  <c r="N43" i="51"/>
  <c r="N43" i="52"/>
  <c r="N43" i="29"/>
  <c r="G43" i="8"/>
  <c r="G8" i="34"/>
  <c r="G8" i="19"/>
  <c r="G15" i="27"/>
  <c r="N34" i="51"/>
  <c r="N41" i="13"/>
  <c r="N41" i="38"/>
  <c r="N14" i="27"/>
  <c r="N14" i="32"/>
  <c r="N14" i="40"/>
  <c r="N41" i="42"/>
  <c r="G23" i="39"/>
  <c r="N24" i="22"/>
  <c r="N24" i="19"/>
  <c r="N40" i="25"/>
  <c r="N40" i="38"/>
  <c r="N40" i="40"/>
  <c r="N12" i="49"/>
  <c r="N12" i="23"/>
  <c r="N12" i="20"/>
  <c r="N12" i="28"/>
  <c r="N12" i="36"/>
  <c r="N26" i="15"/>
  <c r="N26" i="50"/>
  <c r="N26" i="36"/>
  <c r="N26" i="34"/>
  <c r="N26" i="48"/>
  <c r="N26" i="51"/>
  <c r="N26" i="25"/>
  <c r="N26" i="40"/>
  <c r="N26" i="12"/>
  <c r="N26" i="26"/>
  <c r="N26" i="52"/>
  <c r="N26" i="43"/>
  <c r="N26" i="13"/>
  <c r="N26" i="23"/>
  <c r="N26" i="22"/>
  <c r="N26" i="20"/>
  <c r="N26" i="49"/>
  <c r="N26" i="17"/>
  <c r="N26" i="44"/>
  <c r="N26" i="32"/>
  <c r="N26" i="35"/>
  <c r="N26" i="29"/>
  <c r="N26" i="14"/>
  <c r="N26" i="31"/>
  <c r="N26" i="33"/>
  <c r="N26" i="42"/>
  <c r="N26" i="41"/>
  <c r="N26" i="19"/>
  <c r="N26" i="38"/>
  <c r="N26" i="8"/>
  <c r="N26" i="27"/>
  <c r="N26" i="21"/>
  <c r="N26" i="16"/>
  <c r="N26" i="30"/>
  <c r="N26" i="18"/>
  <c r="N26" i="28"/>
  <c r="N26" i="24"/>
  <c r="N26" i="39"/>
  <c r="N26" i="37"/>
  <c r="N16" i="17"/>
  <c r="N16" i="12"/>
  <c r="N16" i="50"/>
  <c r="N16" i="8"/>
  <c r="N16" i="51"/>
  <c r="N43" i="26"/>
  <c r="N14" i="39"/>
  <c r="N12" i="42"/>
  <c r="P22" i="27"/>
  <c r="G36" i="49"/>
  <c r="G25" i="13"/>
  <c r="P22" i="35"/>
  <c r="F22" i="26"/>
  <c r="G22" i="26" s="1"/>
  <c r="P22" i="50"/>
  <c r="P22" i="12"/>
  <c r="F22" i="13"/>
  <c r="G22" i="13" s="1"/>
  <c r="N14" i="8"/>
  <c r="F26" i="16"/>
  <c r="G26" i="16" s="1"/>
  <c r="F22" i="30"/>
  <c r="G22" i="30" s="1"/>
  <c r="T19" i="42"/>
  <c r="T19" i="52"/>
  <c r="T19" i="33"/>
  <c r="T19" i="51"/>
  <c r="T19" i="27"/>
  <c r="T21" i="28"/>
  <c r="T21" i="34"/>
  <c r="G5" i="33"/>
  <c r="G29" i="38"/>
  <c r="N41" i="29"/>
  <c r="N41" i="30"/>
  <c r="T26" i="13"/>
  <c r="T26" i="33"/>
  <c r="T26" i="38"/>
  <c r="N43" i="21"/>
  <c r="N43" i="13"/>
  <c r="N43" i="32"/>
  <c r="N41" i="51"/>
  <c r="N41" i="39"/>
  <c r="N14" i="21"/>
  <c r="N14" i="25"/>
  <c r="N14" i="31"/>
  <c r="G23" i="19"/>
  <c r="N40" i="41"/>
  <c r="N24" i="33"/>
  <c r="N40" i="39"/>
  <c r="N40" i="48"/>
  <c r="N40" i="14"/>
  <c r="N12" i="34"/>
  <c r="N12" i="24"/>
  <c r="N12" i="40"/>
  <c r="N35" i="33"/>
  <c r="N35" i="16"/>
  <c r="N35" i="43"/>
  <c r="N35" i="35"/>
  <c r="N35" i="15"/>
  <c r="N35" i="39"/>
  <c r="N35" i="30"/>
  <c r="N35" i="50"/>
  <c r="N35" i="22"/>
  <c r="N35" i="34"/>
  <c r="N35" i="25"/>
  <c r="N35" i="17"/>
  <c r="N35" i="18"/>
  <c r="N35" i="36"/>
  <c r="N35" i="23"/>
  <c r="N35" i="27"/>
  <c r="N35" i="29"/>
  <c r="N35" i="20"/>
  <c r="N35" i="48"/>
  <c r="N35" i="28"/>
  <c r="N35" i="24"/>
  <c r="N35" i="49"/>
  <c r="N35" i="38"/>
  <c r="N35" i="51"/>
  <c r="N35" i="44"/>
  <c r="N35" i="14"/>
  <c r="N35" i="8"/>
  <c r="N35" i="41"/>
  <c r="N24" i="16"/>
  <c r="N24" i="26"/>
  <c r="N24" i="42"/>
  <c r="N24" i="15"/>
  <c r="N24" i="20"/>
  <c r="N24" i="14"/>
  <c r="N24" i="25"/>
  <c r="N24" i="23"/>
  <c r="N24" i="30"/>
  <c r="N24" i="35"/>
  <c r="N24" i="36"/>
  <c r="N24" i="31"/>
  <c r="N24" i="39"/>
  <c r="N24" i="8"/>
  <c r="N24" i="50"/>
  <c r="N24" i="38"/>
  <c r="N24" i="52"/>
  <c r="N24" i="43"/>
  <c r="N24" i="13"/>
  <c r="N24" i="37"/>
  <c r="N24" i="29"/>
  <c r="N24" i="51"/>
  <c r="N24" i="49"/>
  <c r="N24" i="34"/>
  <c r="N12" i="33"/>
  <c r="N12" i="22"/>
  <c r="N12" i="13"/>
  <c r="N12" i="15"/>
  <c r="N12" i="41"/>
  <c r="N12" i="14"/>
  <c r="T21" i="38"/>
  <c r="N14" i="20"/>
  <c r="N24" i="44"/>
  <c r="N12" i="21"/>
  <c r="F22" i="23"/>
  <c r="G22" i="23" s="1"/>
  <c r="T19" i="23"/>
  <c r="T21" i="48"/>
  <c r="T26" i="48"/>
  <c r="P22" i="30"/>
  <c r="P22" i="14"/>
  <c r="F22" i="39"/>
  <c r="G22" i="39" s="1"/>
  <c r="P22" i="15"/>
  <c r="P22" i="8"/>
  <c r="N14" i="13"/>
  <c r="P26" i="30"/>
  <c r="F22" i="51"/>
  <c r="G22" i="51" s="1"/>
  <c r="T19" i="16"/>
  <c r="T19" i="26"/>
  <c r="T19" i="14"/>
  <c r="T19" i="30"/>
  <c r="T19" i="24"/>
  <c r="T21" i="50"/>
  <c r="T21" i="35"/>
  <c r="N41" i="22"/>
  <c r="T26" i="15"/>
  <c r="T26" i="42"/>
  <c r="T26" i="22"/>
  <c r="N43" i="17"/>
  <c r="N43" i="24"/>
  <c r="N43" i="28"/>
  <c r="N43" i="49"/>
  <c r="T29" i="34"/>
  <c r="N41" i="14"/>
  <c r="N41" i="24"/>
  <c r="N14" i="16"/>
  <c r="N14" i="19"/>
  <c r="N14" i="23"/>
  <c r="N41" i="28"/>
  <c r="N24" i="18"/>
  <c r="N24" i="24"/>
  <c r="N40" i="8"/>
  <c r="N40" i="16"/>
  <c r="N40" i="30"/>
  <c r="N12" i="29"/>
  <c r="N12" i="19"/>
  <c r="N12" i="16"/>
  <c r="N12" i="26"/>
  <c r="N43" i="25"/>
  <c r="N30" i="20"/>
  <c r="N30" i="42"/>
  <c r="N30" i="19"/>
  <c r="N30" i="33"/>
  <c r="N30" i="17"/>
  <c r="N30" i="29"/>
  <c r="N30" i="31"/>
  <c r="N30" i="44"/>
  <c r="N30" i="21"/>
  <c r="N30" i="16"/>
  <c r="N30" i="25"/>
  <c r="N30" i="36"/>
  <c r="N30" i="34"/>
  <c r="N30" i="35"/>
  <c r="N30" i="37"/>
  <c r="N30" i="26"/>
  <c r="N30" i="32"/>
  <c r="N30" i="13"/>
  <c r="N30" i="38"/>
  <c r="N30" i="23"/>
  <c r="N30" i="18"/>
  <c r="N30" i="40"/>
  <c r="N30" i="27"/>
  <c r="N30" i="51"/>
  <c r="N30" i="30"/>
  <c r="N30" i="22"/>
  <c r="N30" i="8"/>
  <c r="N30" i="48"/>
  <c r="N30" i="15"/>
  <c r="N30" i="12"/>
  <c r="N30" i="52"/>
  <c r="N30" i="43"/>
  <c r="N30" i="28"/>
  <c r="N30" i="24"/>
  <c r="N30" i="14"/>
  <c r="N30" i="49"/>
  <c r="N30" i="50"/>
  <c r="N30" i="41"/>
  <c r="N30" i="39"/>
  <c r="N43" i="36"/>
  <c r="P26" i="18"/>
  <c r="T19" i="20"/>
  <c r="G39" i="44"/>
  <c r="F22" i="17"/>
  <c r="G22" i="17" s="1"/>
  <c r="P22" i="16"/>
  <c r="P22" i="25"/>
  <c r="F22" i="42"/>
  <c r="G22" i="42" s="1"/>
  <c r="N14" i="49"/>
  <c r="P26" i="48"/>
  <c r="F22" i="32"/>
  <c r="G22" i="32" s="1"/>
  <c r="T19" i="25"/>
  <c r="T19" i="40"/>
  <c r="T19" i="12"/>
  <c r="T19" i="13"/>
  <c r="T19" i="28"/>
  <c r="T21" i="25"/>
  <c r="T21" i="43"/>
  <c r="N41" i="49"/>
  <c r="T26" i="31"/>
  <c r="T26" i="24"/>
  <c r="T26" i="19"/>
  <c r="N43" i="20"/>
  <c r="N43" i="39"/>
  <c r="N43" i="44"/>
  <c r="N43" i="15"/>
  <c r="T29" i="52"/>
  <c r="F22" i="24"/>
  <c r="G22" i="24" s="1"/>
  <c r="N41" i="15"/>
  <c r="N41" i="31"/>
  <c r="N14" i="42"/>
  <c r="N14" i="43"/>
  <c r="N14" i="12"/>
  <c r="N14" i="15"/>
  <c r="N41" i="18"/>
  <c r="G28" i="36"/>
  <c r="N24" i="28"/>
  <c r="N24" i="41"/>
  <c r="N40" i="20"/>
  <c r="N40" i="26"/>
  <c r="N12" i="32"/>
  <c r="N12" i="38"/>
  <c r="N12" i="43"/>
  <c r="N12" i="48"/>
  <c r="G32" i="13"/>
  <c r="G5" i="29"/>
  <c r="G36" i="41"/>
  <c r="N8" i="17"/>
  <c r="N8" i="44"/>
  <c r="N8" i="39"/>
  <c r="N8" i="37"/>
  <c r="N8" i="20"/>
  <c r="N8" i="18"/>
  <c r="N8" i="43"/>
  <c r="N8" i="19"/>
  <c r="N8" i="27"/>
  <c r="N8" i="21"/>
  <c r="N8" i="30"/>
  <c r="N8" i="22"/>
  <c r="N8" i="25"/>
  <c r="N8" i="38"/>
  <c r="N8" i="28"/>
  <c r="N8" i="34"/>
  <c r="N8" i="42"/>
  <c r="N8" i="15"/>
  <c r="N8" i="16"/>
  <c r="N8" i="40"/>
  <c r="N8" i="13"/>
  <c r="N8" i="23"/>
  <c r="N8" i="36"/>
  <c r="N8" i="50"/>
  <c r="N8" i="24"/>
  <c r="N8" i="51"/>
  <c r="N8" i="35"/>
  <c r="N8" i="41"/>
  <c r="N8" i="12"/>
  <c r="N8" i="33"/>
  <c r="N8" i="31"/>
  <c r="N8" i="29"/>
  <c r="N8" i="14"/>
  <c r="N8" i="32"/>
  <c r="N8" i="26"/>
  <c r="N8" i="8"/>
  <c r="G15" i="19"/>
  <c r="N43" i="38"/>
  <c r="N43" i="16"/>
  <c r="N43" i="50"/>
  <c r="N43" i="22"/>
  <c r="N43" i="8"/>
  <c r="G32" i="14"/>
  <c r="T21" i="15"/>
  <c r="N43" i="27"/>
  <c r="N24" i="32"/>
  <c r="N12" i="8"/>
  <c r="P22" i="36"/>
  <c r="N14" i="52"/>
  <c r="T19" i="31"/>
  <c r="T21" i="26"/>
  <c r="G11" i="16"/>
  <c r="T26" i="37"/>
  <c r="G38" i="48"/>
  <c r="P22" i="17"/>
  <c r="F22" i="8"/>
  <c r="G22" i="8" s="1"/>
  <c r="P22" i="44"/>
  <c r="F22" i="38"/>
  <c r="G22" i="38" s="1"/>
  <c r="T19" i="44"/>
  <c r="T19" i="34"/>
  <c r="T19" i="15"/>
  <c r="T21" i="49"/>
  <c r="T21" i="29"/>
  <c r="T21" i="39"/>
  <c r="N41" i="48"/>
  <c r="T26" i="29"/>
  <c r="T26" i="50"/>
  <c r="T26" i="52"/>
  <c r="N43" i="34"/>
  <c r="N43" i="48"/>
  <c r="N43" i="19"/>
  <c r="N43" i="18"/>
  <c r="T29" i="41"/>
  <c r="G36" i="34"/>
  <c r="G28" i="19"/>
  <c r="N41" i="41"/>
  <c r="N41" i="37"/>
  <c r="N41" i="25"/>
  <c r="N14" i="37"/>
  <c r="N14" i="35"/>
  <c r="G15" i="23"/>
  <c r="N24" i="48"/>
  <c r="N40" i="35"/>
  <c r="N40" i="33"/>
  <c r="N40" i="15"/>
  <c r="N12" i="27"/>
  <c r="N12" i="17"/>
  <c r="N12" i="39"/>
  <c r="N12" i="35"/>
  <c r="N43" i="23"/>
  <c r="G32" i="41"/>
  <c r="N18" i="24"/>
  <c r="N18" i="20"/>
  <c r="N18" i="41"/>
  <c r="N18" i="32"/>
  <c r="N18" i="35"/>
  <c r="N18" i="30"/>
  <c r="N18" i="34"/>
  <c r="N18" i="16"/>
  <c r="N18" i="48"/>
  <c r="N18" i="50"/>
  <c r="N18" i="51"/>
  <c r="G30" i="44"/>
  <c r="G19" i="20"/>
  <c r="E44" i="24"/>
  <c r="G28" i="39"/>
  <c r="G23" i="49"/>
  <c r="G30" i="39"/>
  <c r="G25" i="50"/>
  <c r="G25" i="40"/>
  <c r="G35" i="33"/>
  <c r="G39" i="49"/>
  <c r="G34" i="41"/>
  <c r="E44" i="29"/>
  <c r="G15" i="21"/>
  <c r="G19" i="51"/>
  <c r="G14" i="26"/>
  <c r="G39" i="38"/>
  <c r="G14" i="35"/>
  <c r="G14" i="33"/>
  <c r="G34" i="37"/>
  <c r="E44" i="17"/>
  <c r="G43" i="48"/>
  <c r="G35" i="27"/>
  <c r="G38" i="32"/>
  <c r="G10" i="19"/>
  <c r="G30" i="32"/>
  <c r="E44" i="22"/>
  <c r="G12" i="27"/>
  <c r="E44" i="25"/>
  <c r="G36" i="33"/>
  <c r="G35" i="34"/>
  <c r="E44" i="51"/>
  <c r="G23" i="44"/>
  <c r="G23" i="26"/>
  <c r="E44" i="52"/>
  <c r="G19" i="37"/>
  <c r="G16" i="36"/>
  <c r="E44" i="8"/>
  <c r="G25" i="22"/>
  <c r="E44" i="20"/>
  <c r="G5" i="38"/>
  <c r="G35" i="42"/>
  <c r="T9" i="43"/>
  <c r="G25" i="49"/>
  <c r="T9" i="25"/>
  <c r="T21" i="18"/>
  <c r="T21" i="36"/>
  <c r="T9" i="21"/>
  <c r="T21" i="13"/>
  <c r="N39" i="51"/>
  <c r="T36" i="44"/>
  <c r="G30" i="48"/>
  <c r="F16" i="41"/>
  <c r="G16" i="41" s="1"/>
  <c r="P26" i="44"/>
  <c r="T9" i="51"/>
  <c r="T9" i="34"/>
  <c r="T9" i="24"/>
  <c r="T21" i="21"/>
  <c r="T21" i="31"/>
  <c r="T26" i="25"/>
  <c r="T26" i="21"/>
  <c r="T26" i="51"/>
  <c r="T29" i="40"/>
  <c r="N14" i="14"/>
  <c r="N14" i="26"/>
  <c r="N14" i="29"/>
  <c r="N14" i="38"/>
  <c r="N14" i="36"/>
  <c r="N14" i="30"/>
  <c r="N14" i="51"/>
  <c r="N14" i="44"/>
  <c r="N14" i="48"/>
  <c r="G7" i="15"/>
  <c r="T9" i="16"/>
  <c r="T9" i="39"/>
  <c r="T9" i="42"/>
  <c r="N38" i="20"/>
  <c r="N38" i="31"/>
  <c r="N38" i="27"/>
  <c r="N38" i="43"/>
  <c r="N38" i="36"/>
  <c r="N38" i="19"/>
  <c r="N38" i="12"/>
  <c r="N38" i="16"/>
  <c r="N38" i="17"/>
  <c r="N38" i="22"/>
  <c r="N38" i="8"/>
  <c r="N38" i="28"/>
  <c r="N38" i="21"/>
  <c r="N38" i="23"/>
  <c r="N38" i="44"/>
  <c r="N38" i="34"/>
  <c r="N38" i="30"/>
  <c r="N38" i="51"/>
  <c r="N38" i="50"/>
  <c r="N38" i="39"/>
  <c r="N38" i="25"/>
  <c r="N38" i="38"/>
  <c r="N38" i="15"/>
  <c r="N38" i="40"/>
  <c r="N38" i="24"/>
  <c r="N38" i="26"/>
  <c r="N38" i="32"/>
  <c r="N38" i="42"/>
  <c r="N38" i="41"/>
  <c r="N38" i="14"/>
  <c r="N38" i="49"/>
  <c r="N38" i="29"/>
  <c r="N38" i="52"/>
  <c r="N38" i="13"/>
  <c r="N38" i="18"/>
  <c r="N38" i="35"/>
  <c r="N38" i="48"/>
  <c r="T9" i="40"/>
  <c r="E44" i="31"/>
  <c r="G36" i="16"/>
  <c r="T9" i="36"/>
  <c r="T9" i="37"/>
  <c r="T9" i="49"/>
  <c r="E44" i="42"/>
  <c r="G34" i="39"/>
  <c r="G36" i="26"/>
  <c r="T9" i="19"/>
  <c r="T9" i="52"/>
  <c r="E44" i="19"/>
  <c r="T9" i="28"/>
  <c r="T9" i="22"/>
  <c r="T25" i="14"/>
  <c r="T9" i="33"/>
  <c r="T9" i="8"/>
  <c r="T36" i="22"/>
  <c r="T22" i="38"/>
  <c r="G43" i="43"/>
  <c r="G15" i="26"/>
  <c r="G15" i="39"/>
  <c r="T9" i="32"/>
  <c r="T9" i="29"/>
  <c r="T9" i="20"/>
  <c r="T36" i="17"/>
  <c r="T22" i="48"/>
  <c r="G34" i="33"/>
  <c r="T9" i="12"/>
  <c r="T21" i="40"/>
  <c r="T21" i="24"/>
  <c r="P16" i="31"/>
  <c r="P16" i="40"/>
  <c r="T22" i="16"/>
  <c r="T9" i="30"/>
  <c r="T36" i="27"/>
  <c r="T9" i="41"/>
  <c r="T9" i="13"/>
  <c r="T21" i="16"/>
  <c r="T21" i="52"/>
  <c r="T21" i="12"/>
  <c r="N9" i="17"/>
  <c r="T36" i="19"/>
  <c r="T26" i="28"/>
  <c r="T26" i="27"/>
  <c r="T26" i="49"/>
  <c r="F41" i="30"/>
  <c r="G41" i="30" s="1"/>
  <c r="F16" i="18"/>
  <c r="G16" i="18" s="1"/>
  <c r="F16" i="34"/>
  <c r="G16" i="34" s="1"/>
  <c r="T7" i="30"/>
  <c r="T7" i="40"/>
  <c r="T9" i="44"/>
  <c r="T9" i="35"/>
  <c r="T21" i="19"/>
  <c r="T21" i="51"/>
  <c r="T21" i="17"/>
  <c r="N9" i="41"/>
  <c r="T36" i="50"/>
  <c r="T26" i="20"/>
  <c r="T26" i="8"/>
  <c r="T26" i="32"/>
  <c r="F30" i="36"/>
  <c r="G30" i="36" s="1"/>
  <c r="T22" i="32"/>
  <c r="G36" i="32"/>
  <c r="G23" i="27"/>
  <c r="T9" i="15"/>
  <c r="T9" i="23"/>
  <c r="T21" i="8"/>
  <c r="T21" i="37"/>
  <c r="T21" i="32"/>
  <c r="T36" i="18"/>
  <c r="T26" i="26"/>
  <c r="T26" i="12"/>
  <c r="T26" i="23"/>
  <c r="T36" i="51"/>
  <c r="P16" i="24"/>
  <c r="N22" i="38"/>
  <c r="N22" i="40"/>
  <c r="N22" i="17"/>
  <c r="N22" i="33"/>
  <c r="N22" i="16"/>
  <c r="N22" i="35"/>
  <c r="N22" i="42"/>
  <c r="N22" i="8"/>
  <c r="N22" i="14"/>
  <c r="N22" i="37"/>
  <c r="N22" i="43"/>
  <c r="N22" i="15"/>
  <c r="N22" i="24"/>
  <c r="N22" i="44"/>
  <c r="N22" i="26"/>
  <c r="N22" i="12"/>
  <c r="N22" i="19"/>
  <c r="N22" i="18"/>
  <c r="N22" i="23"/>
  <c r="N22" i="22"/>
  <c r="N22" i="25"/>
  <c r="N22" i="28"/>
  <c r="N22" i="27"/>
  <c r="N22" i="20"/>
  <c r="N22" i="29"/>
  <c r="N22" i="36"/>
  <c r="N22" i="31"/>
  <c r="N22" i="39"/>
  <c r="N22" i="32"/>
  <c r="N22" i="41"/>
  <c r="N22" i="34"/>
  <c r="N22" i="21"/>
  <c r="N22" i="50"/>
  <c r="N22" i="13"/>
  <c r="N22" i="30"/>
  <c r="G25" i="43"/>
  <c r="T9" i="50"/>
  <c r="G30" i="18"/>
  <c r="T9" i="48"/>
  <c r="T21" i="41"/>
  <c r="N39" i="50"/>
  <c r="G13" i="49"/>
  <c r="F16" i="32"/>
  <c r="G16" i="32" s="1"/>
  <c r="G22" i="20"/>
  <c r="F26" i="51"/>
  <c r="G26" i="51" s="1"/>
  <c r="T9" i="38"/>
  <c r="T21" i="27"/>
  <c r="T23" i="26"/>
  <c r="F16" i="15"/>
  <c r="G16" i="15" s="1"/>
  <c r="F26" i="39"/>
  <c r="G26" i="39" s="1"/>
  <c r="T7" i="41"/>
  <c r="T9" i="26"/>
  <c r="T21" i="33"/>
  <c r="T10" i="38"/>
  <c r="T36" i="30"/>
  <c r="T26" i="35"/>
  <c r="T26" i="16"/>
  <c r="F30" i="26"/>
  <c r="G30" i="26" s="1"/>
  <c r="T29" i="17"/>
  <c r="N32" i="22"/>
  <c r="N32" i="51"/>
  <c r="N32" i="28"/>
  <c r="N32" i="50"/>
  <c r="N32" i="31"/>
  <c r="N32" i="13"/>
  <c r="N32" i="8"/>
  <c r="N32" i="48"/>
  <c r="N32" i="12"/>
  <c r="N32" i="26"/>
  <c r="N32" i="37"/>
  <c r="N32" i="52"/>
  <c r="N32" i="41"/>
  <c r="N32" i="15"/>
  <c r="N32" i="29"/>
  <c r="N32" i="21"/>
  <c r="N32" i="44"/>
  <c r="N32" i="36"/>
  <c r="N32" i="14"/>
  <c r="N32" i="30"/>
  <c r="N32" i="16"/>
  <c r="N32" i="40"/>
  <c r="N32" i="20"/>
  <c r="N32" i="43"/>
  <c r="N32" i="35"/>
  <c r="N32" i="18"/>
  <c r="N32" i="19"/>
  <c r="N32" i="25"/>
  <c r="N32" i="17"/>
  <c r="N32" i="38"/>
  <c r="N32" i="34"/>
  <c r="N32" i="27"/>
  <c r="N32" i="33"/>
  <c r="N32" i="23"/>
  <c r="T25" i="49"/>
  <c r="T25" i="43"/>
  <c r="T27" i="15"/>
  <c r="T27" i="27"/>
  <c r="T27" i="28"/>
  <c r="T10" i="25"/>
  <c r="T10" i="43"/>
  <c r="T10" i="52"/>
  <c r="T10" i="19"/>
  <c r="T10" i="15"/>
  <c r="T10" i="31"/>
  <c r="T10" i="23"/>
  <c r="T10" i="41"/>
  <c r="T10" i="27"/>
  <c r="T10" i="35"/>
  <c r="T23" i="32"/>
  <c r="T23" i="13"/>
  <c r="T29" i="32"/>
  <c r="T29" i="15"/>
  <c r="T29" i="50"/>
  <c r="T29" i="44"/>
  <c r="T29" i="51"/>
  <c r="T25" i="16"/>
  <c r="T27" i="17"/>
  <c r="T27" i="34"/>
  <c r="T10" i="36"/>
  <c r="T10" i="29"/>
  <c r="T10" i="49"/>
  <c r="T10" i="18"/>
  <c r="T10" i="50"/>
  <c r="T10" i="32"/>
  <c r="T10" i="16"/>
  <c r="T10" i="26"/>
  <c r="T10" i="13"/>
  <c r="T10" i="22"/>
  <c r="T23" i="28"/>
  <c r="T29" i="30"/>
  <c r="T29" i="31"/>
  <c r="T29" i="28"/>
  <c r="T29" i="48"/>
  <c r="T29" i="16"/>
  <c r="T25" i="13"/>
  <c r="T25" i="38"/>
  <c r="T25" i="17"/>
  <c r="T25" i="8"/>
  <c r="T27" i="16"/>
  <c r="T27" i="41"/>
  <c r="T10" i="48"/>
  <c r="T10" i="51"/>
  <c r="T10" i="34"/>
  <c r="T10" i="37"/>
  <c r="T10" i="12"/>
  <c r="T10" i="33"/>
  <c r="T10" i="30"/>
  <c r="T10" i="17"/>
  <c r="T10" i="44"/>
  <c r="T23" i="50"/>
  <c r="T29" i="26"/>
  <c r="T29" i="33"/>
  <c r="T29" i="27"/>
  <c r="T29" i="8"/>
  <c r="J28" i="13"/>
  <c r="J28" i="35"/>
  <c r="J28" i="51"/>
  <c r="T23" i="41"/>
  <c r="T23" i="49"/>
  <c r="T23" i="42"/>
  <c r="T23" i="40"/>
  <c r="T23" i="20"/>
  <c r="J16" i="31"/>
  <c r="J16" i="50"/>
  <c r="J33" i="37"/>
  <c r="J33" i="26"/>
  <c r="J28" i="16"/>
  <c r="J28" i="23"/>
  <c r="J28" i="28"/>
  <c r="T23" i="15"/>
  <c r="T23" i="37"/>
  <c r="T23" i="34"/>
  <c r="T23" i="16"/>
  <c r="T23" i="31"/>
  <c r="J16" i="29"/>
  <c r="J33" i="20"/>
  <c r="J33" i="21"/>
  <c r="J28" i="37"/>
  <c r="J28" i="17"/>
  <c r="J28" i="48"/>
  <c r="T23" i="48"/>
  <c r="T23" i="52"/>
  <c r="T23" i="29"/>
  <c r="T23" i="25"/>
  <c r="J16" i="8"/>
  <c r="G25" i="31"/>
  <c r="T25" i="42"/>
  <c r="T25" i="34"/>
  <c r="T25" i="36"/>
  <c r="T25" i="50"/>
  <c r="T25" i="24"/>
  <c r="T25" i="27"/>
  <c r="T25" i="29"/>
  <c r="T25" i="19"/>
  <c r="T25" i="28"/>
  <c r="T25" i="20"/>
  <c r="T27" i="20"/>
  <c r="T27" i="25"/>
  <c r="T27" i="39"/>
  <c r="T27" i="44"/>
  <c r="T27" i="48"/>
  <c r="T27" i="51"/>
  <c r="T27" i="24"/>
  <c r="T27" i="26"/>
  <c r="T27" i="29"/>
  <c r="T27" i="31"/>
  <c r="G8" i="43"/>
  <c r="T36" i="35"/>
  <c r="T36" i="26"/>
  <c r="T36" i="14"/>
  <c r="T36" i="39"/>
  <c r="T36" i="37"/>
  <c r="T36" i="38"/>
  <c r="T36" i="16"/>
  <c r="T36" i="42"/>
  <c r="T36" i="40"/>
  <c r="T36" i="43"/>
  <c r="T33" i="19"/>
  <c r="T33" i="36"/>
  <c r="T33" i="27"/>
  <c r="T33" i="33"/>
  <c r="T33" i="16"/>
  <c r="T33" i="26"/>
  <c r="T33" i="42"/>
  <c r="T33" i="24"/>
  <c r="T33" i="40"/>
  <c r="T33" i="12"/>
  <c r="J16" i="21"/>
  <c r="J16" i="15"/>
  <c r="J16" i="28"/>
  <c r="J16" i="17"/>
  <c r="J33" i="13"/>
  <c r="J33" i="25"/>
  <c r="J33" i="40"/>
  <c r="J33" i="23"/>
  <c r="J33" i="35"/>
  <c r="J33" i="49"/>
  <c r="J33" i="31"/>
  <c r="J33" i="30"/>
  <c r="J33" i="15"/>
  <c r="J33" i="48"/>
  <c r="J33" i="44"/>
  <c r="J33" i="32"/>
  <c r="J33" i="22"/>
  <c r="J33" i="19"/>
  <c r="J28" i="49"/>
  <c r="J28" i="21"/>
  <c r="J28" i="39"/>
  <c r="J28" i="18"/>
  <c r="J28" i="33"/>
  <c r="J28" i="12"/>
  <c r="J28" i="43"/>
  <c r="J28" i="29"/>
  <c r="J28" i="38"/>
  <c r="J28" i="22"/>
  <c r="J28" i="25"/>
  <c r="J28" i="24"/>
  <c r="J28" i="26"/>
  <c r="J28" i="40"/>
  <c r="J28" i="14"/>
  <c r="J28" i="30"/>
  <c r="J28" i="34"/>
  <c r="J28" i="15"/>
  <c r="J28" i="19"/>
  <c r="J28" i="20"/>
  <c r="J28" i="31"/>
  <c r="J28" i="52"/>
  <c r="J28" i="8"/>
  <c r="J28" i="42"/>
  <c r="J28" i="32"/>
  <c r="J28" i="50"/>
  <c r="P31" i="13"/>
  <c r="F31" i="8"/>
  <c r="G31" i="8" s="1"/>
  <c r="P31" i="49"/>
  <c r="F31" i="13"/>
  <c r="G31" i="13" s="1"/>
  <c r="F31" i="26"/>
  <c r="G31" i="26" s="1"/>
  <c r="P31" i="40"/>
  <c r="P31" i="52"/>
  <c r="P31" i="16"/>
  <c r="P31" i="32"/>
  <c r="F31" i="17"/>
  <c r="G31" i="17" s="1"/>
  <c r="P31" i="19"/>
  <c r="F31" i="27"/>
  <c r="G31" i="27" s="1"/>
  <c r="F31" i="30"/>
  <c r="G31" i="30" s="1"/>
  <c r="F31" i="36"/>
  <c r="G31" i="36" s="1"/>
  <c r="P31" i="41"/>
  <c r="F31" i="16"/>
  <c r="G31" i="16" s="1"/>
  <c r="P31" i="43"/>
  <c r="P31" i="51"/>
  <c r="F31" i="14"/>
  <c r="G31" i="14" s="1"/>
  <c r="F31" i="31"/>
  <c r="G31" i="31" s="1"/>
  <c r="P31" i="48"/>
  <c r="F31" i="52"/>
  <c r="G31" i="52" s="1"/>
  <c r="P31" i="18"/>
  <c r="F31" i="38"/>
  <c r="G31" i="38" s="1"/>
  <c r="P31" i="21"/>
  <c r="F31" i="23"/>
  <c r="G31" i="23" s="1"/>
  <c r="F31" i="28"/>
  <c r="G31" i="28" s="1"/>
  <c r="F31" i="32"/>
  <c r="G31" i="32" s="1"/>
  <c r="P31" i="37"/>
  <c r="P31" i="42"/>
  <c r="F31" i="21"/>
  <c r="G31" i="21" s="1"/>
  <c r="P31" i="20"/>
  <c r="P31" i="26"/>
  <c r="P31" i="31"/>
  <c r="P31" i="34"/>
  <c r="P31" i="38"/>
  <c r="F31" i="42"/>
  <c r="G31" i="42" s="1"/>
  <c r="F31" i="48"/>
  <c r="G31" i="48" s="1"/>
  <c r="F31" i="51"/>
  <c r="G31" i="51" s="1"/>
  <c r="P31" i="22"/>
  <c r="F31" i="34"/>
  <c r="G31" i="34" s="1"/>
  <c r="P31" i="50"/>
  <c r="P31" i="12"/>
  <c r="P31" i="24"/>
  <c r="F31" i="43"/>
  <c r="G31" i="43" s="1"/>
  <c r="P31" i="14"/>
  <c r="P31" i="17"/>
  <c r="F31" i="24"/>
  <c r="G31" i="24" s="1"/>
  <c r="P31" i="33"/>
  <c r="F31" i="39"/>
  <c r="G31" i="39" s="1"/>
  <c r="P31" i="44"/>
  <c r="F31" i="22"/>
  <c r="G31" i="22" s="1"/>
  <c r="P31" i="23"/>
  <c r="P31" i="27"/>
  <c r="P31" i="30"/>
  <c r="P31" i="35"/>
  <c r="P31" i="39"/>
  <c r="F31" i="44"/>
  <c r="G31" i="44" s="1"/>
  <c r="F31" i="49"/>
  <c r="G31" i="49" s="1"/>
  <c r="F31" i="50"/>
  <c r="G31" i="50" s="1"/>
  <c r="F31" i="19"/>
  <c r="G31" i="19" s="1"/>
  <c r="F31" i="40"/>
  <c r="G31" i="40" s="1"/>
  <c r="F31" i="29"/>
  <c r="G31" i="29" s="1"/>
  <c r="F31" i="12"/>
  <c r="G31" i="12" s="1"/>
  <c r="P31" i="8"/>
  <c r="P31" i="25"/>
  <c r="F31" i="15"/>
  <c r="G31" i="15" s="1"/>
  <c r="F31" i="33"/>
  <c r="G31" i="33" s="1"/>
  <c r="F31" i="20"/>
  <c r="G31" i="20" s="1"/>
  <c r="P31" i="28"/>
  <c r="P31" i="29"/>
  <c r="F31" i="18"/>
  <c r="G31" i="18" s="1"/>
  <c r="F31" i="37"/>
  <c r="G31" i="37" s="1"/>
  <c r="F31" i="25"/>
  <c r="G31" i="25" s="1"/>
  <c r="F31" i="35"/>
  <c r="G31" i="35" s="1"/>
  <c r="P31" i="36"/>
  <c r="F31" i="41"/>
  <c r="G31" i="41" s="1"/>
  <c r="P31" i="15"/>
  <c r="J20" i="37"/>
  <c r="J20" i="27"/>
  <c r="J20" i="12"/>
  <c r="J20" i="49"/>
  <c r="J20" i="31"/>
  <c r="J20" i="33"/>
  <c r="J20" i="42"/>
  <c r="J20" i="44"/>
  <c r="J20" i="8"/>
  <c r="J20" i="29"/>
  <c r="J20" i="16"/>
  <c r="J20" i="13"/>
  <c r="J20" i="18"/>
  <c r="J20" i="38"/>
  <c r="J20" i="22"/>
  <c r="J20" i="19"/>
  <c r="J20" i="15"/>
  <c r="J20" i="35"/>
  <c r="J20" i="24"/>
  <c r="J20" i="17"/>
  <c r="J20" i="23"/>
  <c r="J20" i="14"/>
  <c r="J20" i="21"/>
  <c r="J20" i="41"/>
  <c r="J20" i="39"/>
  <c r="J20" i="36"/>
  <c r="J20" i="34"/>
  <c r="J20" i="48"/>
  <c r="J20" i="25"/>
  <c r="J20" i="28"/>
  <c r="J20" i="51"/>
  <c r="J20" i="30"/>
  <c r="J20" i="52"/>
  <c r="J20" i="43"/>
  <c r="J20" i="40"/>
  <c r="J20" i="20"/>
  <c r="J20" i="32"/>
  <c r="G13" i="48"/>
  <c r="G35" i="49"/>
  <c r="G14" i="48"/>
  <c r="T25" i="25"/>
  <c r="T25" i="23"/>
  <c r="T25" i="26"/>
  <c r="T25" i="41"/>
  <c r="T25" i="52"/>
  <c r="T25" i="51"/>
  <c r="T25" i="37"/>
  <c r="T25" i="31"/>
  <c r="T25" i="22"/>
  <c r="T27" i="14"/>
  <c r="T27" i="52"/>
  <c r="T27" i="8"/>
  <c r="T27" i="40"/>
  <c r="T27" i="12"/>
  <c r="T27" i="19"/>
  <c r="T27" i="21"/>
  <c r="T27" i="38"/>
  <c r="T27" i="23"/>
  <c r="T27" i="32"/>
  <c r="T36" i="32"/>
  <c r="T36" i="23"/>
  <c r="T36" i="33"/>
  <c r="T36" i="36"/>
  <c r="T36" i="24"/>
  <c r="T36" i="49"/>
  <c r="T36" i="52"/>
  <c r="T36" i="8"/>
  <c r="T36" i="28"/>
  <c r="T36" i="29"/>
  <c r="T33" i="21"/>
  <c r="T33" i="43"/>
  <c r="T33" i="31"/>
  <c r="T33" i="52"/>
  <c r="T33" i="22"/>
  <c r="T33" i="44"/>
  <c r="T33" i="48"/>
  <c r="T33" i="25"/>
  <c r="T33" i="29"/>
  <c r="T33" i="49"/>
  <c r="AH41" i="4"/>
  <c r="F41" i="4" s="1"/>
  <c r="J20" i="26"/>
  <c r="J16" i="41"/>
  <c r="J16" i="36"/>
  <c r="J16" i="43"/>
  <c r="J16" i="27"/>
  <c r="T22" i="34"/>
  <c r="T22" i="51"/>
  <c r="T22" i="8"/>
  <c r="T22" i="19"/>
  <c r="T22" i="12"/>
  <c r="T29" i="35"/>
  <c r="T29" i="37"/>
  <c r="T29" i="36"/>
  <c r="T29" i="22"/>
  <c r="T29" i="23"/>
  <c r="T29" i="49"/>
  <c r="T29" i="21"/>
  <c r="T29" i="13"/>
  <c r="T29" i="19"/>
  <c r="T29" i="39"/>
  <c r="T29" i="29"/>
  <c r="T29" i="38"/>
  <c r="T29" i="25"/>
  <c r="T29" i="42"/>
  <c r="T29" i="24"/>
  <c r="T29" i="43"/>
  <c r="T29" i="12"/>
  <c r="T29" i="18"/>
  <c r="T29" i="20"/>
  <c r="J8" i="48"/>
  <c r="J8" i="13"/>
  <c r="J8" i="29"/>
  <c r="J8" i="40"/>
  <c r="J8" i="32"/>
  <c r="J8" i="41"/>
  <c r="J8" i="18"/>
  <c r="J8" i="43"/>
  <c r="J8" i="42"/>
  <c r="J8" i="17"/>
  <c r="J8" i="34"/>
  <c r="J8" i="23"/>
  <c r="J8" i="15"/>
  <c r="J8" i="8"/>
  <c r="J8" i="22"/>
  <c r="J8" i="35"/>
  <c r="J8" i="36"/>
  <c r="J8" i="39"/>
  <c r="J8" i="49"/>
  <c r="J8" i="33"/>
  <c r="J8" i="19"/>
  <c r="J8" i="12"/>
  <c r="J8" i="30"/>
  <c r="J8" i="21"/>
  <c r="J8" i="28"/>
  <c r="J8" i="51"/>
  <c r="J8" i="44"/>
  <c r="J8" i="26"/>
  <c r="J8" i="37"/>
  <c r="J8" i="27"/>
  <c r="J8" i="38"/>
  <c r="J8" i="52"/>
  <c r="J8" i="16"/>
  <c r="J8" i="25"/>
  <c r="J8" i="24"/>
  <c r="J8" i="20"/>
  <c r="J8" i="14"/>
  <c r="J8" i="50"/>
  <c r="J8" i="31"/>
  <c r="J5" i="43"/>
  <c r="J5" i="35"/>
  <c r="J5" i="21"/>
  <c r="J5" i="40"/>
  <c r="J5" i="24"/>
  <c r="J5" i="41"/>
  <c r="J5" i="27"/>
  <c r="J5" i="51"/>
  <c r="J5" i="15"/>
  <c r="J5" i="32"/>
  <c r="J5" i="52"/>
  <c r="J5" i="20"/>
  <c r="J5" i="22"/>
  <c r="J5" i="42"/>
  <c r="J5" i="29"/>
  <c r="J5" i="36"/>
  <c r="J5" i="34"/>
  <c r="J5" i="19"/>
  <c r="J5" i="30"/>
  <c r="J5" i="33"/>
  <c r="J5" i="23"/>
  <c r="J5" i="12"/>
  <c r="J5" i="25"/>
  <c r="J5" i="49"/>
  <c r="J5" i="48"/>
  <c r="J5" i="18"/>
  <c r="J5" i="17"/>
  <c r="J5" i="28"/>
  <c r="J5" i="14"/>
  <c r="J5" i="26"/>
  <c r="J5" i="31"/>
  <c r="J5" i="38"/>
  <c r="J5" i="50"/>
  <c r="J5" i="37"/>
  <c r="J5" i="13"/>
  <c r="J5" i="39"/>
  <c r="J5" i="16"/>
  <c r="J5" i="44"/>
  <c r="J5" i="8"/>
  <c r="J16" i="33"/>
  <c r="J16" i="40"/>
  <c r="J16" i="12"/>
  <c r="J16" i="22"/>
  <c r="J16" i="26"/>
  <c r="J16" i="19"/>
  <c r="J16" i="44"/>
  <c r="J16" i="16"/>
  <c r="J16" i="32"/>
  <c r="J16" i="20"/>
  <c r="J16" i="24"/>
  <c r="J16" i="14"/>
  <c r="J16" i="23"/>
  <c r="J16" i="13"/>
  <c r="J16" i="42"/>
  <c r="J16" i="52"/>
  <c r="J16" i="34"/>
  <c r="J16" i="48"/>
  <c r="J16" i="35"/>
  <c r="J16" i="18"/>
  <c r="G40" i="48"/>
  <c r="G29" i="13"/>
  <c r="G14" i="23"/>
  <c r="T25" i="33"/>
  <c r="T25" i="30"/>
  <c r="T25" i="32"/>
  <c r="T25" i="48"/>
  <c r="T25" i="12"/>
  <c r="T25" i="18"/>
  <c r="T25" i="21"/>
  <c r="T25" i="39"/>
  <c r="T25" i="40"/>
  <c r="T27" i="30"/>
  <c r="T27" i="43"/>
  <c r="T27" i="22"/>
  <c r="T27" i="18"/>
  <c r="T27" i="13"/>
  <c r="T27" i="42"/>
  <c r="T27" i="37"/>
  <c r="T27" i="49"/>
  <c r="T27" i="36"/>
  <c r="G8" i="26"/>
  <c r="T36" i="15"/>
  <c r="T36" i="13"/>
  <c r="T36" i="25"/>
  <c r="T36" i="21"/>
  <c r="T36" i="41"/>
  <c r="T36" i="48"/>
  <c r="T36" i="34"/>
  <c r="T36" i="12"/>
  <c r="T36" i="31"/>
  <c r="T33" i="13"/>
  <c r="T33" i="15"/>
  <c r="T33" i="14"/>
  <c r="T33" i="32"/>
  <c r="T33" i="39"/>
  <c r="T33" i="23"/>
  <c r="T33" i="38"/>
  <c r="T33" i="18"/>
  <c r="J16" i="49"/>
  <c r="J16" i="51"/>
  <c r="J16" i="25"/>
  <c r="J16" i="37"/>
  <c r="J16" i="39"/>
  <c r="T22" i="40"/>
  <c r="T22" i="37"/>
  <c r="T22" i="33"/>
  <c r="T22" i="29"/>
  <c r="G25" i="27"/>
  <c r="P22" i="41"/>
  <c r="F22" i="48"/>
  <c r="G22" i="48" s="1"/>
  <c r="P22" i="49"/>
  <c r="P22" i="43"/>
  <c r="P22" i="39"/>
  <c r="F22" i="12"/>
  <c r="G22" i="12" s="1"/>
  <c r="P22" i="23"/>
  <c r="F22" i="27"/>
  <c r="G22" i="27" s="1"/>
  <c r="F22" i="52"/>
  <c r="G22" i="52" s="1"/>
  <c r="P22" i="18"/>
  <c r="F22" i="19"/>
  <c r="G22" i="19" s="1"/>
  <c r="P22" i="19"/>
  <c r="F22" i="22"/>
  <c r="G22" i="22" s="1"/>
  <c r="F22" i="35"/>
  <c r="G22" i="35" s="1"/>
  <c r="P22" i="31"/>
  <c r="F22" i="15"/>
  <c r="G22" i="15" s="1"/>
  <c r="P22" i="22"/>
  <c r="P22" i="24"/>
  <c r="P22" i="33"/>
  <c r="P22" i="34"/>
  <c r="F22" i="44"/>
  <c r="G22" i="44" s="1"/>
  <c r="F22" i="29"/>
  <c r="G22" i="29" s="1"/>
  <c r="F22" i="43"/>
  <c r="G22" i="43" s="1"/>
  <c r="P22" i="29"/>
  <c r="P22" i="37"/>
  <c r="P22" i="48"/>
  <c r="F22" i="21"/>
  <c r="G22" i="21" s="1"/>
  <c r="P22" i="51"/>
  <c r="P22" i="38"/>
  <c r="F22" i="14"/>
  <c r="G22" i="14" s="1"/>
  <c r="F22" i="49"/>
  <c r="G22" i="49" s="1"/>
  <c r="F22" i="28"/>
  <c r="G22" i="28" s="1"/>
  <c r="F22" i="16"/>
  <c r="G22" i="16" s="1"/>
  <c r="P22" i="21"/>
  <c r="P22" i="32"/>
  <c r="F22" i="36"/>
  <c r="P22" i="52"/>
  <c r="T14" i="26"/>
  <c r="T14" i="34"/>
  <c r="T14" i="41"/>
  <c r="T14" i="48"/>
  <c r="T14" i="31"/>
  <c r="T14" i="52"/>
  <c r="T14" i="39"/>
  <c r="T14" i="18"/>
  <c r="T14" i="28"/>
  <c r="T14" i="27"/>
  <c r="T14" i="32"/>
  <c r="T14" i="40"/>
  <c r="T14" i="13"/>
  <c r="T14" i="38"/>
  <c r="T14" i="50"/>
  <c r="T14" i="49"/>
  <c r="T14" i="24"/>
  <c r="T14" i="12"/>
  <c r="T14" i="8"/>
  <c r="T14" i="51"/>
  <c r="T14" i="43"/>
  <c r="T14" i="16"/>
  <c r="T14" i="14"/>
  <c r="T14" i="25"/>
  <c r="T14" i="20"/>
  <c r="T14" i="15"/>
  <c r="T14" i="42"/>
  <c r="T14" i="44"/>
  <c r="T14" i="17"/>
  <c r="T14" i="30"/>
  <c r="T14" i="35"/>
  <c r="T14" i="22"/>
  <c r="T14" i="21"/>
  <c r="T14" i="23"/>
  <c r="T14" i="19"/>
  <c r="T14" i="29"/>
  <c r="T14" i="33"/>
  <c r="T14" i="36"/>
  <c r="T14" i="37"/>
  <c r="T5" i="35"/>
  <c r="T5" i="32"/>
  <c r="T5" i="27"/>
  <c r="T5" i="39"/>
  <c r="T5" i="28"/>
  <c r="T5" i="29"/>
  <c r="T5" i="13"/>
  <c r="T5" i="18"/>
  <c r="T5" i="49"/>
  <c r="T5" i="34"/>
  <c r="T5" i="25"/>
  <c r="T5" i="42"/>
  <c r="T5" i="33"/>
  <c r="T5" i="31"/>
  <c r="T5" i="12"/>
  <c r="T5" i="21"/>
  <c r="T5" i="36"/>
  <c r="T5" i="24"/>
  <c r="T5" i="51"/>
  <c r="T5" i="38"/>
  <c r="T5" i="30"/>
  <c r="T5" i="16"/>
  <c r="T5" i="8"/>
  <c r="T5" i="52"/>
  <c r="T5" i="15"/>
  <c r="T5" i="20"/>
  <c r="T5" i="41"/>
  <c r="T5" i="17"/>
  <c r="T5" i="40"/>
  <c r="T5" i="14"/>
  <c r="T5" i="37"/>
  <c r="T5" i="26"/>
  <c r="T5" i="19"/>
  <c r="T5" i="48"/>
  <c r="T5" i="50"/>
  <c r="T5" i="44"/>
  <c r="T5" i="22"/>
  <c r="T5" i="43"/>
  <c r="T5" i="23"/>
  <c r="E44" i="43"/>
  <c r="N7" i="22"/>
  <c r="N7" i="25"/>
  <c r="N7" i="19"/>
  <c r="N7" i="38"/>
  <c r="N7" i="12"/>
  <c r="N7" i="32"/>
  <c r="N7" i="23"/>
  <c r="N7" i="28"/>
  <c r="N7" i="40"/>
  <c r="N7" i="44"/>
  <c r="N7" i="49"/>
  <c r="N7" i="52"/>
  <c r="N7" i="18"/>
  <c r="N7" i="20"/>
  <c r="N7" i="27"/>
  <c r="N7" i="31"/>
  <c r="N7" i="37"/>
  <c r="N7" i="41"/>
  <c r="N7" i="13"/>
  <c r="N7" i="34"/>
  <c r="N7" i="17"/>
  <c r="N7" i="30"/>
  <c r="N7" i="35"/>
  <c r="N7" i="43"/>
  <c r="N7" i="8"/>
  <c r="N7" i="51"/>
  <c r="N7" i="21"/>
  <c r="N7" i="15"/>
  <c r="N7" i="36"/>
  <c r="N7" i="29"/>
  <c r="N7" i="14"/>
  <c r="N7" i="42"/>
  <c r="N7" i="48"/>
  <c r="N7" i="26"/>
  <c r="N7" i="16"/>
  <c r="N7" i="50"/>
  <c r="N7" i="33"/>
  <c r="N7" i="24"/>
  <c r="N7" i="39"/>
  <c r="T32" i="20"/>
  <c r="T32" i="19"/>
  <c r="T32" i="37"/>
  <c r="T32" i="12"/>
  <c r="T32" i="40"/>
  <c r="T32" i="52"/>
  <c r="T32" i="49"/>
  <c r="T32" i="14"/>
  <c r="T32" i="43"/>
  <c r="T32" i="36"/>
  <c r="T32" i="50"/>
  <c r="T32" i="51"/>
  <c r="T32" i="30"/>
  <c r="T32" i="42"/>
  <c r="T32" i="44"/>
  <c r="T32" i="41"/>
  <c r="T32" i="16"/>
  <c r="T32" i="48"/>
  <c r="T32" i="25"/>
  <c r="T32" i="32"/>
  <c r="T32" i="22"/>
  <c r="T32" i="15"/>
  <c r="T32" i="27"/>
  <c r="T32" i="38"/>
  <c r="T32" i="33"/>
  <c r="T32" i="13"/>
  <c r="T32" i="17"/>
  <c r="T32" i="18"/>
  <c r="T32" i="31"/>
  <c r="T32" i="24"/>
  <c r="T32" i="8"/>
  <c r="T32" i="28"/>
  <c r="T32" i="29"/>
  <c r="T32" i="35"/>
  <c r="T32" i="34"/>
  <c r="T32" i="21"/>
  <c r="T32" i="39"/>
  <c r="T32" i="23"/>
  <c r="T32" i="26"/>
  <c r="F16" i="26"/>
  <c r="G16" i="26" s="1"/>
  <c r="P16" i="23"/>
  <c r="F16" i="50"/>
  <c r="G16" i="50" s="1"/>
  <c r="F16" i="30"/>
  <c r="G16" i="30" s="1"/>
  <c r="P16" i="28"/>
  <c r="F16" i="23"/>
  <c r="G16" i="23" s="1"/>
  <c r="F16" i="52"/>
  <c r="G16" i="52" s="1"/>
  <c r="F16" i="33"/>
  <c r="G16" i="33" s="1"/>
  <c r="P16" i="48"/>
  <c r="P16" i="8"/>
  <c r="P16" i="39"/>
  <c r="P16" i="35"/>
  <c r="F16" i="12"/>
  <c r="G16" i="12" s="1"/>
  <c r="F16" i="42"/>
  <c r="G16" i="42" s="1"/>
  <c r="P16" i="22"/>
  <c r="F16" i="8"/>
  <c r="G16" i="8" s="1"/>
  <c r="P16" i="36"/>
  <c r="P16" i="30"/>
  <c r="F16" i="16"/>
  <c r="G16" i="16" s="1"/>
  <c r="F16" i="43"/>
  <c r="G16" i="43" s="1"/>
  <c r="P16" i="14"/>
  <c r="P16" i="52"/>
  <c r="P16" i="41"/>
  <c r="F16" i="19"/>
  <c r="G16" i="19" s="1"/>
  <c r="F16" i="29"/>
  <c r="G16" i="29" s="1"/>
  <c r="F16" i="28"/>
  <c r="G16" i="28" s="1"/>
  <c r="P16" i="12"/>
  <c r="F16" i="14"/>
  <c r="G16" i="14" s="1"/>
  <c r="F16" i="48"/>
  <c r="G16" i="48" s="1"/>
  <c r="F16" i="31"/>
  <c r="F16" i="38"/>
  <c r="G16" i="38" s="1"/>
  <c r="F16" i="21"/>
  <c r="G16" i="21" s="1"/>
  <c r="P16" i="19"/>
  <c r="P16" i="25"/>
  <c r="P16" i="44"/>
  <c r="P16" i="17"/>
  <c r="P16" i="13"/>
  <c r="P16" i="49"/>
  <c r="F16" i="25"/>
  <c r="G16" i="25" s="1"/>
  <c r="F16" i="22"/>
  <c r="G16" i="22" s="1"/>
  <c r="F16" i="49"/>
  <c r="G16" i="49" s="1"/>
  <c r="P16" i="29"/>
  <c r="P16" i="43"/>
  <c r="P16" i="50"/>
  <c r="F16" i="51"/>
  <c r="G16" i="51" s="1"/>
  <c r="P16" i="21"/>
  <c r="P16" i="15"/>
  <c r="F16" i="27"/>
  <c r="G16" i="27" s="1"/>
  <c r="F16" i="37"/>
  <c r="G16" i="37" s="1"/>
  <c r="F16" i="24"/>
  <c r="G16" i="24" s="1"/>
  <c r="F30" i="15"/>
  <c r="G30" i="15" s="1"/>
  <c r="P30" i="38"/>
  <c r="F30" i="22"/>
  <c r="G30" i="22" s="1"/>
  <c r="P30" i="43"/>
  <c r="P30" i="18"/>
  <c r="P30" i="42"/>
  <c r="P30" i="32"/>
  <c r="F30" i="21"/>
  <c r="G30" i="21" s="1"/>
  <c r="F30" i="40"/>
  <c r="G30" i="40" s="1"/>
  <c r="F30" i="50"/>
  <c r="G30" i="50" s="1"/>
  <c r="F30" i="16"/>
  <c r="G30" i="16" s="1"/>
  <c r="F30" i="31"/>
  <c r="G30" i="31" s="1"/>
  <c r="P30" i="17"/>
  <c r="F30" i="51"/>
  <c r="G30" i="51" s="1"/>
  <c r="F30" i="29"/>
  <c r="G30" i="29" s="1"/>
  <c r="F30" i="41"/>
  <c r="G30" i="41" s="1"/>
  <c r="F30" i="17"/>
  <c r="G30" i="17" s="1"/>
  <c r="F30" i="13"/>
  <c r="G30" i="13" s="1"/>
  <c r="F30" i="24"/>
  <c r="G30" i="24" s="1"/>
  <c r="F30" i="34"/>
  <c r="G30" i="34" s="1"/>
  <c r="F30" i="28"/>
  <c r="G30" i="28" s="1"/>
  <c r="P30" i="36"/>
  <c r="P30" i="13"/>
  <c r="P30" i="15"/>
  <c r="G16" i="31"/>
  <c r="G15" i="22"/>
  <c r="J38" i="19"/>
  <c r="J38" i="43"/>
  <c r="J38" i="21"/>
  <c r="J38" i="15"/>
  <c r="J38" i="27"/>
  <c r="J38" i="40"/>
  <c r="J38" i="22"/>
  <c r="J38" i="12"/>
  <c r="J38" i="35"/>
  <c r="J38" i="17"/>
  <c r="J38" i="31"/>
  <c r="J38" i="8"/>
  <c r="J38" i="49"/>
  <c r="J38" i="29"/>
  <c r="J38" i="42"/>
  <c r="J38" i="26"/>
  <c r="J38" i="37"/>
  <c r="J38" i="14"/>
  <c r="J38" i="16"/>
  <c r="J38" i="32"/>
  <c r="J38" i="25"/>
  <c r="J38" i="36"/>
  <c r="J38" i="48"/>
  <c r="J38" i="20"/>
  <c r="J38" i="28"/>
  <c r="J38" i="33"/>
  <c r="J38" i="38"/>
  <c r="J38" i="13"/>
  <c r="J38" i="23"/>
  <c r="J38" i="24"/>
  <c r="J38" i="50"/>
  <c r="J38" i="44"/>
  <c r="J38" i="41"/>
  <c r="J38" i="51"/>
  <c r="J38" i="18"/>
  <c r="J38" i="34"/>
  <c r="J38" i="52"/>
  <c r="J38" i="30"/>
  <c r="J38" i="39"/>
  <c r="T22" i="17"/>
  <c r="T22" i="31"/>
  <c r="T22" i="13"/>
  <c r="T22" i="50"/>
  <c r="T22" i="25"/>
  <c r="T22" i="26"/>
  <c r="T22" i="35"/>
  <c r="T22" i="24"/>
  <c r="T22" i="21"/>
  <c r="T22" i="43"/>
  <c r="T22" i="28"/>
  <c r="T22" i="30"/>
  <c r="T22" i="49"/>
  <c r="T22" i="20"/>
  <c r="T22" i="15"/>
  <c r="T22" i="36"/>
  <c r="T22" i="27"/>
  <c r="T22" i="44"/>
  <c r="T22" i="18"/>
  <c r="T22" i="41"/>
  <c r="T23" i="27"/>
  <c r="T23" i="30"/>
  <c r="T23" i="44"/>
  <c r="T23" i="39"/>
  <c r="T23" i="17"/>
  <c r="T23" i="51"/>
  <c r="T23" i="14"/>
  <c r="T23" i="19"/>
  <c r="T23" i="21"/>
  <c r="T23" i="35"/>
  <c r="T23" i="22"/>
  <c r="T23" i="43"/>
  <c r="T23" i="8"/>
  <c r="T23" i="12"/>
  <c r="T23" i="18"/>
  <c r="T23" i="38"/>
  <c r="T23" i="33"/>
  <c r="T23" i="24"/>
  <c r="T23" i="36"/>
  <c r="T34" i="43"/>
  <c r="T34" i="31"/>
  <c r="T34" i="51"/>
  <c r="T34" i="16"/>
  <c r="T34" i="41"/>
  <c r="T34" i="27"/>
  <c r="T34" i="21"/>
  <c r="T34" i="23"/>
  <c r="T34" i="52"/>
  <c r="T34" i="49"/>
  <c r="T34" i="30"/>
  <c r="T34" i="32"/>
  <c r="T34" i="33"/>
  <c r="T34" i="26"/>
  <c r="T34" i="13"/>
  <c r="T34" i="50"/>
  <c r="T34" i="24"/>
  <c r="T34" i="28"/>
  <c r="T34" i="12"/>
  <c r="T34" i="44"/>
  <c r="T34" i="38"/>
  <c r="T34" i="37"/>
  <c r="T34" i="22"/>
  <c r="T34" i="20"/>
  <c r="T34" i="8"/>
  <c r="T34" i="34"/>
  <c r="T34" i="15"/>
  <c r="T34" i="36"/>
  <c r="T34" i="40"/>
  <c r="T34" i="42"/>
  <c r="T34" i="35"/>
  <c r="T34" i="39"/>
  <c r="T34" i="19"/>
  <c r="T34" i="14"/>
  <c r="T34" i="17"/>
  <c r="T34" i="29"/>
  <c r="T34" i="48"/>
  <c r="T34" i="25"/>
  <c r="T34" i="18"/>
  <c r="T18" i="43"/>
  <c r="T18" i="36"/>
  <c r="T18" i="37"/>
  <c r="T18" i="28"/>
  <c r="T18" i="39"/>
  <c r="T18" i="22"/>
  <c r="T18" i="44"/>
  <c r="T18" i="13"/>
  <c r="T18" i="40"/>
  <c r="T18" i="19"/>
  <c r="T18" i="24"/>
  <c r="T18" i="20"/>
  <c r="T18" i="38"/>
  <c r="T18" i="35"/>
  <c r="T18" i="33"/>
  <c r="T18" i="18"/>
  <c r="T18" i="15"/>
  <c r="T18" i="21"/>
  <c r="T18" i="48"/>
  <c r="T18" i="17"/>
  <c r="T18" i="8"/>
  <c r="T18" i="29"/>
  <c r="T18" i="16"/>
  <c r="T18" i="50"/>
  <c r="T18" i="34"/>
  <c r="T18" i="23"/>
  <c r="T18" i="25"/>
  <c r="T18" i="42"/>
  <c r="T18" i="30"/>
  <c r="T18" i="51"/>
  <c r="T18" i="14"/>
  <c r="T18" i="31"/>
  <c r="T18" i="41"/>
  <c r="T18" i="27"/>
  <c r="T18" i="32"/>
  <c r="T18" i="12"/>
  <c r="T18" i="49"/>
  <c r="T18" i="52"/>
  <c r="T18" i="26"/>
  <c r="F41" i="52"/>
  <c r="G41" i="52" s="1"/>
  <c r="P41" i="51"/>
  <c r="P41" i="41"/>
  <c r="P41" i="50"/>
  <c r="P41" i="42"/>
  <c r="P41" i="37"/>
  <c r="P41" i="33"/>
  <c r="P41" i="40"/>
  <c r="P41" i="36"/>
  <c r="P41" i="32"/>
  <c r="P41" i="27"/>
  <c r="P41" i="23"/>
  <c r="P41" i="19"/>
  <c r="P41" i="15"/>
  <c r="P41" i="8"/>
  <c r="F41" i="43"/>
  <c r="G41" i="43" s="1"/>
  <c r="F41" i="38"/>
  <c r="G41" i="38" s="1"/>
  <c r="F41" i="34"/>
  <c r="G41" i="34" s="1"/>
  <c r="F41" i="28"/>
  <c r="G41" i="28" s="1"/>
  <c r="P41" i="28"/>
  <c r="P41" i="24"/>
  <c r="P41" i="20"/>
  <c r="P41" i="16"/>
  <c r="P41" i="13"/>
  <c r="F41" i="50"/>
  <c r="G41" i="50" s="1"/>
  <c r="F41" i="41"/>
  <c r="G41" i="41" s="1"/>
  <c r="F41" i="37"/>
  <c r="G41" i="37" s="1"/>
  <c r="F41" i="33"/>
  <c r="G41" i="33" s="1"/>
  <c r="F41" i="29"/>
  <c r="G41" i="29" s="1"/>
  <c r="F41" i="26"/>
  <c r="G41" i="26" s="1"/>
  <c r="F41" i="24"/>
  <c r="G41" i="24" s="1"/>
  <c r="F41" i="20"/>
  <c r="G41" i="20" s="1"/>
  <c r="F41" i="16"/>
  <c r="G41" i="16" s="1"/>
  <c r="F41" i="13"/>
  <c r="F41" i="21"/>
  <c r="G41" i="21" s="1"/>
  <c r="P41" i="52"/>
  <c r="F41" i="51"/>
  <c r="G41" i="51" s="1"/>
  <c r="P41" i="44"/>
  <c r="P41" i="48"/>
  <c r="P41" i="43"/>
  <c r="P41" i="39"/>
  <c r="P41" i="35"/>
  <c r="P41" i="49"/>
  <c r="P41" i="38"/>
  <c r="P41" i="34"/>
  <c r="P41" i="31"/>
  <c r="P41" i="25"/>
  <c r="P41" i="21"/>
  <c r="P41" i="17"/>
  <c r="P41" i="12"/>
  <c r="F41" i="49"/>
  <c r="G41" i="49" s="1"/>
  <c r="F41" i="42"/>
  <c r="G41" i="42" s="1"/>
  <c r="F41" i="40"/>
  <c r="F41" i="36"/>
  <c r="G41" i="36" s="1"/>
  <c r="F41" i="32"/>
  <c r="G41" i="32" s="1"/>
  <c r="P41" i="29"/>
  <c r="P41" i="26"/>
  <c r="P41" i="22"/>
  <c r="P41" i="18"/>
  <c r="P41" i="14"/>
  <c r="F41" i="48"/>
  <c r="G41" i="48" s="1"/>
  <c r="F41" i="44"/>
  <c r="G41" i="44" s="1"/>
  <c r="F41" i="39"/>
  <c r="G41" i="39" s="1"/>
  <c r="F41" i="35"/>
  <c r="G41" i="35" s="1"/>
  <c r="F41" i="31"/>
  <c r="G41" i="31" s="1"/>
  <c r="F41" i="27"/>
  <c r="G41" i="27" s="1"/>
  <c r="F41" i="25"/>
  <c r="G41" i="25" s="1"/>
  <c r="F41" i="22"/>
  <c r="G41" i="22" s="1"/>
  <c r="F41" i="18"/>
  <c r="G41" i="18" s="1"/>
  <c r="F41" i="14"/>
  <c r="G41" i="14" s="1"/>
  <c r="F41" i="23"/>
  <c r="G41" i="23" s="1"/>
  <c r="F41" i="19"/>
  <c r="G41" i="19" s="1"/>
  <c r="F41" i="15"/>
  <c r="G41" i="15" s="1"/>
  <c r="F41" i="12"/>
  <c r="G41" i="12" s="1"/>
  <c r="F41" i="8"/>
  <c r="G41" i="8" s="1"/>
  <c r="F41" i="17"/>
  <c r="G41" i="17" s="1"/>
  <c r="P44" i="42"/>
  <c r="P44" i="41"/>
  <c r="P44" i="34"/>
  <c r="P44" i="33"/>
  <c r="P44" i="24"/>
  <c r="P44" i="18"/>
  <c r="F44" i="48"/>
  <c r="F44" i="39"/>
  <c r="F44" i="31"/>
  <c r="P44" i="31"/>
  <c r="P44" i="21"/>
  <c r="P44" i="12"/>
  <c r="F44" i="40"/>
  <c r="F44" i="32"/>
  <c r="F44" i="21"/>
  <c r="F44" i="12"/>
  <c r="F44" i="20"/>
  <c r="F44" i="13"/>
  <c r="P44" i="43"/>
  <c r="P44" i="44"/>
  <c r="P44" i="36"/>
  <c r="P44" i="35"/>
  <c r="P44" i="26"/>
  <c r="P44" i="20"/>
  <c r="P44" i="13"/>
  <c r="F44" i="41"/>
  <c r="F44" i="33"/>
  <c r="F44" i="25"/>
  <c r="P44" i="25"/>
  <c r="P44" i="15"/>
  <c r="F44" i="42"/>
  <c r="F44" i="34"/>
  <c r="F44" i="23"/>
  <c r="F44" i="15"/>
  <c r="F44" i="22"/>
  <c r="F44" i="14"/>
  <c r="F44" i="52"/>
  <c r="F44" i="30"/>
  <c r="P44" i="48"/>
  <c r="P44" i="40"/>
  <c r="P44" i="32"/>
  <c r="P44" i="16"/>
  <c r="F44" i="37"/>
  <c r="P44" i="29"/>
  <c r="F44" i="49"/>
  <c r="F44" i="28"/>
  <c r="F44" i="8"/>
  <c r="F44" i="51"/>
  <c r="P44" i="51"/>
  <c r="P44" i="37"/>
  <c r="P44" i="22"/>
  <c r="F44" i="44"/>
  <c r="F44" i="27"/>
  <c r="P44" i="17"/>
  <c r="F44" i="36"/>
  <c r="F44" i="17"/>
  <c r="F44" i="16"/>
  <c r="P44" i="30"/>
  <c r="P44" i="8"/>
  <c r="P44" i="49"/>
  <c r="P44" i="39"/>
  <c r="P44" i="23"/>
  <c r="F44" i="50"/>
  <c r="F44" i="29"/>
  <c r="P44" i="19"/>
  <c r="F44" i="38"/>
  <c r="F44" i="19"/>
  <c r="F44" i="18"/>
  <c r="P44" i="50"/>
  <c r="P44" i="38"/>
  <c r="P44" i="28"/>
  <c r="P44" i="14"/>
  <c r="F44" i="35"/>
  <c r="P44" i="27"/>
  <c r="F44" i="43"/>
  <c r="F44" i="26"/>
  <c r="F44" i="24"/>
  <c r="P44" i="52"/>
  <c r="F17" i="17"/>
  <c r="G17" i="17" s="1"/>
  <c r="F17" i="21"/>
  <c r="G17" i="21" s="1"/>
  <c r="P17" i="25"/>
  <c r="P17" i="34"/>
  <c r="P17" i="40"/>
  <c r="F17" i="28"/>
  <c r="G17" i="28" s="1"/>
  <c r="F17" i="36"/>
  <c r="G17" i="36" s="1"/>
  <c r="F17" i="8"/>
  <c r="G17" i="8" s="1"/>
  <c r="P17" i="19"/>
  <c r="P17" i="12"/>
  <c r="F17" i="31"/>
  <c r="G17" i="31" s="1"/>
  <c r="F17" i="38"/>
  <c r="G17" i="38" s="1"/>
  <c r="P17" i="43"/>
  <c r="P17" i="32"/>
  <c r="P17" i="41"/>
  <c r="P17" i="15"/>
  <c r="F17" i="19"/>
  <c r="G17" i="19" s="1"/>
  <c r="F17" i="24"/>
  <c r="G17" i="24" s="1"/>
  <c r="F17" i="30"/>
  <c r="G17" i="30" s="1"/>
  <c r="F17" i="39"/>
  <c r="G17" i="39" s="1"/>
  <c r="F17" i="43"/>
  <c r="G17" i="43" s="1"/>
  <c r="F17" i="33"/>
  <c r="G17" i="33" s="1"/>
  <c r="P17" i="8"/>
  <c r="F17" i="18"/>
  <c r="G17" i="18" s="1"/>
  <c r="P17" i="23"/>
  <c r="F17" i="34"/>
  <c r="G17" i="34" s="1"/>
  <c r="F17" i="44"/>
  <c r="G17" i="44" s="1"/>
  <c r="F17" i="41"/>
  <c r="G17" i="41" s="1"/>
  <c r="P17" i="18"/>
  <c r="F17" i="26"/>
  <c r="G17" i="26" s="1"/>
  <c r="P17" i="36"/>
  <c r="F17" i="16"/>
  <c r="G17" i="16" s="1"/>
  <c r="P17" i="22"/>
  <c r="P17" i="24"/>
  <c r="P17" i="17"/>
  <c r="P17" i="21"/>
  <c r="P17" i="14"/>
  <c r="F17" i="35"/>
  <c r="G17" i="35" s="1"/>
  <c r="F17" i="42"/>
  <c r="G17" i="42" s="1"/>
  <c r="P17" i="28"/>
  <c r="F17" i="37"/>
  <c r="G17" i="37" s="1"/>
  <c r="F17" i="15"/>
  <c r="G17" i="15" s="1"/>
  <c r="F17" i="20"/>
  <c r="G17" i="20" s="1"/>
  <c r="F17" i="22"/>
  <c r="G17" i="22" s="1"/>
  <c r="P17" i="27"/>
  <c r="P17" i="39"/>
  <c r="P17" i="26"/>
  <c r="F17" i="12"/>
  <c r="G17" i="12" s="1"/>
  <c r="F17" i="23"/>
  <c r="G17" i="23" s="1"/>
  <c r="F17" i="14"/>
  <c r="G17" i="14" s="1"/>
  <c r="F17" i="25"/>
  <c r="G17" i="25" s="1"/>
  <c r="P17" i="35"/>
  <c r="P17" i="29"/>
  <c r="P17" i="20"/>
  <c r="P17" i="16"/>
  <c r="F17" i="27"/>
  <c r="G17" i="27" s="1"/>
  <c r="P17" i="30"/>
  <c r="P17" i="42"/>
  <c r="P17" i="33"/>
  <c r="F17" i="40"/>
  <c r="G17" i="40" s="1"/>
  <c r="F17" i="32"/>
  <c r="G17" i="32" s="1"/>
  <c r="P17" i="38"/>
  <c r="F17" i="29"/>
  <c r="G17" i="29" s="1"/>
  <c r="P17" i="31"/>
  <c r="P17" i="44"/>
  <c r="P17" i="37"/>
  <c r="P17" i="48"/>
  <c r="F17" i="52"/>
  <c r="G17" i="52" s="1"/>
  <c r="P17" i="52"/>
  <c r="F17" i="13"/>
  <c r="G17" i="13" s="1"/>
  <c r="F17" i="48"/>
  <c r="G17" i="48" s="1"/>
  <c r="F17" i="50"/>
  <c r="G17" i="50" s="1"/>
  <c r="F17" i="49"/>
  <c r="G17" i="49" s="1"/>
  <c r="P17" i="49"/>
  <c r="F17" i="51"/>
  <c r="G17" i="51" s="1"/>
  <c r="P17" i="13"/>
  <c r="F24" i="12"/>
  <c r="G24" i="12" s="1"/>
  <c r="P24" i="13"/>
  <c r="F24" i="48"/>
  <c r="F24" i="30"/>
  <c r="G24" i="30" s="1"/>
  <c r="F24" i="25"/>
  <c r="G24" i="25" s="1"/>
  <c r="F24" i="19"/>
  <c r="G24" i="19" s="1"/>
  <c r="P24" i="20"/>
  <c r="P24" i="26"/>
  <c r="P24" i="21"/>
  <c r="P24" i="17"/>
  <c r="P24" i="23"/>
  <c r="P24" i="25"/>
  <c r="P24" i="31"/>
  <c r="F24" i="41"/>
  <c r="G24" i="41" s="1"/>
  <c r="F24" i="32"/>
  <c r="G24" i="32" s="1"/>
  <c r="P24" i="51"/>
  <c r="F24" i="40"/>
  <c r="G24" i="40" s="1"/>
  <c r="F24" i="50"/>
  <c r="G24" i="50" s="1"/>
  <c r="F24" i="51"/>
  <c r="G24" i="51" s="1"/>
  <c r="F24" i="31"/>
  <c r="G24" i="31" s="1"/>
  <c r="F24" i="26"/>
  <c r="G24" i="26" s="1"/>
  <c r="P24" i="36"/>
  <c r="F24" i="37"/>
  <c r="G24" i="37" s="1"/>
  <c r="P24" i="19"/>
  <c r="F24" i="28"/>
  <c r="G24" i="28" s="1"/>
  <c r="F24" i="21"/>
  <c r="G24" i="21" s="1"/>
  <c r="F24" i="22"/>
  <c r="G24" i="22" s="1"/>
  <c r="F24" i="8"/>
  <c r="G24" i="8" s="1"/>
  <c r="P24" i="48"/>
  <c r="P24" i="41"/>
  <c r="P24" i="37"/>
  <c r="P24" i="18"/>
  <c r="F24" i="23"/>
  <c r="G24" i="23" s="1"/>
  <c r="F24" i="49"/>
  <c r="P24" i="30"/>
  <c r="F24" i="16"/>
  <c r="G24" i="16" s="1"/>
  <c r="F24" i="44"/>
  <c r="G24" i="44" s="1"/>
  <c r="F24" i="36"/>
  <c r="G24" i="36" s="1"/>
  <c r="P24" i="44"/>
  <c r="F24" i="38"/>
  <c r="G24" i="38" s="1"/>
  <c r="F24" i="29"/>
  <c r="G24" i="29" s="1"/>
  <c r="F24" i="17"/>
  <c r="G24" i="17" s="1"/>
  <c r="P24" i="14"/>
  <c r="F24" i="27"/>
  <c r="G24" i="27" s="1"/>
  <c r="P24" i="38"/>
  <c r="P24" i="24"/>
  <c r="F24" i="24"/>
  <c r="G24" i="24" s="1"/>
  <c r="P24" i="35"/>
  <c r="F24" i="18"/>
  <c r="G24" i="18" s="1"/>
  <c r="P24" i="52"/>
  <c r="F24" i="39"/>
  <c r="G24" i="39" s="1"/>
  <c r="P24" i="39"/>
  <c r="P24" i="28"/>
  <c r="F24" i="33"/>
  <c r="G24" i="33" s="1"/>
  <c r="P24" i="27"/>
  <c r="F24" i="34"/>
  <c r="G24" i="34" s="1"/>
  <c r="P24" i="33"/>
  <c r="P24" i="43"/>
  <c r="P24" i="22"/>
  <c r="P24" i="40"/>
  <c r="P24" i="49"/>
  <c r="F24" i="42"/>
  <c r="G24" i="42" s="1"/>
  <c r="P24" i="15"/>
  <c r="P24" i="32"/>
  <c r="P24" i="12"/>
  <c r="F24" i="20"/>
  <c r="G24" i="20" s="1"/>
  <c r="F24" i="35"/>
  <c r="G24" i="35" s="1"/>
  <c r="P24" i="16"/>
  <c r="F24" i="52"/>
  <c r="G24" i="52" s="1"/>
  <c r="F24" i="15"/>
  <c r="G24" i="15" s="1"/>
  <c r="P24" i="8"/>
  <c r="P24" i="50"/>
  <c r="F24" i="13"/>
  <c r="G24" i="13" s="1"/>
  <c r="F24" i="14"/>
  <c r="G24" i="14" s="1"/>
  <c r="P24" i="29"/>
  <c r="P24" i="34"/>
  <c r="F24" i="43"/>
  <c r="G24" i="43" s="1"/>
  <c r="P24" i="42"/>
  <c r="T7" i="38"/>
  <c r="T7" i="8"/>
  <c r="T7" i="26"/>
  <c r="T7" i="13"/>
  <c r="T7" i="21"/>
  <c r="T7" i="23"/>
  <c r="T7" i="17"/>
  <c r="G24" i="48"/>
  <c r="G24" i="49"/>
  <c r="G41" i="13"/>
  <c r="F42" i="52"/>
  <c r="G42" i="52" s="1"/>
  <c r="P42" i="52"/>
  <c r="F42" i="51"/>
  <c r="G42" i="51" s="1"/>
  <c r="P42" i="48"/>
  <c r="P42" i="50"/>
  <c r="P42" i="42"/>
  <c r="P42" i="38"/>
  <c r="P42" i="34"/>
  <c r="P42" i="51"/>
  <c r="P42" i="41"/>
  <c r="P42" i="37"/>
  <c r="P42" i="33"/>
  <c r="P42" i="28"/>
  <c r="P42" i="24"/>
  <c r="P42" i="20"/>
  <c r="P42" i="16"/>
  <c r="P42" i="13"/>
  <c r="F42" i="50"/>
  <c r="G42" i="50" s="1"/>
  <c r="F42" i="41"/>
  <c r="G42" i="41" s="1"/>
  <c r="F42" i="37"/>
  <c r="G42" i="37" s="1"/>
  <c r="F42" i="33"/>
  <c r="G42" i="33" s="1"/>
  <c r="F42" i="29"/>
  <c r="G42" i="29" s="1"/>
  <c r="F42" i="26"/>
  <c r="G42" i="26" s="1"/>
  <c r="P42" i="31"/>
  <c r="P42" i="25"/>
  <c r="P42" i="21"/>
  <c r="P42" i="17"/>
  <c r="P42" i="12"/>
  <c r="F42" i="49"/>
  <c r="G42" i="49" s="1"/>
  <c r="F42" i="42"/>
  <c r="G42" i="42" s="1"/>
  <c r="F42" i="38"/>
  <c r="G42" i="38" s="1"/>
  <c r="F42" i="34"/>
  <c r="G42" i="34" s="1"/>
  <c r="F42" i="28"/>
  <c r="G42" i="28" s="1"/>
  <c r="F42" i="21"/>
  <c r="G42" i="21" s="1"/>
  <c r="F42" i="17"/>
  <c r="G42" i="17" s="1"/>
  <c r="F42" i="12"/>
  <c r="G42" i="12" s="1"/>
  <c r="F42" i="24"/>
  <c r="G42" i="24" s="1"/>
  <c r="F42" i="20"/>
  <c r="G42" i="20" s="1"/>
  <c r="F42" i="16"/>
  <c r="G42" i="16" s="1"/>
  <c r="F42" i="13"/>
  <c r="G42" i="13" s="1"/>
  <c r="P42" i="49"/>
  <c r="P42" i="43"/>
  <c r="P42" i="40"/>
  <c r="P42" i="36"/>
  <c r="P42" i="32"/>
  <c r="P42" i="44"/>
  <c r="P42" i="39"/>
  <c r="P42" i="35"/>
  <c r="P42" i="29"/>
  <c r="P42" i="26"/>
  <c r="P42" i="22"/>
  <c r="P42" i="18"/>
  <c r="P42" i="14"/>
  <c r="F42" i="48"/>
  <c r="G42" i="48" s="1"/>
  <c r="F42" i="44"/>
  <c r="G42" i="44" s="1"/>
  <c r="F42" i="39"/>
  <c r="G42" i="39" s="1"/>
  <c r="F42" i="35"/>
  <c r="G42" i="35" s="1"/>
  <c r="F42" i="31"/>
  <c r="G42" i="31" s="1"/>
  <c r="F42" i="27"/>
  <c r="G42" i="27" s="1"/>
  <c r="F42" i="25"/>
  <c r="G42" i="25" s="1"/>
  <c r="P42" i="27"/>
  <c r="P42" i="23"/>
  <c r="P42" i="19"/>
  <c r="P42" i="15"/>
  <c r="P42" i="8"/>
  <c r="F42" i="43"/>
  <c r="G42" i="43" s="1"/>
  <c r="F42" i="40"/>
  <c r="G42" i="40" s="1"/>
  <c r="F42" i="36"/>
  <c r="G42" i="36" s="1"/>
  <c r="F42" i="32"/>
  <c r="G42" i="32" s="1"/>
  <c r="F42" i="23"/>
  <c r="G42" i="23" s="1"/>
  <c r="F42" i="19"/>
  <c r="G42" i="19" s="1"/>
  <c r="F42" i="15"/>
  <c r="G42" i="15" s="1"/>
  <c r="F42" i="8"/>
  <c r="G42" i="8" s="1"/>
  <c r="F42" i="22"/>
  <c r="G42" i="22" s="1"/>
  <c r="F42" i="18"/>
  <c r="G42" i="18" s="1"/>
  <c r="F42" i="14"/>
  <c r="G42" i="14" s="1"/>
  <c r="F42" i="30"/>
  <c r="G42" i="30" s="1"/>
  <c r="P42" i="30"/>
  <c r="P6" i="24"/>
  <c r="F6" i="28"/>
  <c r="G6" i="28" s="1"/>
  <c r="P6" i="36"/>
  <c r="F6" i="40"/>
  <c r="G6" i="40" s="1"/>
  <c r="P6" i="44"/>
  <c r="F6" i="49"/>
  <c r="G6" i="49" s="1"/>
  <c r="P6" i="12"/>
  <c r="F6" i="19"/>
  <c r="G6" i="19" s="1"/>
  <c r="F6" i="22"/>
  <c r="G6" i="22" s="1"/>
  <c r="F6" i="26"/>
  <c r="G6" i="26" s="1"/>
  <c r="F6" i="36"/>
  <c r="G6" i="36" s="1"/>
  <c r="F6" i="38"/>
  <c r="G6" i="38" s="1"/>
  <c r="P6" i="40"/>
  <c r="F6" i="43"/>
  <c r="F6" i="52"/>
  <c r="G6" i="52" s="1"/>
  <c r="P6" i="18"/>
  <c r="F6" i="27"/>
  <c r="G6" i="27" s="1"/>
  <c r="F6" i="34"/>
  <c r="G6" i="34" s="1"/>
  <c r="F6" i="23"/>
  <c r="G6" i="23" s="1"/>
  <c r="P6" i="31"/>
  <c r="P6" i="8"/>
  <c r="F6" i="17"/>
  <c r="G6" i="17" s="1"/>
  <c r="P6" i="19"/>
  <c r="P6" i="22"/>
  <c r="P6" i="29"/>
  <c r="F6" i="31"/>
  <c r="G6" i="31" s="1"/>
  <c r="P6" i="30"/>
  <c r="P6" i="42"/>
  <c r="P6" i="43"/>
  <c r="F6" i="51"/>
  <c r="G6" i="51" s="1"/>
  <c r="P6" i="51"/>
  <c r="P6" i="17"/>
  <c r="F6" i="24"/>
  <c r="G6" i="24" s="1"/>
  <c r="F6" i="25"/>
  <c r="G6" i="25" s="1"/>
  <c r="P6" i="32"/>
  <c r="F6" i="30"/>
  <c r="G6" i="30" s="1"/>
  <c r="F6" i="39"/>
  <c r="G6" i="39" s="1"/>
  <c r="F6" i="42"/>
  <c r="G6" i="42" s="1"/>
  <c r="F6" i="50"/>
  <c r="G6" i="50" s="1"/>
  <c r="P6" i="13"/>
  <c r="F6" i="14"/>
  <c r="G6" i="14" s="1"/>
  <c r="F6" i="37"/>
  <c r="G6" i="37" s="1"/>
  <c r="P6" i="39"/>
  <c r="P6" i="33"/>
  <c r="P6" i="35"/>
  <c r="F6" i="12"/>
  <c r="G6" i="12" s="1"/>
  <c r="F6" i="21"/>
  <c r="G6" i="21" s="1"/>
  <c r="P6" i="26"/>
  <c r="P6" i="38"/>
  <c r="P6" i="49"/>
  <c r="P6" i="20"/>
  <c r="F6" i="29"/>
  <c r="G6" i="29" s="1"/>
  <c r="F6" i="44"/>
  <c r="G6" i="44" s="1"/>
  <c r="P6" i="52"/>
  <c r="P6" i="16"/>
  <c r="P6" i="41"/>
  <c r="P6" i="15"/>
  <c r="F6" i="20"/>
  <c r="G6" i="20" s="1"/>
  <c r="P6" i="37"/>
  <c r="P6" i="21"/>
  <c r="F6" i="41"/>
  <c r="G6" i="41" s="1"/>
  <c r="P6" i="25"/>
  <c r="F6" i="18"/>
  <c r="G6" i="18" s="1"/>
  <c r="F6" i="15"/>
  <c r="G6" i="15" s="1"/>
  <c r="F6" i="33"/>
  <c r="G6" i="33" s="1"/>
  <c r="F6" i="48"/>
  <c r="G6" i="48" s="1"/>
  <c r="F6" i="13"/>
  <c r="G6" i="13" s="1"/>
  <c r="P6" i="14"/>
  <c r="P6" i="34"/>
  <c r="P6" i="48"/>
  <c r="F6" i="8"/>
  <c r="G6" i="8" s="1"/>
  <c r="P6" i="28"/>
  <c r="F6" i="32"/>
  <c r="P6" i="50"/>
  <c r="P6" i="27"/>
  <c r="F6" i="16"/>
  <c r="G6" i="16" s="1"/>
  <c r="F6" i="35"/>
  <c r="G6" i="35" s="1"/>
  <c r="P6" i="23"/>
  <c r="P20" i="49"/>
  <c r="F20" i="18"/>
  <c r="G20" i="18" s="1"/>
  <c r="P20" i="20"/>
  <c r="P20" i="29"/>
  <c r="F20" i="37"/>
  <c r="G20" i="37" s="1"/>
  <c r="F20" i="14"/>
  <c r="G20" i="14" s="1"/>
  <c r="P20" i="26"/>
  <c r="F20" i="35"/>
  <c r="G20" i="35" s="1"/>
  <c r="F20" i="41"/>
  <c r="G20" i="41" s="1"/>
  <c r="F20" i="13"/>
  <c r="G20" i="13" s="1"/>
  <c r="F20" i="17"/>
  <c r="G20" i="17" s="1"/>
  <c r="P20" i="16"/>
  <c r="P20" i="19"/>
  <c r="P20" i="22"/>
  <c r="F20" i="27"/>
  <c r="G20" i="27" s="1"/>
  <c r="F20" i="31"/>
  <c r="G20" i="31" s="1"/>
  <c r="P20" i="32"/>
  <c r="P20" i="35"/>
  <c r="F20" i="36"/>
  <c r="G20" i="36" s="1"/>
  <c r="P20" i="38"/>
  <c r="P20" i="41"/>
  <c r="F20" i="43"/>
  <c r="G20" i="43" s="1"/>
  <c r="P20" i="14"/>
  <c r="F20" i="16"/>
  <c r="G20" i="16" s="1"/>
  <c r="F20" i="19"/>
  <c r="G20" i="19" s="1"/>
  <c r="P20" i="21"/>
  <c r="F20" i="26"/>
  <c r="G20" i="26" s="1"/>
  <c r="F20" i="29"/>
  <c r="G20" i="29" s="1"/>
  <c r="F20" i="32"/>
  <c r="G20" i="32" s="1"/>
  <c r="P20" i="34"/>
  <c r="F20" i="24"/>
  <c r="G20" i="24" s="1"/>
  <c r="F20" i="38"/>
  <c r="G20" i="38" s="1"/>
  <c r="P20" i="40"/>
  <c r="F20" i="44"/>
  <c r="G20" i="44" s="1"/>
  <c r="F20" i="8"/>
  <c r="G20" i="8" s="1"/>
  <c r="F20" i="15"/>
  <c r="G20" i="15" s="1"/>
  <c r="F20" i="21"/>
  <c r="G20" i="21" s="1"/>
  <c r="P20" i="28"/>
  <c r="F20" i="34"/>
  <c r="G20" i="34" s="1"/>
  <c r="P20" i="37"/>
  <c r="P20" i="42"/>
  <c r="P20" i="12"/>
  <c r="F20" i="20"/>
  <c r="G20" i="20" s="1"/>
  <c r="P20" i="27"/>
  <c r="F20" i="33"/>
  <c r="G20" i="33" s="1"/>
  <c r="P20" i="36"/>
  <c r="F20" i="42"/>
  <c r="G20" i="42" s="1"/>
  <c r="P20" i="48"/>
  <c r="F20" i="52"/>
  <c r="G20" i="52" s="1"/>
  <c r="P20" i="51"/>
  <c r="P20" i="52"/>
  <c r="F20" i="51"/>
  <c r="G20" i="51" s="1"/>
  <c r="F20" i="28"/>
  <c r="G20" i="28" s="1"/>
  <c r="P20" i="39"/>
  <c r="F20" i="22"/>
  <c r="G20" i="22" s="1"/>
  <c r="P20" i="24"/>
  <c r="F20" i="12"/>
  <c r="G20" i="12" s="1"/>
  <c r="P20" i="18"/>
  <c r="P20" i="25"/>
  <c r="P20" i="30"/>
  <c r="P20" i="23"/>
  <c r="F20" i="40"/>
  <c r="G20" i="40" s="1"/>
  <c r="P20" i="13"/>
  <c r="P20" i="17"/>
  <c r="F20" i="25"/>
  <c r="G20" i="25" s="1"/>
  <c r="P20" i="31"/>
  <c r="F20" i="23"/>
  <c r="G20" i="23" s="1"/>
  <c r="F20" i="39"/>
  <c r="G20" i="39" s="1"/>
  <c r="P20" i="43"/>
  <c r="F20" i="50"/>
  <c r="G20" i="50" s="1"/>
  <c r="F20" i="48"/>
  <c r="G20" i="48" s="1"/>
  <c r="F20" i="49"/>
  <c r="G20" i="49" s="1"/>
  <c r="P20" i="50"/>
  <c r="P20" i="8"/>
  <c r="P20" i="33"/>
  <c r="P20" i="15"/>
  <c r="F20" i="30"/>
  <c r="G20" i="30" s="1"/>
  <c r="P20" i="44"/>
  <c r="E44" i="28"/>
  <c r="G38" i="49"/>
  <c r="G7" i="49"/>
  <c r="P26" i="49"/>
  <c r="F26" i="24"/>
  <c r="G26" i="24" s="1"/>
  <c r="P26" i="22"/>
  <c r="P26" i="34"/>
  <c r="F26" i="22"/>
  <c r="G26" i="22" s="1"/>
  <c r="F26" i="43"/>
  <c r="G26" i="43" s="1"/>
  <c r="F26" i="19"/>
  <c r="G26" i="19" s="1"/>
  <c r="N17" i="48"/>
  <c r="N17" i="22"/>
  <c r="N17" i="23"/>
  <c r="N17" i="31"/>
  <c r="N17" i="43"/>
  <c r="N17" i="39"/>
  <c r="N17" i="13"/>
  <c r="N17" i="37"/>
  <c r="N17" i="34"/>
  <c r="N17" i="16"/>
  <c r="N17" i="14"/>
  <c r="N17" i="25"/>
  <c r="N17" i="15"/>
  <c r="N17" i="26"/>
  <c r="N17" i="17"/>
  <c r="N17" i="33"/>
  <c r="N17" i="52"/>
  <c r="N17" i="35"/>
  <c r="N17" i="42"/>
  <c r="N17" i="21"/>
  <c r="N17" i="12"/>
  <c r="N17" i="50"/>
  <c r="N17" i="30"/>
  <c r="N17" i="32"/>
  <c r="N17" i="41"/>
  <c r="N17" i="8"/>
  <c r="N17" i="18"/>
  <c r="N17" i="27"/>
  <c r="N17" i="38"/>
  <c r="N17" i="36"/>
  <c r="N17" i="51"/>
  <c r="N17" i="24"/>
  <c r="N17" i="20"/>
  <c r="N17" i="49"/>
  <c r="N17" i="28"/>
  <c r="N17" i="19"/>
  <c r="N17" i="29"/>
  <c r="N17" i="40"/>
  <c r="N17" i="44"/>
  <c r="N33" i="51"/>
  <c r="N33" i="15"/>
  <c r="N33" i="21"/>
  <c r="N33" i="20"/>
  <c r="N33" i="36"/>
  <c r="N33" i="27"/>
  <c r="N33" i="38"/>
  <c r="N33" i="43"/>
  <c r="N33" i="33"/>
  <c r="N33" i="37"/>
  <c r="N33" i="17"/>
  <c r="N33" i="23"/>
  <c r="N33" i="31"/>
  <c r="N33" i="12"/>
  <c r="N33" i="41"/>
  <c r="N33" i="48"/>
  <c r="N33" i="29"/>
  <c r="N33" i="44"/>
  <c r="N33" i="13"/>
  <c r="N33" i="40"/>
  <c r="N33" i="14"/>
  <c r="N33" i="50"/>
  <c r="N33" i="22"/>
  <c r="N33" i="42"/>
  <c r="N33" i="39"/>
  <c r="N33" i="34"/>
  <c r="N33" i="19"/>
  <c r="N33" i="32"/>
  <c r="N33" i="26"/>
  <c r="N33" i="52"/>
  <c r="N33" i="16"/>
  <c r="N33" i="18"/>
  <c r="N33" i="30"/>
  <c r="N33" i="49"/>
  <c r="N33" i="8"/>
  <c r="N33" i="24"/>
  <c r="N33" i="28"/>
  <c r="N33" i="25"/>
  <c r="N33" i="35"/>
  <c r="P18" i="25"/>
  <c r="F18" i="39"/>
  <c r="G18" i="39" s="1"/>
  <c r="F18" i="34"/>
  <c r="G18" i="34" s="1"/>
  <c r="F18" i="16"/>
  <c r="G18" i="16" s="1"/>
  <c r="P18" i="48"/>
  <c r="P18" i="49"/>
  <c r="P18" i="15"/>
  <c r="F18" i="29"/>
  <c r="G18" i="29" s="1"/>
  <c r="F18" i="24"/>
  <c r="G18" i="24" s="1"/>
  <c r="P18" i="12"/>
  <c r="P18" i="41"/>
  <c r="P18" i="36"/>
  <c r="F18" i="23"/>
  <c r="G18" i="23" s="1"/>
  <c r="P18" i="52"/>
  <c r="F18" i="17"/>
  <c r="G18" i="17" s="1"/>
  <c r="F18" i="32"/>
  <c r="G18" i="32" s="1"/>
  <c r="F18" i="52"/>
  <c r="G18" i="52" s="1"/>
  <c r="P18" i="30"/>
  <c r="F18" i="18"/>
  <c r="G18" i="18" s="1"/>
  <c r="P18" i="14"/>
  <c r="P18" i="18"/>
  <c r="F18" i="22"/>
  <c r="G18" i="22" s="1"/>
  <c r="P18" i="20"/>
  <c r="F18" i="50"/>
  <c r="G18" i="50" s="1"/>
  <c r="P18" i="13"/>
  <c r="F18" i="44"/>
  <c r="G18" i="44" s="1"/>
  <c r="P18" i="21"/>
  <c r="F18" i="41"/>
  <c r="G18" i="41" s="1"/>
  <c r="P18" i="8"/>
  <c r="F18" i="28"/>
  <c r="G18" i="28" s="1"/>
  <c r="F18" i="15"/>
  <c r="G18" i="15" s="1"/>
  <c r="P18" i="22"/>
  <c r="F18" i="43"/>
  <c r="G18" i="43" s="1"/>
  <c r="F18" i="40"/>
  <c r="G18" i="40" s="1"/>
  <c r="F18" i="26"/>
  <c r="G18" i="26" s="1"/>
  <c r="P18" i="40"/>
  <c r="P18" i="43"/>
  <c r="F18" i="25"/>
  <c r="G18" i="25" s="1"/>
  <c r="F18" i="51"/>
  <c r="G18" i="51" s="1"/>
  <c r="P18" i="24"/>
  <c r="P18" i="31"/>
  <c r="P18" i="28"/>
  <c r="F18" i="12"/>
  <c r="G18" i="12" s="1"/>
  <c r="P18" i="16"/>
  <c r="F18" i="27"/>
  <c r="G18" i="27" s="1"/>
  <c r="F18" i="36"/>
  <c r="G18" i="36" s="1"/>
  <c r="F18" i="48"/>
  <c r="P18" i="39"/>
  <c r="F18" i="42"/>
  <c r="G18" i="42" s="1"/>
  <c r="F18" i="31"/>
  <c r="G18" i="31" s="1"/>
  <c r="P18" i="32"/>
  <c r="P18" i="42"/>
  <c r="P18" i="29"/>
  <c r="P18" i="33"/>
  <c r="P18" i="34"/>
  <c r="P18" i="44"/>
  <c r="P18" i="27"/>
  <c r="P18" i="35"/>
  <c r="P18" i="19"/>
  <c r="P18" i="37"/>
  <c r="F18" i="30"/>
  <c r="G18" i="30" s="1"/>
  <c r="P18" i="51"/>
  <c r="F18" i="21"/>
  <c r="G18" i="21" s="1"/>
  <c r="F18" i="20"/>
  <c r="G18" i="20" s="1"/>
  <c r="F18" i="8"/>
  <c r="G18" i="8" s="1"/>
  <c r="F18" i="19"/>
  <c r="G18" i="19" s="1"/>
  <c r="F18" i="49"/>
  <c r="G18" i="49" s="1"/>
  <c r="F18" i="13"/>
  <c r="G18" i="13" s="1"/>
  <c r="F18" i="14"/>
  <c r="G18" i="14" s="1"/>
  <c r="P18" i="26"/>
  <c r="F18" i="37"/>
  <c r="G18" i="37" s="1"/>
  <c r="P18" i="17"/>
  <c r="F18" i="33"/>
  <c r="G18" i="33" s="1"/>
  <c r="F18" i="35"/>
  <c r="G18" i="35" s="1"/>
  <c r="P18" i="50"/>
  <c r="P18" i="38"/>
  <c r="P18" i="23"/>
  <c r="F18" i="38"/>
  <c r="G18" i="38" s="1"/>
  <c r="G18" i="48"/>
  <c r="N9" i="37"/>
  <c r="N9" i="15"/>
  <c r="N9" i="24"/>
  <c r="N9" i="21"/>
  <c r="N9" i="44"/>
  <c r="N9" i="33"/>
  <c r="N9" i="29"/>
  <c r="N9" i="51"/>
  <c r="N9" i="28"/>
  <c r="N9" i="27"/>
  <c r="N9" i="18"/>
  <c r="N9" i="34"/>
  <c r="N9" i="49"/>
  <c r="N9" i="13"/>
  <c r="N9" i="23"/>
  <c r="N9" i="32"/>
  <c r="N9" i="39"/>
  <c r="N9" i="38"/>
  <c r="N9" i="36"/>
  <c r="N9" i="22"/>
  <c r="N9" i="31"/>
  <c r="N9" i="42"/>
  <c r="N9" i="50"/>
  <c r="N9" i="35"/>
  <c r="N9" i="30"/>
  <c r="N9" i="14"/>
  <c r="N9" i="8"/>
  <c r="N9" i="48"/>
  <c r="N9" i="20"/>
  <c r="N9" i="19"/>
  <c r="N9" i="52"/>
  <c r="N9" i="12"/>
  <c r="N9" i="16"/>
  <c r="N9" i="43"/>
  <c r="N9" i="26"/>
  <c r="N9" i="40"/>
  <c r="N25" i="52"/>
  <c r="N25" i="41"/>
  <c r="N25" i="39"/>
  <c r="N25" i="25"/>
  <c r="N25" i="31"/>
  <c r="N25" i="18"/>
  <c r="N25" i="8"/>
  <c r="N25" i="49"/>
  <c r="N25" i="29"/>
  <c r="N25" i="34"/>
  <c r="N25" i="22"/>
  <c r="N25" i="16"/>
  <c r="N25" i="51"/>
  <c r="N25" i="36"/>
  <c r="N25" i="38"/>
  <c r="N25" i="26"/>
  <c r="N25" i="30"/>
  <c r="N25" i="17"/>
  <c r="N25" i="43"/>
  <c r="N25" i="24"/>
  <c r="N25" i="14"/>
  <c r="N25" i="40"/>
  <c r="N25" i="28"/>
  <c r="N25" i="21"/>
  <c r="N25" i="50"/>
  <c r="N25" i="35"/>
  <c r="N25" i="37"/>
  <c r="N25" i="23"/>
  <c r="N25" i="19"/>
  <c r="N25" i="15"/>
  <c r="N25" i="44"/>
  <c r="N25" i="13"/>
  <c r="N25" i="27"/>
  <c r="N25" i="32"/>
  <c r="N25" i="20"/>
  <c r="N25" i="42"/>
  <c r="N25" i="48"/>
  <c r="N25" i="33"/>
  <c r="N25" i="12"/>
  <c r="N39" i="16"/>
  <c r="N39" i="22"/>
  <c r="N39" i="25"/>
  <c r="N39" i="28"/>
  <c r="N39" i="21"/>
  <c r="N39" i="29"/>
  <c r="N39" i="17"/>
  <c r="N39" i="31"/>
  <c r="N39" i="32"/>
  <c r="N39" i="19"/>
  <c r="N39" i="8"/>
  <c r="N39" i="20"/>
  <c r="N39" i="23"/>
  <c r="N39" i="27"/>
  <c r="N39" i="18"/>
  <c r="N39" i="24"/>
  <c r="N39" i="26"/>
  <c r="N39" i="30"/>
  <c r="N39" i="33"/>
  <c r="N39" i="34"/>
  <c r="N39" i="36"/>
  <c r="N39" i="41"/>
  <c r="N39" i="43"/>
  <c r="N39" i="15"/>
  <c r="N39" i="37"/>
  <c r="N39" i="40"/>
  <c r="N39" i="14"/>
  <c r="N39" i="35"/>
  <c r="N39" i="39"/>
  <c r="N39" i="44"/>
  <c r="N39" i="12"/>
  <c r="N39" i="13"/>
  <c r="N39" i="38"/>
  <c r="N39" i="42"/>
  <c r="N39" i="48"/>
  <c r="N39" i="52"/>
  <c r="F37" i="30"/>
  <c r="G37" i="30" s="1"/>
  <c r="P37" i="26"/>
  <c r="P37" i="23"/>
  <c r="F37" i="17"/>
  <c r="G37" i="17" s="1"/>
  <c r="F37" i="12"/>
  <c r="G37" i="12" s="1"/>
  <c r="P37" i="32"/>
  <c r="P37" i="22"/>
  <c r="F37" i="21"/>
  <c r="G37" i="21" s="1"/>
  <c r="P37" i="15"/>
  <c r="P37" i="12"/>
  <c r="P37" i="18"/>
  <c r="F37" i="27"/>
  <c r="G37" i="27" s="1"/>
  <c r="F37" i="31"/>
  <c r="G37" i="31" s="1"/>
  <c r="P37" i="34"/>
  <c r="F37" i="39"/>
  <c r="G37" i="39" s="1"/>
  <c r="F37" i="38"/>
  <c r="G37" i="38" s="1"/>
  <c r="P37" i="44"/>
  <c r="P37" i="50"/>
  <c r="F37" i="8"/>
  <c r="G37" i="8" s="1"/>
  <c r="F37" i="16"/>
  <c r="G37" i="16" s="1"/>
  <c r="P37" i="25"/>
  <c r="P37" i="36"/>
  <c r="F37" i="49"/>
  <c r="G37" i="49" s="1"/>
  <c r="P37" i="39"/>
  <c r="F37" i="14"/>
  <c r="G37" i="14" s="1"/>
  <c r="P37" i="20"/>
  <c r="P37" i="24"/>
  <c r="P37" i="27"/>
  <c r="P37" i="28"/>
  <c r="F37" i="35"/>
  <c r="G37" i="35" s="1"/>
  <c r="F37" i="32"/>
  <c r="G37" i="32" s="1"/>
  <c r="P37" i="41"/>
  <c r="F37" i="43"/>
  <c r="G37" i="43" s="1"/>
  <c r="P37" i="51"/>
  <c r="P37" i="13"/>
  <c r="F37" i="15"/>
  <c r="G37" i="15" s="1"/>
  <c r="F37" i="22"/>
  <c r="G37" i="22" s="1"/>
  <c r="F37" i="29"/>
  <c r="G37" i="29" s="1"/>
  <c r="P37" i="40"/>
  <c r="F37" i="44"/>
  <c r="G37" i="44" s="1"/>
  <c r="F37" i="50"/>
  <c r="G37" i="50" s="1"/>
  <c r="P37" i="35"/>
  <c r="P37" i="17"/>
  <c r="F37" i="23"/>
  <c r="G37" i="23" s="1"/>
  <c r="F37" i="20"/>
  <c r="G37" i="20" s="1"/>
  <c r="F37" i="25"/>
  <c r="G37" i="25" s="1"/>
  <c r="F37" i="28"/>
  <c r="G37" i="28" s="1"/>
  <c r="P37" i="31"/>
  <c r="F37" i="37"/>
  <c r="G37" i="37" s="1"/>
  <c r="P37" i="33"/>
  <c r="F37" i="42"/>
  <c r="G37" i="42" s="1"/>
  <c r="P37" i="49"/>
  <c r="F37" i="51"/>
  <c r="G37" i="51" s="1"/>
  <c r="P37" i="8"/>
  <c r="F37" i="19"/>
  <c r="G37" i="19" s="1"/>
  <c r="F37" i="24"/>
  <c r="G37" i="24" s="1"/>
  <c r="P37" i="30"/>
  <c r="F37" i="34"/>
  <c r="G37" i="34" s="1"/>
  <c r="F37" i="40"/>
  <c r="G37" i="40" s="1"/>
  <c r="F37" i="48"/>
  <c r="G37" i="48" s="1"/>
  <c r="F37" i="41"/>
  <c r="G37" i="41" s="1"/>
  <c r="P37" i="14"/>
  <c r="F37" i="18"/>
  <c r="G37" i="18" s="1"/>
  <c r="P37" i="19"/>
  <c r="F37" i="26"/>
  <c r="G37" i="26" s="1"/>
  <c r="P37" i="29"/>
  <c r="F37" i="33"/>
  <c r="G37" i="33" s="1"/>
  <c r="P37" i="38"/>
  <c r="F37" i="36"/>
  <c r="G37" i="36" s="1"/>
  <c r="P37" i="42"/>
  <c r="P37" i="48"/>
  <c r="F37" i="52"/>
  <c r="G37" i="52" s="1"/>
  <c r="F37" i="13"/>
  <c r="G37" i="13" s="1"/>
  <c r="P37" i="16"/>
  <c r="P37" i="21"/>
  <c r="P37" i="37"/>
  <c r="P37" i="52"/>
  <c r="P37" i="43"/>
  <c r="AI33" i="4"/>
  <c r="G33" i="4" s="1"/>
  <c r="AI47" i="4"/>
  <c r="G47" i="4" s="1"/>
  <c r="AH15" i="4"/>
  <c r="F15" i="4" s="1"/>
  <c r="T41" i="30"/>
  <c r="T41" i="42"/>
  <c r="T41" i="43"/>
  <c r="T41" i="19"/>
  <c r="T41" i="32"/>
  <c r="T41" i="29"/>
  <c r="T41" i="16"/>
  <c r="T41" i="38"/>
  <c r="T41" i="27"/>
  <c r="T41" i="37"/>
  <c r="T41" i="49"/>
  <c r="T41" i="35"/>
  <c r="T41" i="52"/>
  <c r="T41" i="48"/>
  <c r="T41" i="14"/>
  <c r="T41" i="17"/>
  <c r="T41" i="22"/>
  <c r="T41" i="26"/>
  <c r="T41" i="21"/>
  <c r="T41" i="15"/>
  <c r="T41" i="20"/>
  <c r="T41" i="31"/>
  <c r="T41" i="25"/>
  <c r="T41" i="13"/>
  <c r="T41" i="34"/>
  <c r="T41" i="23"/>
  <c r="T41" i="36"/>
  <c r="T41" i="33"/>
  <c r="T41" i="40"/>
  <c r="T41" i="24"/>
  <c r="T41" i="41"/>
  <c r="T41" i="51"/>
  <c r="T41" i="12"/>
  <c r="T41" i="39"/>
  <c r="T41" i="18"/>
  <c r="T41" i="8"/>
  <c r="T41" i="50"/>
  <c r="T41" i="28"/>
  <c r="T41" i="44"/>
  <c r="N27" i="22"/>
  <c r="N27" i="17"/>
  <c r="N27" i="35"/>
  <c r="N27" i="25"/>
  <c r="N27" i="28"/>
  <c r="N27" i="42"/>
  <c r="N27" i="37"/>
  <c r="N27" i="41"/>
  <c r="N27" i="43"/>
  <c r="N27" i="51"/>
  <c r="N27" i="50"/>
  <c r="N27" i="14"/>
  <c r="N27" i="26"/>
  <c r="N27" i="33"/>
  <c r="N27" i="39"/>
  <c r="N27" i="8"/>
  <c r="N27" i="15"/>
  <c r="N27" i="30"/>
  <c r="N27" i="31"/>
  <c r="N27" i="16"/>
  <c r="N27" i="21"/>
  <c r="N27" i="19"/>
  <c r="N27" i="34"/>
  <c r="N27" i="40"/>
  <c r="N27" i="49"/>
  <c r="N27" i="48"/>
  <c r="N27" i="52"/>
  <c r="N27" i="23"/>
  <c r="N27" i="18"/>
  <c r="N27" i="36"/>
  <c r="N27" i="38"/>
  <c r="N27" i="20"/>
  <c r="N27" i="29"/>
  <c r="N27" i="44"/>
  <c r="N27" i="12"/>
  <c r="N27" i="32"/>
  <c r="N27" i="13"/>
  <c r="N27" i="27"/>
  <c r="N27" i="24"/>
  <c r="F9" i="14"/>
  <c r="G9" i="14" s="1"/>
  <c r="P9" i="20"/>
  <c r="F9" i="12"/>
  <c r="G9" i="12" s="1"/>
  <c r="F9" i="17"/>
  <c r="G9" i="17" s="1"/>
  <c r="F9" i="25"/>
  <c r="G9" i="25" s="1"/>
  <c r="F9" i="32"/>
  <c r="G9" i="32" s="1"/>
  <c r="P9" i="36"/>
  <c r="P9" i="44"/>
  <c r="P9" i="49"/>
  <c r="P9" i="26"/>
  <c r="P9" i="48"/>
  <c r="F9" i="52"/>
  <c r="G9" i="52" s="1"/>
  <c r="F9" i="15"/>
  <c r="G9" i="15" s="1"/>
  <c r="P9" i="23"/>
  <c r="F9" i="31"/>
  <c r="G9" i="31" s="1"/>
  <c r="P9" i="31"/>
  <c r="F9" i="38"/>
  <c r="G9" i="38" s="1"/>
  <c r="P9" i="15"/>
  <c r="F9" i="20"/>
  <c r="G9" i="20" s="1"/>
  <c r="P9" i="28"/>
  <c r="P9" i="39"/>
  <c r="F9" i="33"/>
  <c r="G9" i="33" s="1"/>
  <c r="F9" i="40"/>
  <c r="G9" i="40" s="1"/>
  <c r="P9" i="50"/>
  <c r="P9" i="8"/>
  <c r="P9" i="17"/>
  <c r="P9" i="25"/>
  <c r="F9" i="27"/>
  <c r="G9" i="27" s="1"/>
  <c r="F9" i="41"/>
  <c r="G9" i="41" s="1"/>
  <c r="F9" i="34"/>
  <c r="G9" i="34" s="1"/>
  <c r="F9" i="42"/>
  <c r="G9" i="42" s="1"/>
  <c r="F9" i="13"/>
  <c r="G9" i="13" s="1"/>
  <c r="P9" i="14"/>
  <c r="F9" i="23"/>
  <c r="G9" i="23" s="1"/>
  <c r="P9" i="37"/>
  <c r="F9" i="48"/>
  <c r="G9" i="48" s="1"/>
  <c r="F9" i="51"/>
  <c r="G9" i="51" s="1"/>
  <c r="F9" i="39"/>
  <c r="G9" i="39" s="1"/>
  <c r="F9" i="36"/>
  <c r="G9" i="36" s="1"/>
  <c r="P9" i="41"/>
  <c r="F9" i="50"/>
  <c r="G9" i="50" s="1"/>
  <c r="F9" i="8"/>
  <c r="G9" i="8" s="1"/>
  <c r="P9" i="18"/>
  <c r="P9" i="22"/>
  <c r="F9" i="37"/>
  <c r="G9" i="37" s="1"/>
  <c r="F9" i="44"/>
  <c r="F9" i="19"/>
  <c r="G9" i="19" s="1"/>
  <c r="F9" i="28"/>
  <c r="G9" i="28" s="1"/>
  <c r="F9" i="35"/>
  <c r="G9" i="35" s="1"/>
  <c r="P9" i="42"/>
  <c r="P9" i="29"/>
  <c r="P9" i="32"/>
  <c r="P9" i="43"/>
  <c r="P9" i="52"/>
  <c r="P9" i="12"/>
  <c r="F9" i="22"/>
  <c r="G9" i="22" s="1"/>
  <c r="P9" i="27"/>
  <c r="P9" i="34"/>
  <c r="P9" i="30"/>
  <c r="P9" i="38"/>
  <c r="F9" i="18"/>
  <c r="G9" i="18" s="1"/>
  <c r="P9" i="24"/>
  <c r="P9" i="35"/>
  <c r="P9" i="16"/>
  <c r="F9" i="43"/>
  <c r="G9" i="43" s="1"/>
  <c r="P9" i="13"/>
  <c r="P9" i="21"/>
  <c r="P9" i="51"/>
  <c r="F9" i="24"/>
  <c r="G9" i="24" s="1"/>
  <c r="F9" i="30"/>
  <c r="G9" i="30" s="1"/>
  <c r="P9" i="40"/>
  <c r="F9" i="49"/>
  <c r="G9" i="49" s="1"/>
  <c r="P9" i="19"/>
  <c r="F9" i="16"/>
  <c r="G9" i="16" s="1"/>
  <c r="F9" i="21"/>
  <c r="G9" i="21" s="1"/>
  <c r="F9" i="26"/>
  <c r="G9" i="26" s="1"/>
  <c r="F9" i="29"/>
  <c r="G9" i="29" s="1"/>
  <c r="P9" i="33"/>
  <c r="F26" i="21"/>
  <c r="G26" i="21" s="1"/>
  <c r="F26" i="37"/>
  <c r="G26" i="37" s="1"/>
  <c r="P26" i="23"/>
  <c r="F26" i="40"/>
  <c r="G26" i="40" s="1"/>
  <c r="P26" i="40"/>
  <c r="F26" i="17"/>
  <c r="G26" i="17" s="1"/>
  <c r="F26" i="52"/>
  <c r="G26" i="52" s="1"/>
  <c r="P26" i="15"/>
  <c r="P26" i="27"/>
  <c r="P26" i="8"/>
  <c r="P26" i="26"/>
  <c r="F26" i="23"/>
  <c r="G26" i="23" s="1"/>
  <c r="F26" i="48"/>
  <c r="G26" i="48" s="1"/>
  <c r="F26" i="30"/>
  <c r="G26" i="30" s="1"/>
  <c r="F26" i="20"/>
  <c r="G26" i="20" s="1"/>
  <c r="P26" i="29"/>
  <c r="P26" i="13"/>
  <c r="P26" i="28"/>
  <c r="P26" i="50"/>
  <c r="P26" i="24"/>
  <c r="P26" i="35"/>
  <c r="P26" i="20"/>
  <c r="F26" i="36"/>
  <c r="G26" i="36" s="1"/>
  <c r="P26" i="41"/>
  <c r="P26" i="16"/>
  <c r="F26" i="44"/>
  <c r="G26" i="44" s="1"/>
  <c r="P26" i="21"/>
  <c r="F26" i="26"/>
  <c r="G26" i="26" s="1"/>
  <c r="P26" i="36"/>
  <c r="P26" i="12"/>
  <c r="P26" i="37"/>
  <c r="F26" i="8"/>
  <c r="G26" i="8" s="1"/>
  <c r="P26" i="17"/>
  <c r="F26" i="29"/>
  <c r="G26" i="29" s="1"/>
  <c r="F26" i="41"/>
  <c r="G26" i="41" s="1"/>
  <c r="F26" i="13"/>
  <c r="G26" i="13" s="1"/>
  <c r="P26" i="31"/>
  <c r="F26" i="31"/>
  <c r="G26" i="31" s="1"/>
  <c r="P26" i="51"/>
  <c r="F26" i="27"/>
  <c r="G26" i="27" s="1"/>
  <c r="F26" i="49"/>
  <c r="G26" i="49" s="1"/>
  <c r="F26" i="15"/>
  <c r="G26" i="15" s="1"/>
  <c r="F26" i="34"/>
  <c r="G26" i="34" s="1"/>
  <c r="F26" i="42"/>
  <c r="G26" i="42" s="1"/>
  <c r="F26" i="35"/>
  <c r="G26" i="35" s="1"/>
  <c r="P26" i="19"/>
  <c r="P26" i="42"/>
  <c r="P26" i="33"/>
  <c r="P26" i="32"/>
  <c r="F26" i="18"/>
  <c r="G26" i="18" s="1"/>
  <c r="F26" i="50"/>
  <c r="G26" i="50" s="1"/>
  <c r="F26" i="25"/>
  <c r="G26" i="25" s="1"/>
  <c r="F26" i="33"/>
  <c r="G26" i="33" s="1"/>
  <c r="F26" i="28"/>
  <c r="G26" i="28" s="1"/>
  <c r="F26" i="14"/>
  <c r="G26" i="14" s="1"/>
  <c r="F26" i="38"/>
  <c r="G26" i="38" s="1"/>
  <c r="P26" i="52"/>
  <c r="P26" i="43"/>
  <c r="F26" i="12"/>
  <c r="G26" i="12" s="1"/>
  <c r="P26" i="14"/>
  <c r="P26" i="38"/>
  <c r="P26" i="25"/>
  <c r="N11" i="49"/>
  <c r="N11" i="48"/>
  <c r="N11" i="52"/>
  <c r="N11" i="15"/>
  <c r="N11" i="18"/>
  <c r="N11" i="22"/>
  <c r="N11" i="31"/>
  <c r="N11" i="30"/>
  <c r="N11" i="16"/>
  <c r="N11" i="27"/>
  <c r="N11" i="37"/>
  <c r="N11" i="43"/>
  <c r="N11" i="42"/>
  <c r="N11" i="25"/>
  <c r="N11" i="35"/>
  <c r="N11" i="41"/>
  <c r="N11" i="32"/>
  <c r="N11" i="38"/>
  <c r="N11" i="44"/>
  <c r="N11" i="12"/>
  <c r="N11" i="17"/>
  <c r="N11" i="21"/>
  <c r="N11" i="24"/>
  <c r="N11" i="26"/>
  <c r="N11" i="28"/>
  <c r="N11" i="14"/>
  <c r="N11" i="20"/>
  <c r="N11" i="34"/>
  <c r="N11" i="40"/>
  <c r="N11" i="19"/>
  <c r="N11" i="23"/>
  <c r="N11" i="29"/>
  <c r="N11" i="36"/>
  <c r="N11" i="13"/>
  <c r="N11" i="33"/>
  <c r="N11" i="39"/>
  <c r="N11" i="8"/>
  <c r="N11" i="51"/>
  <c r="N11" i="50"/>
  <c r="N15" i="48"/>
  <c r="N15" i="52"/>
  <c r="N15" i="49"/>
  <c r="N15" i="16"/>
  <c r="N15" i="18"/>
  <c r="N15" i="22"/>
  <c r="N15" i="19"/>
  <c r="N15" i="28"/>
  <c r="N15" i="33"/>
  <c r="N15" i="37"/>
  <c r="N15" i="20"/>
  <c r="N15" i="27"/>
  <c r="N15" i="42"/>
  <c r="N15" i="35"/>
  <c r="N15" i="29"/>
  <c r="N15" i="34"/>
  <c r="N15" i="15"/>
  <c r="N15" i="17"/>
  <c r="N15" i="21"/>
  <c r="N15" i="24"/>
  <c r="N15" i="25"/>
  <c r="N15" i="23"/>
  <c r="N15" i="32"/>
  <c r="N15" i="36"/>
  <c r="N15" i="44"/>
  <c r="N15" i="26"/>
  <c r="N15" i="30"/>
  <c r="N15" i="14"/>
  <c r="N15" i="31"/>
  <c r="N15" i="41"/>
  <c r="N15" i="8"/>
  <c r="N15" i="12"/>
  <c r="N15" i="39"/>
  <c r="N15" i="38"/>
  <c r="N15" i="43"/>
  <c r="N15" i="13"/>
  <c r="N15" i="40"/>
  <c r="N15" i="51"/>
  <c r="N15" i="50"/>
  <c r="N21" i="50"/>
  <c r="N21" i="18"/>
  <c r="N21" i="27"/>
  <c r="N21" i="17"/>
  <c r="N21" i="31"/>
  <c r="N21" i="37"/>
  <c r="N21" i="24"/>
  <c r="N21" i="39"/>
  <c r="N21" i="23"/>
  <c r="N21" i="32"/>
  <c r="N21" i="35"/>
  <c r="N21" i="34"/>
  <c r="N21" i="41"/>
  <c r="N21" i="42"/>
  <c r="N21" i="44"/>
  <c r="N21" i="20"/>
  <c r="N21" i="16"/>
  <c r="N21" i="8"/>
  <c r="N21" i="40"/>
  <c r="N21" i="12"/>
  <c r="N21" i="13"/>
  <c r="N21" i="49"/>
  <c r="N21" i="48"/>
  <c r="N21" i="22"/>
  <c r="N21" i="19"/>
  <c r="N21" i="15"/>
  <c r="N21" i="25"/>
  <c r="N21" i="29"/>
  <c r="N21" i="21"/>
  <c r="N21" i="43"/>
  <c r="N21" i="51"/>
  <c r="N21" i="52"/>
  <c r="N21" i="14"/>
  <c r="N21" i="28"/>
  <c r="N21" i="33"/>
  <c r="N21" i="26"/>
  <c r="N21" i="30"/>
  <c r="N21" i="36"/>
  <c r="N21" i="38"/>
  <c r="N29" i="33"/>
  <c r="N29" i="17"/>
  <c r="N29" i="35"/>
  <c r="N29" i="50"/>
  <c r="N29" i="41"/>
  <c r="N29" i="13"/>
  <c r="N29" i="26"/>
  <c r="N29" i="31"/>
  <c r="N29" i="16"/>
  <c r="N29" i="15"/>
  <c r="N29" i="51"/>
  <c r="N29" i="20"/>
  <c r="N29" i="36"/>
  <c r="N29" i="25"/>
  <c r="N29" i="12"/>
  <c r="N29" i="8"/>
  <c r="N29" i="49"/>
  <c r="N29" i="22"/>
  <c r="N29" i="37"/>
  <c r="N29" i="39"/>
  <c r="N29" i="34"/>
  <c r="N29" i="40"/>
  <c r="N29" i="14"/>
  <c r="N29" i="24"/>
  <c r="N29" i="19"/>
  <c r="N29" i="38"/>
  <c r="N29" i="52"/>
  <c r="N29" i="28"/>
  <c r="N29" i="30"/>
  <c r="N29" i="21"/>
  <c r="N29" i="42"/>
  <c r="N29" i="48"/>
  <c r="N29" i="32"/>
  <c r="N29" i="23"/>
  <c r="N29" i="44"/>
  <c r="N29" i="43"/>
  <c r="N29" i="27"/>
  <c r="N29" i="29"/>
  <c r="N29" i="18"/>
  <c r="N37" i="52"/>
  <c r="N37" i="12"/>
  <c r="N37" i="22"/>
  <c r="N37" i="26"/>
  <c r="N37" i="31"/>
  <c r="N37" i="35"/>
  <c r="N37" i="40"/>
  <c r="N37" i="23"/>
  <c r="N37" i="39"/>
  <c r="N37" i="15"/>
  <c r="N37" i="19"/>
  <c r="N37" i="20"/>
  <c r="N37" i="28"/>
  <c r="N37" i="37"/>
  <c r="N37" i="14"/>
  <c r="N37" i="33"/>
  <c r="N37" i="42"/>
  <c r="N37" i="48"/>
  <c r="N37" i="8"/>
  <c r="N37" i="25"/>
  <c r="N37" i="36"/>
  <c r="N37" i="24"/>
  <c r="N37" i="13"/>
  <c r="N37" i="18"/>
  <c r="N37" i="27"/>
  <c r="N37" i="30"/>
  <c r="N37" i="16"/>
  <c r="N37" i="44"/>
  <c r="N37" i="51"/>
  <c r="N37" i="49"/>
  <c r="N37" i="21"/>
  <c r="N37" i="29"/>
  <c r="N37" i="43"/>
  <c r="N37" i="41"/>
  <c r="N37" i="50"/>
  <c r="N37" i="17"/>
  <c r="N37" i="32"/>
  <c r="N37" i="38"/>
  <c r="N37" i="34"/>
  <c r="AH34" i="4"/>
  <c r="F34" i="4" s="1"/>
  <c r="AH43" i="4"/>
  <c r="F43" i="4" s="1"/>
  <c r="AH47" i="4"/>
  <c r="F47" i="4" s="1"/>
  <c r="N5" i="37"/>
  <c r="N5" i="27"/>
  <c r="N5" i="19"/>
  <c r="N5" i="15"/>
  <c r="N5" i="48"/>
  <c r="N5" i="22"/>
  <c r="N5" i="41"/>
  <c r="N5" i="16"/>
  <c r="N5" i="30"/>
  <c r="N5" i="50"/>
  <c r="N5" i="25"/>
  <c r="N5" i="40"/>
  <c r="N5" i="21"/>
  <c r="N5" i="39"/>
  <c r="N5" i="20"/>
  <c r="N5" i="17"/>
  <c r="N5" i="52"/>
  <c r="N5" i="28"/>
  <c r="N5" i="24"/>
  <c r="N5" i="29"/>
  <c r="N5" i="14"/>
  <c r="N5" i="42"/>
  <c r="N5" i="12"/>
  <c r="N5" i="32"/>
  <c r="N5" i="49"/>
  <c r="N5" i="23"/>
  <c r="N5" i="38"/>
  <c r="N5" i="18"/>
  <c r="N5" i="33"/>
  <c r="N5" i="13"/>
  <c r="N5" i="31"/>
  <c r="N5" i="43"/>
  <c r="N5" i="36"/>
  <c r="N5" i="35"/>
  <c r="N5" i="8"/>
  <c r="N5" i="44"/>
  <c r="N5" i="34"/>
  <c r="N5" i="26"/>
  <c r="N5" i="51"/>
  <c r="P21" i="8"/>
  <c r="P21" i="22"/>
  <c r="F21" i="16"/>
  <c r="G21" i="16" s="1"/>
  <c r="F21" i="21"/>
  <c r="G21" i="21" s="1"/>
  <c r="F21" i="30"/>
  <c r="G21" i="30" s="1"/>
  <c r="F21" i="25"/>
  <c r="G21" i="25" s="1"/>
  <c r="F21" i="32"/>
  <c r="G21" i="32" s="1"/>
  <c r="F21" i="41"/>
  <c r="G21" i="41" s="1"/>
  <c r="F21" i="44"/>
  <c r="G21" i="44" s="1"/>
  <c r="F21" i="19"/>
  <c r="G21" i="19" s="1"/>
  <c r="F21" i="17"/>
  <c r="G21" i="17" s="1"/>
  <c r="P21" i="21"/>
  <c r="P21" i="38"/>
  <c r="F21" i="8"/>
  <c r="G21" i="8" s="1"/>
  <c r="F21" i="14"/>
  <c r="G21" i="14" s="1"/>
  <c r="P21" i="12"/>
  <c r="P21" i="18"/>
  <c r="P21" i="27"/>
  <c r="P21" i="35"/>
  <c r="P21" i="28"/>
  <c r="P21" i="36"/>
  <c r="P21" i="40"/>
  <c r="F21" i="12"/>
  <c r="G21" i="12" s="1"/>
  <c r="F21" i="23"/>
  <c r="G21" i="23" s="1"/>
  <c r="F21" i="20"/>
  <c r="G21" i="20" s="1"/>
  <c r="F21" i="35"/>
  <c r="G21" i="35" s="1"/>
  <c r="P21" i="26"/>
  <c r="F21" i="33"/>
  <c r="G21" i="33" s="1"/>
  <c r="P21" i="41"/>
  <c r="P21" i="15"/>
  <c r="F21" i="24"/>
  <c r="G21" i="24" s="1"/>
  <c r="P21" i="30"/>
  <c r="P21" i="29"/>
  <c r="F21" i="39"/>
  <c r="G21" i="39" s="1"/>
  <c r="P21" i="44"/>
  <c r="F21" i="37"/>
  <c r="G21" i="37" s="1"/>
  <c r="P21" i="19"/>
  <c r="P21" i="17"/>
  <c r="F21" i="31"/>
  <c r="G21" i="31" s="1"/>
  <c r="F21" i="28"/>
  <c r="G21" i="28" s="1"/>
  <c r="P21" i="33"/>
  <c r="F21" i="42"/>
  <c r="G21" i="42" s="1"/>
  <c r="P21" i="14"/>
  <c r="P21" i="16"/>
  <c r="F21" i="27"/>
  <c r="G21" i="27" s="1"/>
  <c r="F21" i="38"/>
  <c r="G21" i="38" s="1"/>
  <c r="F21" i="26"/>
  <c r="G21" i="26" s="1"/>
  <c r="P21" i="32"/>
  <c r="F21" i="40"/>
  <c r="G21" i="40" s="1"/>
  <c r="F21" i="43"/>
  <c r="G21" i="43" s="1"/>
  <c r="F21" i="22"/>
  <c r="G21" i="22" s="1"/>
  <c r="F21" i="15"/>
  <c r="G21" i="15" s="1"/>
  <c r="P21" i="31"/>
  <c r="P21" i="25"/>
  <c r="P21" i="39"/>
  <c r="P21" i="43"/>
  <c r="P21" i="23"/>
  <c r="P21" i="20"/>
  <c r="F21" i="34"/>
  <c r="G21" i="34" s="1"/>
  <c r="P21" i="37"/>
  <c r="F21" i="18"/>
  <c r="G21" i="18" s="1"/>
  <c r="P21" i="24"/>
  <c r="P21" i="34"/>
  <c r="F21" i="29"/>
  <c r="G21" i="29" s="1"/>
  <c r="F21" i="36"/>
  <c r="G21" i="36" s="1"/>
  <c r="P21" i="42"/>
  <c r="F21" i="49"/>
  <c r="G21" i="49" s="1"/>
  <c r="P21" i="51"/>
  <c r="F21" i="13"/>
  <c r="G21" i="13" s="1"/>
  <c r="P21" i="50"/>
  <c r="P21" i="52"/>
  <c r="P21" i="13"/>
  <c r="F21" i="48"/>
  <c r="G21" i="48" s="1"/>
  <c r="P21" i="49"/>
  <c r="F21" i="51"/>
  <c r="G21" i="51" s="1"/>
  <c r="P21" i="48"/>
  <c r="F21" i="50"/>
  <c r="G21" i="50" s="1"/>
  <c r="F21" i="52"/>
  <c r="G21" i="52" s="1"/>
  <c r="N13" i="19"/>
  <c r="N13" i="21"/>
  <c r="N13" i="27"/>
  <c r="N13" i="34"/>
  <c r="N13" i="8"/>
  <c r="N13" i="36"/>
  <c r="N13" i="13"/>
  <c r="N13" i="33"/>
  <c r="N13" i="14"/>
  <c r="N13" i="24"/>
  <c r="N13" i="25"/>
  <c r="N13" i="29"/>
  <c r="N13" i="41"/>
  <c r="N13" i="20"/>
  <c r="N13" i="40"/>
  <c r="N13" i="44"/>
  <c r="N13" i="48"/>
  <c r="N13" i="52"/>
  <c r="N13" i="31"/>
  <c r="N13" i="50"/>
  <c r="N13" i="49"/>
  <c r="N13" i="15"/>
  <c r="N13" i="32"/>
  <c r="N13" i="35"/>
  <c r="N13" i="30"/>
  <c r="N13" i="22"/>
  <c r="N13" i="28"/>
  <c r="N13" i="16"/>
  <c r="N13" i="18"/>
  <c r="N13" i="51"/>
  <c r="N13" i="17"/>
  <c r="N13" i="26"/>
  <c r="N13" i="43"/>
  <c r="N13" i="42"/>
  <c r="N13" i="12"/>
  <c r="N13" i="23"/>
  <c r="N13" i="39"/>
  <c r="N13" i="37"/>
  <c r="N13" i="38"/>
  <c r="N19" i="48"/>
  <c r="N19" i="51"/>
  <c r="N19" i="50"/>
  <c r="N19" i="14"/>
  <c r="N19" i="17"/>
  <c r="N19" i="21"/>
  <c r="N19" i="24"/>
  <c r="N19" i="31"/>
  <c r="N19" i="34"/>
  <c r="N19" i="38"/>
  <c r="N19" i="42"/>
  <c r="N19" i="26"/>
  <c r="N19" i="33"/>
  <c r="N19" i="44"/>
  <c r="N19" i="25"/>
  <c r="N19" i="41"/>
  <c r="N19" i="49"/>
  <c r="N19" i="30"/>
  <c r="N19" i="13"/>
  <c r="N19" i="32"/>
  <c r="N19" i="12"/>
  <c r="N19" i="15"/>
  <c r="N19" i="18"/>
  <c r="N19" i="22"/>
  <c r="N19" i="16"/>
  <c r="N19" i="19"/>
  <c r="N19" i="35"/>
  <c r="N19" i="40"/>
  <c r="N19" i="20"/>
  <c r="N19" i="27"/>
  <c r="N19" i="37"/>
  <c r="N19" i="43"/>
  <c r="N19" i="29"/>
  <c r="N19" i="8"/>
  <c r="N19" i="52"/>
  <c r="N19" i="23"/>
  <c r="N19" i="36"/>
  <c r="N19" i="39"/>
  <c r="N19" i="28"/>
  <c r="N23" i="16"/>
  <c r="N23" i="44"/>
  <c r="N23" i="25"/>
  <c r="N23" i="26"/>
  <c r="N23" i="22"/>
  <c r="N23" i="34"/>
  <c r="N23" i="13"/>
  <c r="N23" i="49"/>
  <c r="N23" i="20"/>
  <c r="N23" i="43"/>
  <c r="N23" i="27"/>
  <c r="N23" i="12"/>
  <c r="N23" i="51"/>
  <c r="N23" i="32"/>
  <c r="N23" i="37"/>
  <c r="N23" i="19"/>
  <c r="N23" i="39"/>
  <c r="N23" i="40"/>
  <c r="N23" i="17"/>
  <c r="N23" i="38"/>
  <c r="N23" i="52"/>
  <c r="N23" i="35"/>
  <c r="N23" i="8"/>
  <c r="N23" i="23"/>
  <c r="N23" i="33"/>
  <c r="N23" i="42"/>
  <c r="N23" i="24"/>
  <c r="N23" i="14"/>
  <c r="N23" i="15"/>
  <c r="N23" i="31"/>
  <c r="N23" i="29"/>
  <c r="N23" i="36"/>
  <c r="N23" i="41"/>
  <c r="N23" i="48"/>
  <c r="N23" i="18"/>
  <c r="N23" i="30"/>
  <c r="N23" i="28"/>
  <c r="N23" i="21"/>
  <c r="N23" i="50"/>
  <c r="N31" i="50"/>
  <c r="N31" i="14"/>
  <c r="N31" i="21"/>
  <c r="N31" i="25"/>
  <c r="N31" i="29"/>
  <c r="N31" i="42"/>
  <c r="N31" i="16"/>
  <c r="N31" i="30"/>
  <c r="N31" i="37"/>
  <c r="N31" i="8"/>
  <c r="N31" i="51"/>
  <c r="N31" i="15"/>
  <c r="N31" i="22"/>
  <c r="N31" i="26"/>
  <c r="N31" i="35"/>
  <c r="N31" i="44"/>
  <c r="N31" i="19"/>
  <c r="N31" i="32"/>
  <c r="N31" i="38"/>
  <c r="N31" i="48"/>
  <c r="N31" i="52"/>
  <c r="N31" i="17"/>
  <c r="N31" i="23"/>
  <c r="N31" i="27"/>
  <c r="N31" i="36"/>
  <c r="N31" i="43"/>
  <c r="N31" i="20"/>
  <c r="N31" i="33"/>
  <c r="N31" i="39"/>
  <c r="N31" i="49"/>
  <c r="N31" i="12"/>
  <c r="N31" i="18"/>
  <c r="N31" i="24"/>
  <c r="N31" i="28"/>
  <c r="N31" i="41"/>
  <c r="N31" i="13"/>
  <c r="N31" i="31"/>
  <c r="N31" i="34"/>
  <c r="N31" i="40"/>
  <c r="T30" i="23"/>
  <c r="T30" i="33"/>
  <c r="T30" i="26"/>
  <c r="T30" i="41"/>
  <c r="T30" i="17"/>
  <c r="T30" i="36"/>
  <c r="T30" i="22"/>
  <c r="T30" i="31"/>
  <c r="T30" i="14"/>
  <c r="T30" i="21"/>
  <c r="T30" i="32"/>
  <c r="T30" i="51"/>
  <c r="T30" i="29"/>
  <c r="T30" i="8"/>
  <c r="T30" i="42"/>
  <c r="T30" i="35"/>
  <c r="T30" i="25"/>
  <c r="T30" i="15"/>
  <c r="T30" i="37"/>
  <c r="T30" i="24"/>
  <c r="T30" i="52"/>
  <c r="T30" i="27"/>
  <c r="T30" i="13"/>
  <c r="T30" i="49"/>
  <c r="T30" i="16"/>
  <c r="T30" i="48"/>
  <c r="T30" i="30"/>
  <c r="T30" i="18"/>
  <c r="T30" i="20"/>
  <c r="T30" i="28"/>
  <c r="T30" i="50"/>
  <c r="T30" i="19"/>
  <c r="T30" i="12"/>
  <c r="T30" i="43"/>
  <c r="T30" i="44"/>
  <c r="T30" i="40"/>
  <c r="T30" i="34"/>
  <c r="T30" i="38"/>
  <c r="T30" i="39"/>
  <c r="T15" i="16"/>
  <c r="T15" i="30"/>
  <c r="T15" i="23"/>
  <c r="T15" i="21"/>
  <c r="T15" i="15"/>
  <c r="T15" i="36"/>
  <c r="T15" i="32"/>
  <c r="T15" i="40"/>
  <c r="T15" i="34"/>
  <c r="T15" i="48"/>
  <c r="T15" i="18"/>
  <c r="T15" i="13"/>
  <c r="T15" i="43"/>
  <c r="T15" i="24"/>
  <c r="T15" i="41"/>
  <c r="T15" i="28"/>
  <c r="T15" i="52"/>
  <c r="T15" i="42"/>
  <c r="T15" i="31"/>
  <c r="T15" i="51"/>
  <c r="T15" i="33"/>
  <c r="T15" i="50"/>
  <c r="T15" i="19"/>
  <c r="T15" i="29"/>
  <c r="T15" i="14"/>
  <c r="T15" i="12"/>
  <c r="T15" i="26"/>
  <c r="T15" i="35"/>
  <c r="T15" i="20"/>
  <c r="T15" i="38"/>
  <c r="T15" i="17"/>
  <c r="T15" i="8"/>
  <c r="T15" i="49"/>
  <c r="T15" i="25"/>
  <c r="T15" i="39"/>
  <c r="T15" i="22"/>
  <c r="T15" i="37"/>
  <c r="T15" i="44"/>
  <c r="T15" i="27"/>
  <c r="AH20" i="4"/>
  <c r="F20" i="4" s="1"/>
  <c r="G6" i="32"/>
  <c r="E44" i="32"/>
  <c r="G38" i="37"/>
  <c r="E44" i="37"/>
  <c r="G36" i="12"/>
  <c r="E44" i="15"/>
  <c r="E44" i="26"/>
  <c r="G5" i="26"/>
  <c r="E44" i="33"/>
  <c r="E44" i="34"/>
  <c r="G9" i="44"/>
  <c r="E44" i="44"/>
  <c r="E44" i="38"/>
  <c r="G6" i="43"/>
  <c r="G35" i="21"/>
  <c r="G5" i="48"/>
  <c r="E44" i="48"/>
  <c r="G5" i="49"/>
  <c r="E44" i="49"/>
  <c r="G5" i="13"/>
  <c r="E44" i="13"/>
  <c r="G7" i="16"/>
  <c r="E44" i="16"/>
  <c r="G7" i="27"/>
  <c r="E44" i="27"/>
  <c r="E44" i="30"/>
  <c r="G11" i="35"/>
  <c r="E44" i="35"/>
  <c r="G22" i="36"/>
  <c r="E44" i="36"/>
  <c r="G41" i="40"/>
  <c r="E44" i="40"/>
  <c r="G12" i="14"/>
  <c r="E44" i="14"/>
  <c r="E44" i="18"/>
  <c r="E44" i="23"/>
  <c r="G7" i="23"/>
  <c r="G44" i="20" l="1"/>
  <c r="H5" i="24" a="1"/>
  <c r="H10" i="24" s="1"/>
  <c r="I10" i="24" s="1"/>
  <c r="H5" i="37" a="1"/>
  <c r="H5" i="25" a="1"/>
  <c r="H40" i="25" s="1"/>
  <c r="I40" i="25" s="1"/>
  <c r="H5" i="21" a="1"/>
  <c r="H26" i="21" s="1"/>
  <c r="I26" i="21" s="1"/>
  <c r="G44" i="31"/>
  <c r="H5" i="28" a="1"/>
  <c r="H14" i="28" s="1"/>
  <c r="I14" i="28" s="1"/>
  <c r="G44" i="51"/>
  <c r="H5" i="50" a="1"/>
  <c r="H30" i="50" s="1"/>
  <c r="I30" i="50" s="1"/>
  <c r="H5" i="19" a="1"/>
  <c r="H34" i="19" s="1"/>
  <c r="I34" i="19" s="1"/>
  <c r="G44" i="42"/>
  <c r="H5" i="41" a="1"/>
  <c r="H40" i="41" s="1"/>
  <c r="I40" i="41" s="1"/>
  <c r="G44" i="50"/>
  <c r="G44" i="22"/>
  <c r="H5" i="32" a="1"/>
  <c r="H38" i="32" s="1"/>
  <c r="I38" i="32" s="1"/>
  <c r="G44" i="19"/>
  <c r="H5" i="17" a="1"/>
  <c r="H14" i="17" s="1"/>
  <c r="I14" i="17" s="1"/>
  <c r="H5" i="33" a="1"/>
  <c r="H31" i="33" s="1"/>
  <c r="I31" i="33" s="1"/>
  <c r="H5" i="8" a="1"/>
  <c r="H28" i="8" s="1"/>
  <c r="I28" i="8" s="1"/>
  <c r="H5" i="36" a="1"/>
  <c r="H36" i="36" s="1"/>
  <c r="I36" i="36" s="1"/>
  <c r="G44" i="39"/>
  <c r="G44" i="40"/>
  <c r="G44" i="52"/>
  <c r="G44" i="38"/>
  <c r="H5" i="20" a="1"/>
  <c r="H8" i="20" s="1"/>
  <c r="I8" i="20" s="1"/>
  <c r="G44" i="32"/>
  <c r="H5" i="38" a="1"/>
  <c r="H38" i="38" s="1"/>
  <c r="I38" i="38" s="1"/>
  <c r="G44" i="25"/>
  <c r="G44" i="18"/>
  <c r="H5" i="29" a="1"/>
  <c r="H8" i="29" s="1"/>
  <c r="I8" i="29" s="1"/>
  <c r="G44" i="41"/>
  <c r="T38" i="39"/>
  <c r="T38" i="51"/>
  <c r="T38" i="12"/>
  <c r="T38" i="27"/>
  <c r="T38" i="41"/>
  <c r="T38" i="8"/>
  <c r="T38" i="49"/>
  <c r="T38" i="13"/>
  <c r="T38" i="43"/>
  <c r="T38" i="30"/>
  <c r="T38" i="19"/>
  <c r="T38" i="22"/>
  <c r="T38" i="14"/>
  <c r="T38" i="28"/>
  <c r="T38" i="16"/>
  <c r="T38" i="35"/>
  <c r="T38" i="17"/>
  <c r="T38" i="33"/>
  <c r="T38" i="21"/>
  <c r="T38" i="44"/>
  <c r="T38" i="15"/>
  <c r="T38" i="50"/>
  <c r="T38" i="29"/>
  <c r="T38" i="40"/>
  <c r="T38" i="26"/>
  <c r="T38" i="52"/>
  <c r="T38" i="23"/>
  <c r="T38" i="25"/>
  <c r="T38" i="24"/>
  <c r="T38" i="42"/>
  <c r="T38" i="38"/>
  <c r="T38" i="31"/>
  <c r="T38" i="32"/>
  <c r="T38" i="34"/>
  <c r="T38" i="48"/>
  <c r="T38" i="18"/>
  <c r="T38" i="37"/>
  <c r="T38" i="20"/>
  <c r="T38" i="36"/>
  <c r="G44" i="26"/>
  <c r="G44" i="44"/>
  <c r="G44" i="29"/>
  <c r="J44" i="44"/>
  <c r="J44" i="20"/>
  <c r="J44" i="40"/>
  <c r="J44" i="37"/>
  <c r="J44" i="22"/>
  <c r="J44" i="29"/>
  <c r="J44" i="26"/>
  <c r="J44" i="18"/>
  <c r="J44" i="41"/>
  <c r="J44" i="17"/>
  <c r="J44" i="42"/>
  <c r="J44" i="31"/>
  <c r="J44" i="12"/>
  <c r="J44" i="43"/>
  <c r="J44" i="25"/>
  <c r="J44" i="50"/>
  <c r="J44" i="36"/>
  <c r="J44" i="39"/>
  <c r="J44" i="19"/>
  <c r="J44" i="51"/>
  <c r="J44" i="52"/>
  <c r="J44" i="38"/>
  <c r="J44" i="35"/>
  <c r="J44" i="8"/>
  <c r="J44" i="32"/>
  <c r="J44" i="48"/>
  <c r="J44" i="14"/>
  <c r="J44" i="15"/>
  <c r="J44" i="49"/>
  <c r="J44" i="30"/>
  <c r="J44" i="13"/>
  <c r="J44" i="33"/>
  <c r="J44" i="34"/>
  <c r="J44" i="23"/>
  <c r="J44" i="27"/>
  <c r="J44" i="24"/>
  <c r="J44" i="16"/>
  <c r="J44" i="21"/>
  <c r="J44" i="28"/>
  <c r="G44" i="14"/>
  <c r="G44" i="36"/>
  <c r="H5" i="44" a="1"/>
  <c r="H6" i="44" s="1"/>
  <c r="I6" i="44" s="1"/>
  <c r="K6" i="44" s="1"/>
  <c r="H5" i="31" a="1"/>
  <c r="H16" i="31" s="1"/>
  <c r="I16" i="31" s="1"/>
  <c r="H5" i="35" a="1"/>
  <c r="H36" i="35" s="1"/>
  <c r="I36" i="35" s="1"/>
  <c r="H5" i="22" a="1"/>
  <c r="H26" i="22" s="1"/>
  <c r="I26" i="22" s="1"/>
  <c r="G44" i="28"/>
  <c r="G44" i="8"/>
  <c r="H5" i="39" a="1"/>
  <c r="H40" i="39" s="1"/>
  <c r="I40" i="39" s="1"/>
  <c r="G44" i="33"/>
  <c r="H5" i="52" a="1"/>
  <c r="H18" i="52" s="1"/>
  <c r="I18" i="52" s="1"/>
  <c r="G44" i="17"/>
  <c r="G44" i="37"/>
  <c r="G44" i="21"/>
  <c r="H5" i="42" a="1"/>
  <c r="H25" i="42" s="1"/>
  <c r="I25" i="42" s="1"/>
  <c r="G44" i="12"/>
  <c r="H5" i="51" a="1"/>
  <c r="H42" i="51" s="1"/>
  <c r="I42" i="51" s="1"/>
  <c r="G44" i="24"/>
  <c r="H5" i="30" a="1"/>
  <c r="H18" i="30" s="1"/>
  <c r="I18" i="30" s="1"/>
  <c r="G44" i="30"/>
  <c r="H5" i="43" a="1"/>
  <c r="H39" i="43" s="1"/>
  <c r="I39" i="43" s="1"/>
  <c r="G44" i="23"/>
  <c r="H5" i="12" a="1"/>
  <c r="H16" i="12" s="1"/>
  <c r="I16" i="12" s="1"/>
  <c r="H5" i="40" a="1"/>
  <c r="H36" i="40" s="1"/>
  <c r="I36" i="40" s="1"/>
  <c r="G44" i="35"/>
  <c r="H5" i="26" a="1"/>
  <c r="H28" i="26" s="1"/>
  <c r="I28" i="26" s="1"/>
  <c r="G44" i="43"/>
  <c r="T12" i="34"/>
  <c r="T12" i="14"/>
  <c r="T12" i="25"/>
  <c r="T12" i="41"/>
  <c r="T12" i="29"/>
  <c r="T12" i="48"/>
  <c r="T12" i="44"/>
  <c r="T12" i="33"/>
  <c r="T12" i="15"/>
  <c r="T12" i="49"/>
  <c r="T12" i="40"/>
  <c r="T12" i="24"/>
  <c r="T12" i="18"/>
  <c r="T12" i="22"/>
  <c r="T12" i="13"/>
  <c r="T12" i="37"/>
  <c r="T12" i="17"/>
  <c r="T12" i="51"/>
  <c r="T12" i="26"/>
  <c r="T12" i="50"/>
  <c r="T12" i="39"/>
  <c r="T12" i="35"/>
  <c r="T12" i="52"/>
  <c r="T12" i="23"/>
  <c r="T12" i="8"/>
  <c r="T12" i="21"/>
  <c r="T12" i="20"/>
  <c r="T12" i="16"/>
  <c r="T12" i="31"/>
  <c r="T12" i="32"/>
  <c r="T12" i="43"/>
  <c r="T12" i="30"/>
  <c r="T12" i="19"/>
  <c r="T12" i="38"/>
  <c r="T12" i="36"/>
  <c r="T12" i="12"/>
  <c r="T12" i="27"/>
  <c r="T12" i="28"/>
  <c r="T12" i="42"/>
  <c r="J30" i="49"/>
  <c r="J30" i="20"/>
  <c r="J30" i="21"/>
  <c r="J30" i="27"/>
  <c r="J30" i="29"/>
  <c r="J30" i="37"/>
  <c r="J30" i="39"/>
  <c r="J30" i="38"/>
  <c r="J30" i="22"/>
  <c r="J30" i="32"/>
  <c r="J30" i="36"/>
  <c r="J30" i="12"/>
  <c r="J30" i="33"/>
  <c r="J30" i="18"/>
  <c r="J30" i="48"/>
  <c r="J30" i="16"/>
  <c r="J30" i="42"/>
  <c r="J30" i="43"/>
  <c r="J30" i="15"/>
  <c r="J30" i="28"/>
  <c r="J30" i="31"/>
  <c r="J30" i="52"/>
  <c r="J30" i="40"/>
  <c r="J30" i="24"/>
  <c r="J30" i="8"/>
  <c r="J30" i="17"/>
  <c r="J30" i="19"/>
  <c r="J30" i="51"/>
  <c r="J30" i="34"/>
  <c r="J30" i="50"/>
  <c r="J30" i="14"/>
  <c r="J30" i="23"/>
  <c r="J30" i="30"/>
  <c r="J30" i="41"/>
  <c r="J30" i="26"/>
  <c r="J30" i="44"/>
  <c r="J30" i="13"/>
  <c r="J30" i="25"/>
  <c r="J30" i="35"/>
  <c r="H5" i="34" a="1"/>
  <c r="H18" i="34" s="1"/>
  <c r="I18" i="34" s="1"/>
  <c r="G44" i="34"/>
  <c r="H5" i="15" a="1"/>
  <c r="H8" i="15" s="1"/>
  <c r="I8" i="15" s="1"/>
  <c r="G44" i="15"/>
  <c r="T44" i="32"/>
  <c r="T44" i="25"/>
  <c r="T44" i="48"/>
  <c r="T44" i="38"/>
  <c r="T44" i="31"/>
  <c r="T44" i="14"/>
  <c r="T44" i="37"/>
  <c r="T44" i="33"/>
  <c r="T44" i="29"/>
  <c r="T44" i="43"/>
  <c r="T44" i="40"/>
  <c r="T44" i="20"/>
  <c r="T44" i="44"/>
  <c r="T44" i="19"/>
  <c r="T44" i="51"/>
  <c r="T44" i="21"/>
  <c r="T44" i="30"/>
  <c r="T44" i="26"/>
  <c r="T44" i="12"/>
  <c r="T44" i="50"/>
  <c r="T44" i="8"/>
  <c r="T44" i="39"/>
  <c r="T44" i="24"/>
  <c r="T44" i="17"/>
  <c r="T44" i="16"/>
  <c r="T44" i="13"/>
  <c r="T44" i="35"/>
  <c r="T44" i="15"/>
  <c r="T44" i="27"/>
  <c r="T44" i="42"/>
  <c r="T44" i="22"/>
  <c r="T44" i="18"/>
  <c r="T44" i="23"/>
  <c r="T44" i="34"/>
  <c r="T44" i="41"/>
  <c r="T44" i="36"/>
  <c r="T44" i="52"/>
  <c r="T44" i="49"/>
  <c r="T44" i="28"/>
  <c r="T17" i="40"/>
  <c r="T17" i="29"/>
  <c r="T17" i="52"/>
  <c r="T17" i="22"/>
  <c r="T17" i="30"/>
  <c r="T17" i="44"/>
  <c r="T17" i="35"/>
  <c r="T17" i="13"/>
  <c r="T17" i="26"/>
  <c r="T17" i="18"/>
  <c r="T17" i="14"/>
  <c r="T17" i="34"/>
  <c r="T17" i="27"/>
  <c r="T17" i="42"/>
  <c r="T17" i="36"/>
  <c r="T17" i="25"/>
  <c r="T17" i="38"/>
  <c r="T17" i="15"/>
  <c r="T17" i="16"/>
  <c r="T17" i="39"/>
  <c r="T17" i="41"/>
  <c r="T17" i="19"/>
  <c r="T17" i="20"/>
  <c r="T17" i="21"/>
  <c r="T17" i="28"/>
  <c r="T17" i="24"/>
  <c r="T17" i="31"/>
  <c r="T17" i="43"/>
  <c r="T17" i="32"/>
  <c r="T17" i="23"/>
  <c r="T17" i="17"/>
  <c r="T17" i="48"/>
  <c r="T17" i="51"/>
  <c r="T17" i="33"/>
  <c r="T17" i="49"/>
  <c r="T17" i="50"/>
  <c r="T17" i="37"/>
  <c r="T17" i="12"/>
  <c r="T17" i="8"/>
  <c r="T40" i="30"/>
  <c r="T40" i="38"/>
  <c r="T40" i="42"/>
  <c r="T40" i="19"/>
  <c r="T40" i="21"/>
  <c r="T40" i="33"/>
  <c r="T40" i="23"/>
  <c r="T40" i="16"/>
  <c r="T40" i="12"/>
  <c r="T40" i="52"/>
  <c r="T40" i="35"/>
  <c r="T40" i="18"/>
  <c r="T40" i="32"/>
  <c r="T40" i="20"/>
  <c r="T40" i="24"/>
  <c r="T40" i="13"/>
  <c r="T40" i="41"/>
  <c r="T40" i="17"/>
  <c r="T40" i="36"/>
  <c r="T40" i="22"/>
  <c r="T40" i="29"/>
  <c r="T40" i="34"/>
  <c r="T40" i="37"/>
  <c r="T40" i="44"/>
  <c r="T40" i="50"/>
  <c r="T40" i="14"/>
  <c r="T40" i="26"/>
  <c r="T40" i="28"/>
  <c r="T40" i="27"/>
  <c r="T40" i="31"/>
  <c r="T40" i="8"/>
  <c r="T40" i="39"/>
  <c r="T40" i="48"/>
  <c r="T40" i="43"/>
  <c r="T40" i="51"/>
  <c r="T40" i="15"/>
  <c r="T40" i="25"/>
  <c r="T40" i="40"/>
  <c r="T40" i="49"/>
  <c r="T31" i="23"/>
  <c r="T31" i="29"/>
  <c r="T31" i="24"/>
  <c r="T31" i="27"/>
  <c r="T31" i="25"/>
  <c r="T31" i="17"/>
  <c r="T31" i="28"/>
  <c r="T31" i="26"/>
  <c r="T31" i="12"/>
  <c r="T31" i="16"/>
  <c r="T31" i="38"/>
  <c r="T31" i="32"/>
  <c r="T31" i="19"/>
  <c r="T31" i="43"/>
  <c r="T31" i="49"/>
  <c r="T31" i="14"/>
  <c r="T31" i="35"/>
  <c r="T31" i="18"/>
  <c r="T31" i="21"/>
  <c r="T31" i="33"/>
  <c r="T31" i="20"/>
  <c r="T31" i="39"/>
  <c r="T31" i="15"/>
  <c r="T31" i="40"/>
  <c r="T31" i="30"/>
  <c r="T31" i="13"/>
  <c r="T31" i="34"/>
  <c r="T31" i="41"/>
  <c r="T31" i="44"/>
  <c r="T31" i="52"/>
  <c r="T31" i="31"/>
  <c r="T31" i="8"/>
  <c r="T31" i="36"/>
  <c r="T31" i="42"/>
  <c r="T31" i="22"/>
  <c r="T31" i="37"/>
  <c r="T31" i="48"/>
  <c r="T31" i="51"/>
  <c r="T31" i="50"/>
  <c r="H5" i="23" a="1"/>
  <c r="H20" i="23" s="1"/>
  <c r="I20" i="23" s="1"/>
  <c r="H20" i="44"/>
  <c r="I20" i="44" s="1"/>
  <c r="K20" i="44" s="1"/>
  <c r="H22" i="8"/>
  <c r="I22" i="8" s="1"/>
  <c r="H38" i="8"/>
  <c r="I38" i="8" s="1"/>
  <c r="H14" i="8"/>
  <c r="I14" i="8" s="1"/>
  <c r="H30" i="8"/>
  <c r="I30" i="8" s="1"/>
  <c r="H41" i="8"/>
  <c r="I41" i="8" s="1"/>
  <c r="H25" i="8"/>
  <c r="I25" i="8" s="1"/>
  <c r="H43" i="8"/>
  <c r="I43" i="8" s="1"/>
  <c r="H21" i="8"/>
  <c r="I21" i="8" s="1"/>
  <c r="H19" i="8"/>
  <c r="I19" i="8" s="1"/>
  <c r="H32" i="8"/>
  <c r="I32" i="8" s="1"/>
  <c r="H40" i="8"/>
  <c r="I40" i="8" s="1"/>
  <c r="H20" i="17"/>
  <c r="I20" i="17" s="1"/>
  <c r="H34" i="17"/>
  <c r="I34" i="17" s="1"/>
  <c r="H12" i="20"/>
  <c r="I12" i="20" s="1"/>
  <c r="H28" i="20"/>
  <c r="I28" i="20" s="1"/>
  <c r="H14" i="20"/>
  <c r="I14" i="20" s="1"/>
  <c r="H41" i="20"/>
  <c r="I41" i="20" s="1"/>
  <c r="H13" i="20"/>
  <c r="I13" i="20" s="1"/>
  <c r="H29" i="20"/>
  <c r="I29" i="20" s="1"/>
  <c r="H6" i="37"/>
  <c r="I6" i="37" s="1"/>
  <c r="H41" i="37"/>
  <c r="I41" i="37" s="1"/>
  <c r="H33" i="37"/>
  <c r="I33" i="37" s="1"/>
  <c r="H25" i="37"/>
  <c r="I25" i="37" s="1"/>
  <c r="H17" i="37"/>
  <c r="I17" i="37" s="1"/>
  <c r="H9" i="37"/>
  <c r="I9" i="37" s="1"/>
  <c r="H40" i="37"/>
  <c r="I40" i="37" s="1"/>
  <c r="H32" i="37"/>
  <c r="I32" i="37" s="1"/>
  <c r="H24" i="37"/>
  <c r="I24" i="37" s="1"/>
  <c r="H16" i="37"/>
  <c r="I16" i="37" s="1"/>
  <c r="H8" i="37"/>
  <c r="I8" i="37" s="1"/>
  <c r="H35" i="37"/>
  <c r="I35" i="37" s="1"/>
  <c r="H23" i="37"/>
  <c r="I23" i="37" s="1"/>
  <c r="H13" i="37"/>
  <c r="I13" i="37" s="1"/>
  <c r="H42" i="37"/>
  <c r="I42" i="37" s="1"/>
  <c r="H30" i="37"/>
  <c r="I30" i="37" s="1"/>
  <c r="H20" i="37"/>
  <c r="I20" i="37" s="1"/>
  <c r="H10" i="37"/>
  <c r="I10" i="37" s="1"/>
  <c r="H31" i="37"/>
  <c r="I31" i="37" s="1"/>
  <c r="H19" i="37"/>
  <c r="I19" i="37" s="1"/>
  <c r="H5" i="37"/>
  <c r="H28" i="37"/>
  <c r="I28" i="37" s="1"/>
  <c r="H14" i="37"/>
  <c r="I14" i="37" s="1"/>
  <c r="H37" i="37"/>
  <c r="I37" i="37" s="1"/>
  <c r="H15" i="37"/>
  <c r="I15" i="37" s="1"/>
  <c r="H36" i="37"/>
  <c r="I36" i="37" s="1"/>
  <c r="H18" i="37"/>
  <c r="I18" i="37" s="1"/>
  <c r="H43" i="37"/>
  <c r="I43" i="37" s="1"/>
  <c r="H27" i="37"/>
  <c r="I27" i="37" s="1"/>
  <c r="H7" i="37"/>
  <c r="I7" i="37" s="1"/>
  <c r="H26" i="37"/>
  <c r="I26" i="37" s="1"/>
  <c r="H11" i="37"/>
  <c r="I11" i="37" s="1"/>
  <c r="H12" i="37"/>
  <c r="I12" i="37" s="1"/>
  <c r="H29" i="37"/>
  <c r="I29" i="37" s="1"/>
  <c r="H34" i="37"/>
  <c r="I34" i="37" s="1"/>
  <c r="H39" i="37"/>
  <c r="I39" i="37" s="1"/>
  <c r="H38" i="37"/>
  <c r="I38" i="37" s="1"/>
  <c r="H21" i="37"/>
  <c r="I21" i="37" s="1"/>
  <c r="H22" i="37"/>
  <c r="I22" i="37" s="1"/>
  <c r="H16" i="28"/>
  <c r="I16" i="28" s="1"/>
  <c r="H24" i="28"/>
  <c r="I24" i="28" s="1"/>
  <c r="H5" i="28"/>
  <c r="H36" i="28"/>
  <c r="I36" i="28" s="1"/>
  <c r="H22" i="28"/>
  <c r="I22" i="28" s="1"/>
  <c r="H12" i="28"/>
  <c r="I12" i="28" s="1"/>
  <c r="H34" i="28"/>
  <c r="I34" i="28" s="1"/>
  <c r="H28" i="28"/>
  <c r="I28" i="28" s="1"/>
  <c r="H6" i="28"/>
  <c r="I6" i="28" s="1"/>
  <c r="H18" i="28"/>
  <c r="I18" i="28" s="1"/>
  <c r="H27" i="28"/>
  <c r="I27" i="28" s="1"/>
  <c r="H43" i="28"/>
  <c r="I43" i="28" s="1"/>
  <c r="H39" i="28"/>
  <c r="I39" i="28" s="1"/>
  <c r="H25" i="28"/>
  <c r="I25" i="28" s="1"/>
  <c r="H11" i="28"/>
  <c r="I11" i="28" s="1"/>
  <c r="H7" i="28"/>
  <c r="I7" i="28" s="1"/>
  <c r="H15" i="28"/>
  <c r="I15" i="28" s="1"/>
  <c r="H35" i="28"/>
  <c r="I35" i="28" s="1"/>
  <c r="H8" i="24"/>
  <c r="I8" i="24" s="1"/>
  <c r="H16" i="24"/>
  <c r="I16" i="24" s="1"/>
  <c r="H24" i="24"/>
  <c r="I24" i="24" s="1"/>
  <c r="H32" i="24"/>
  <c r="I32" i="24" s="1"/>
  <c r="H40" i="24"/>
  <c r="I40" i="24" s="1"/>
  <c r="H20" i="24"/>
  <c r="I20" i="24" s="1"/>
  <c r="H30" i="24"/>
  <c r="I30" i="24" s="1"/>
  <c r="H42" i="24"/>
  <c r="I42" i="24" s="1"/>
  <c r="H12" i="24"/>
  <c r="I12" i="24" s="1"/>
  <c r="H26" i="24"/>
  <c r="I26" i="24" s="1"/>
  <c r="H38" i="24"/>
  <c r="I38" i="24" s="1"/>
  <c r="H5" i="24"/>
  <c r="H34" i="24"/>
  <c r="I34" i="24" s="1"/>
  <c r="H28" i="24"/>
  <c r="I28" i="24" s="1"/>
  <c r="H14" i="24"/>
  <c r="I14" i="24" s="1"/>
  <c r="H6" i="24"/>
  <c r="I6" i="24" s="1"/>
  <c r="H22" i="24"/>
  <c r="I22" i="24" s="1"/>
  <c r="H36" i="24"/>
  <c r="I36" i="24" s="1"/>
  <c r="H43" i="24"/>
  <c r="I43" i="24" s="1"/>
  <c r="H27" i="24"/>
  <c r="I27" i="24" s="1"/>
  <c r="H19" i="24"/>
  <c r="I19" i="24" s="1"/>
  <c r="H11" i="24"/>
  <c r="I11" i="24" s="1"/>
  <c r="H41" i="24"/>
  <c r="I41" i="24" s="1"/>
  <c r="H37" i="24"/>
  <c r="I37" i="24" s="1"/>
  <c r="H23" i="24"/>
  <c r="I23" i="24" s="1"/>
  <c r="H9" i="24"/>
  <c r="I9" i="24" s="1"/>
  <c r="H25" i="24"/>
  <c r="I25" i="24" s="1"/>
  <c r="H21" i="24"/>
  <c r="I21" i="24" s="1"/>
  <c r="H7" i="24"/>
  <c r="I7" i="24" s="1"/>
  <c r="H29" i="24"/>
  <c r="I29" i="24" s="1"/>
  <c r="H15" i="24"/>
  <c r="I15" i="24" s="1"/>
  <c r="H13" i="24"/>
  <c r="I13" i="24" s="1"/>
  <c r="H33" i="24"/>
  <c r="I33" i="24" s="1"/>
  <c r="H17" i="24"/>
  <c r="I17" i="24" s="1"/>
  <c r="H26" i="26"/>
  <c r="I26" i="26" s="1"/>
  <c r="H19" i="26"/>
  <c r="I19" i="26" s="1"/>
  <c r="H27" i="26"/>
  <c r="I27" i="26" s="1"/>
  <c r="H12" i="19"/>
  <c r="I12" i="19" s="1"/>
  <c r="H18" i="19"/>
  <c r="I18" i="19" s="1"/>
  <c r="H23" i="19"/>
  <c r="I23" i="19" s="1"/>
  <c r="H15" i="19"/>
  <c r="I15" i="19" s="1"/>
  <c r="H7" i="19"/>
  <c r="I7" i="19" s="1"/>
  <c r="H11" i="19"/>
  <c r="I11" i="19" s="1"/>
  <c r="H35" i="19"/>
  <c r="I35" i="19" s="1"/>
  <c r="H16" i="19"/>
  <c r="I16" i="19" s="1"/>
  <c r="H24" i="19"/>
  <c r="I24" i="19" s="1"/>
  <c r="H18" i="21"/>
  <c r="I18" i="21" s="1"/>
  <c r="H22" i="21"/>
  <c r="I22" i="21" s="1"/>
  <c r="H30" i="21"/>
  <c r="I30" i="21" s="1"/>
  <c r="H34" i="21"/>
  <c r="I34" i="21" s="1"/>
  <c r="H38" i="21"/>
  <c r="I38" i="21" s="1"/>
  <c r="H42" i="21"/>
  <c r="I42" i="21" s="1"/>
  <c r="H8" i="21"/>
  <c r="I8" i="21" s="1"/>
  <c r="H12" i="21"/>
  <c r="I12" i="21" s="1"/>
  <c r="H16" i="21"/>
  <c r="I16" i="21" s="1"/>
  <c r="H20" i="21"/>
  <c r="I20" i="21" s="1"/>
  <c r="H28" i="21"/>
  <c r="I28" i="21" s="1"/>
  <c r="H7" i="21"/>
  <c r="I7" i="21" s="1"/>
  <c r="H15" i="21"/>
  <c r="I15" i="21" s="1"/>
  <c r="H31" i="21"/>
  <c r="I31" i="21" s="1"/>
  <c r="H39" i="21"/>
  <c r="I39" i="21" s="1"/>
  <c r="H11" i="21"/>
  <c r="I11" i="21" s="1"/>
  <c r="H19" i="21"/>
  <c r="I19" i="21" s="1"/>
  <c r="H27" i="21"/>
  <c r="I27" i="21" s="1"/>
  <c r="H35" i="21"/>
  <c r="I35" i="21" s="1"/>
  <c r="H43" i="21"/>
  <c r="I43" i="21" s="1"/>
  <c r="H9" i="21"/>
  <c r="I9" i="21" s="1"/>
  <c r="H41" i="21"/>
  <c r="I41" i="21" s="1"/>
  <c r="H37" i="21"/>
  <c r="I37" i="21" s="1"/>
  <c r="H21" i="21"/>
  <c r="I21" i="21" s="1"/>
  <c r="H17" i="21"/>
  <c r="I17" i="21" s="1"/>
  <c r="H5" i="18" a="1"/>
  <c r="H16" i="50"/>
  <c r="I16" i="50" s="1"/>
  <c r="H33" i="50"/>
  <c r="I33" i="50" s="1"/>
  <c r="H6" i="50"/>
  <c r="I6" i="50" s="1"/>
  <c r="H39" i="50"/>
  <c r="I39" i="50" s="1"/>
  <c r="H31" i="50"/>
  <c r="I31" i="50" s="1"/>
  <c r="H23" i="50"/>
  <c r="I23" i="50" s="1"/>
  <c r="H7" i="50"/>
  <c r="I7" i="50" s="1"/>
  <c r="H35" i="50"/>
  <c r="I35" i="50" s="1"/>
  <c r="H25" i="50"/>
  <c r="I25" i="50" s="1"/>
  <c r="H20" i="50"/>
  <c r="I20" i="50" s="1"/>
  <c r="H10" i="50"/>
  <c r="I10" i="50" s="1"/>
  <c r="H41" i="50"/>
  <c r="I41" i="50" s="1"/>
  <c r="H27" i="50"/>
  <c r="I27" i="50" s="1"/>
  <c r="H11" i="50"/>
  <c r="I11" i="50" s="1"/>
  <c r="H36" i="50"/>
  <c r="I36" i="50" s="1"/>
  <c r="H24" i="50"/>
  <c r="I24" i="50" s="1"/>
  <c r="H21" i="50"/>
  <c r="I21" i="50" s="1"/>
  <c r="H43" i="50"/>
  <c r="I43" i="50" s="1"/>
  <c r="H26" i="50"/>
  <c r="I26" i="50" s="1"/>
  <c r="H12" i="50"/>
  <c r="I12" i="50" s="1"/>
  <c r="H19" i="50"/>
  <c r="I19" i="50" s="1"/>
  <c r="H28" i="50"/>
  <c r="I28" i="50" s="1"/>
  <c r="H5" i="50"/>
  <c r="H5" i="14" a="1"/>
  <c r="H10" i="32"/>
  <c r="I10" i="32" s="1"/>
  <c r="H18" i="32"/>
  <c r="I18" i="32" s="1"/>
  <c r="H26" i="32"/>
  <c r="I26" i="32" s="1"/>
  <c r="H12" i="32"/>
  <c r="I12" i="32" s="1"/>
  <c r="H22" i="32"/>
  <c r="I22" i="32" s="1"/>
  <c r="H5" i="32"/>
  <c r="H16" i="32"/>
  <c r="I16" i="32" s="1"/>
  <c r="H30" i="32"/>
  <c r="I30" i="32" s="1"/>
  <c r="H20" i="32"/>
  <c r="I20" i="32" s="1"/>
  <c r="H8" i="32"/>
  <c r="I8" i="32" s="1"/>
  <c r="H6" i="32"/>
  <c r="I6" i="32" s="1"/>
  <c r="H40" i="32"/>
  <c r="I40" i="32" s="1"/>
  <c r="H14" i="32"/>
  <c r="I14" i="32" s="1"/>
  <c r="H36" i="32"/>
  <c r="I36" i="32" s="1"/>
  <c r="H29" i="32"/>
  <c r="I29" i="32" s="1"/>
  <c r="H21" i="32"/>
  <c r="I21" i="32" s="1"/>
  <c r="H35" i="32"/>
  <c r="I35" i="32" s="1"/>
  <c r="H31" i="32"/>
  <c r="I31" i="32" s="1"/>
  <c r="H17" i="32"/>
  <c r="I17" i="32" s="1"/>
  <c r="H15" i="32"/>
  <c r="I15" i="32" s="1"/>
  <c r="H23" i="32"/>
  <c r="I23" i="32" s="1"/>
  <c r="H43" i="32"/>
  <c r="I43" i="32" s="1"/>
  <c r="H7" i="32"/>
  <c r="I7" i="32" s="1"/>
  <c r="H41" i="32"/>
  <c r="I41" i="32" s="1"/>
  <c r="H27" i="32"/>
  <c r="I27" i="32" s="1"/>
  <c r="H39" i="32"/>
  <c r="I39" i="32" s="1"/>
  <c r="H16" i="35"/>
  <c r="I16" i="35" s="1"/>
  <c r="H10" i="35"/>
  <c r="I10" i="35" s="1"/>
  <c r="H27" i="35"/>
  <c r="I27" i="35" s="1"/>
  <c r="H33" i="35"/>
  <c r="I33" i="35" s="1"/>
  <c r="H8" i="35"/>
  <c r="I8" i="35" s="1"/>
  <c r="H12" i="35"/>
  <c r="I12" i="35" s="1"/>
  <c r="H42" i="35"/>
  <c r="I42" i="35" s="1"/>
  <c r="H26" i="35"/>
  <c r="I26" i="35" s="1"/>
  <c r="H35" i="35"/>
  <c r="I35" i="35" s="1"/>
  <c r="H6" i="41"/>
  <c r="I6" i="41" s="1"/>
  <c r="H41" i="41"/>
  <c r="I41" i="41" s="1"/>
  <c r="H25" i="41"/>
  <c r="I25" i="41" s="1"/>
  <c r="H17" i="41"/>
  <c r="I17" i="41" s="1"/>
  <c r="H9" i="41"/>
  <c r="I9" i="41" s="1"/>
  <c r="H24" i="41"/>
  <c r="I24" i="41" s="1"/>
  <c r="H16" i="41"/>
  <c r="I16" i="41" s="1"/>
  <c r="H8" i="41"/>
  <c r="I8" i="41" s="1"/>
  <c r="H42" i="41"/>
  <c r="I42" i="41" s="1"/>
  <c r="H30" i="41"/>
  <c r="I30" i="41" s="1"/>
  <c r="H20" i="41"/>
  <c r="I20" i="41" s="1"/>
  <c r="H10" i="41"/>
  <c r="I10" i="41" s="1"/>
  <c r="H19" i="41"/>
  <c r="I19" i="41" s="1"/>
  <c r="H5" i="41"/>
  <c r="H27" i="41"/>
  <c r="I27" i="41" s="1"/>
  <c r="H11" i="41"/>
  <c r="I11" i="41" s="1"/>
  <c r="H36" i="41"/>
  <c r="I36" i="41" s="1"/>
  <c r="H22" i="41"/>
  <c r="I22" i="41" s="1"/>
  <c r="H18" i="41"/>
  <c r="I18" i="41" s="1"/>
  <c r="H34" i="41"/>
  <c r="I34" i="41" s="1"/>
  <c r="H29" i="41"/>
  <c r="I29" i="41" s="1"/>
  <c r="H12" i="41"/>
  <c r="I12" i="41" s="1"/>
  <c r="H26" i="41"/>
  <c r="I26" i="41" s="1"/>
  <c r="H43" i="41"/>
  <c r="I43" i="41" s="1"/>
  <c r="H35" i="33"/>
  <c r="I35" i="33" s="1"/>
  <c r="H23" i="33"/>
  <c r="I23" i="33" s="1"/>
  <c r="H9" i="33"/>
  <c r="I9" i="33" s="1"/>
  <c r="H33" i="33"/>
  <c r="I33" i="33" s="1"/>
  <c r="H14" i="33"/>
  <c r="I14" i="33" s="1"/>
  <c r="H38" i="33"/>
  <c r="I38" i="33" s="1"/>
  <c r="H36" i="33"/>
  <c r="I36" i="33" s="1"/>
  <c r="H24" i="33"/>
  <c r="I24" i="33" s="1"/>
  <c r="H33" i="36"/>
  <c r="I33" i="36" s="1"/>
  <c r="H6" i="39"/>
  <c r="I6" i="39" s="1"/>
  <c r="H25" i="39"/>
  <c r="I25" i="39" s="1"/>
  <c r="H17" i="39"/>
  <c r="I17" i="39" s="1"/>
  <c r="H14" i="39"/>
  <c r="I14" i="39" s="1"/>
  <c r="H13" i="39"/>
  <c r="I13" i="39" s="1"/>
  <c r="H30" i="39"/>
  <c r="I30" i="39" s="1"/>
  <c r="H37" i="39"/>
  <c r="I37" i="39" s="1"/>
  <c r="H42" i="39"/>
  <c r="I42" i="39" s="1"/>
  <c r="H33" i="42"/>
  <c r="I33" i="42" s="1"/>
  <c r="H40" i="42"/>
  <c r="I40" i="42" s="1"/>
  <c r="H8" i="42"/>
  <c r="I8" i="42" s="1"/>
  <c r="H28" i="42"/>
  <c r="I28" i="42" s="1"/>
  <c r="H6" i="42"/>
  <c r="I6" i="42" s="1"/>
  <c r="H34" i="42"/>
  <c r="I34" i="42" s="1"/>
  <c r="H29" i="42"/>
  <c r="I29" i="42" s="1"/>
  <c r="H12" i="42"/>
  <c r="I12" i="42" s="1"/>
  <c r="H22" i="42"/>
  <c r="I22" i="42" s="1"/>
  <c r="H30" i="42"/>
  <c r="I30" i="42" s="1"/>
  <c r="H26" i="40"/>
  <c r="I26" i="40" s="1"/>
  <c r="H6" i="22"/>
  <c r="I6" i="22" s="1"/>
  <c r="H12" i="22"/>
  <c r="I12" i="22" s="1"/>
  <c r="H5" i="22"/>
  <c r="H35" i="22"/>
  <c r="I35" i="22" s="1"/>
  <c r="H41" i="22"/>
  <c r="I41" i="22" s="1"/>
  <c r="H20" i="25"/>
  <c r="I20" i="25" s="1"/>
  <c r="H18" i="25"/>
  <c r="I18" i="25" s="1"/>
  <c r="H30" i="25"/>
  <c r="I30" i="25" s="1"/>
  <c r="H24" i="25"/>
  <c r="I24" i="25" s="1"/>
  <c r="H38" i="25"/>
  <c r="I38" i="25" s="1"/>
  <c r="H16" i="25"/>
  <c r="I16" i="25" s="1"/>
  <c r="H32" i="25"/>
  <c r="I32" i="25" s="1"/>
  <c r="H26" i="25"/>
  <c r="I26" i="25" s="1"/>
  <c r="H14" i="25"/>
  <c r="I14" i="25" s="1"/>
  <c r="H42" i="25"/>
  <c r="I42" i="25" s="1"/>
  <c r="H22" i="25"/>
  <c r="I22" i="25" s="1"/>
  <c r="H25" i="25"/>
  <c r="I25" i="25" s="1"/>
  <c r="H17" i="25"/>
  <c r="I17" i="25" s="1"/>
  <c r="H27" i="25"/>
  <c r="I27" i="25" s="1"/>
  <c r="H13" i="25"/>
  <c r="I13" i="25" s="1"/>
  <c r="H43" i="25"/>
  <c r="I43" i="25" s="1"/>
  <c r="H29" i="25"/>
  <c r="I29" i="25" s="1"/>
  <c r="H15" i="25"/>
  <c r="I15" i="25" s="1"/>
  <c r="H11" i="25"/>
  <c r="I11" i="25" s="1"/>
  <c r="H19" i="25"/>
  <c r="I19" i="25" s="1"/>
  <c r="H37" i="25"/>
  <c r="I37" i="25" s="1"/>
  <c r="H21" i="25"/>
  <c r="I21" i="25" s="1"/>
  <c r="H5" i="25"/>
  <c r="G44" i="27"/>
  <c r="H5" i="27" a="1"/>
  <c r="G44" i="16"/>
  <c r="H5" i="16" a="1"/>
  <c r="G44" i="13"/>
  <c r="H5" i="13" a="1"/>
  <c r="H5" i="49" a="1"/>
  <c r="G44" i="49"/>
  <c r="H5" i="48" a="1"/>
  <c r="G44" i="48"/>
  <c r="H40" i="51"/>
  <c r="I40" i="51" s="1"/>
  <c r="H29" i="51"/>
  <c r="I29" i="51" s="1"/>
  <c r="H15" i="51"/>
  <c r="I15" i="51" s="1"/>
  <c r="H43" i="22" l="1"/>
  <c r="I43" i="22" s="1"/>
  <c r="H36" i="42"/>
  <c r="I36" i="42" s="1"/>
  <c r="H24" i="42"/>
  <c r="I24" i="42" s="1"/>
  <c r="H27" i="39"/>
  <c r="I27" i="39" s="1"/>
  <c r="H12" i="33"/>
  <c r="I12" i="33" s="1"/>
  <c r="H37" i="33"/>
  <c r="I37" i="33" s="1"/>
  <c r="H21" i="41"/>
  <c r="I21" i="41" s="1"/>
  <c r="H31" i="41"/>
  <c r="I31" i="41" s="1"/>
  <c r="H32" i="41"/>
  <c r="I32" i="41" s="1"/>
  <c r="H40" i="35"/>
  <c r="I40" i="35" s="1"/>
  <c r="H25" i="32"/>
  <c r="I25" i="32" s="1"/>
  <c r="H33" i="32"/>
  <c r="I33" i="32" s="1"/>
  <c r="H24" i="32"/>
  <c r="I24" i="32" s="1"/>
  <c r="H32" i="32"/>
  <c r="I32" i="32" s="1"/>
  <c r="H32" i="19"/>
  <c r="I32" i="19" s="1"/>
  <c r="H22" i="19"/>
  <c r="I22" i="19" s="1"/>
  <c r="H32" i="26"/>
  <c r="I32" i="26" s="1"/>
  <c r="H27" i="20"/>
  <c r="I27" i="20" s="1"/>
  <c r="H5" i="8"/>
  <c r="H39" i="8"/>
  <c r="I39" i="8" s="1"/>
  <c r="H42" i="42"/>
  <c r="I42" i="42" s="1"/>
  <c r="H17" i="42"/>
  <c r="I17" i="42" s="1"/>
  <c r="H26" i="39"/>
  <c r="I26" i="39" s="1"/>
  <c r="H8" i="33"/>
  <c r="I8" i="33" s="1"/>
  <c r="H41" i="52"/>
  <c r="I41" i="52" s="1"/>
  <c r="H16" i="26"/>
  <c r="I16" i="26" s="1"/>
  <c r="H15" i="20"/>
  <c r="I15" i="20" s="1"/>
  <c r="H24" i="26"/>
  <c r="I24" i="26" s="1"/>
  <c r="H6" i="51"/>
  <c r="I6" i="51" s="1"/>
  <c r="H26" i="51"/>
  <c r="I26" i="51" s="1"/>
  <c r="H25" i="26"/>
  <c r="I25" i="26" s="1"/>
  <c r="H6" i="26"/>
  <c r="I6" i="26" s="1"/>
  <c r="H39" i="30"/>
  <c r="I39" i="30" s="1"/>
  <c r="H41" i="26"/>
  <c r="I41" i="26" s="1"/>
  <c r="H27" i="40"/>
  <c r="I27" i="40" s="1"/>
  <c r="H10" i="39"/>
  <c r="I10" i="39" s="1"/>
  <c r="H33" i="39"/>
  <c r="I33" i="39" s="1"/>
  <c r="H32" i="33"/>
  <c r="I32" i="33" s="1"/>
  <c r="H11" i="33"/>
  <c r="I11" i="33" s="1"/>
  <c r="H17" i="26"/>
  <c r="I17" i="26" s="1"/>
  <c r="H40" i="20"/>
  <c r="I40" i="20" s="1"/>
  <c r="H19" i="51"/>
  <c r="I19" i="51" s="1"/>
  <c r="H41" i="40"/>
  <c r="I41" i="40" s="1"/>
  <c r="H37" i="51"/>
  <c r="I37" i="51" s="1"/>
  <c r="H6" i="40"/>
  <c r="I6" i="40" s="1"/>
  <c r="H38" i="39"/>
  <c r="I38" i="39" s="1"/>
  <c r="H41" i="39"/>
  <c r="I41" i="39" s="1"/>
  <c r="H10" i="33"/>
  <c r="I10" i="33" s="1"/>
  <c r="K10" i="33" s="1"/>
  <c r="H27" i="33"/>
  <c r="I27" i="33" s="1"/>
  <c r="H33" i="26"/>
  <c r="I33" i="26" s="1"/>
  <c r="H24" i="20"/>
  <c r="I24" i="20" s="1"/>
  <c r="H23" i="40"/>
  <c r="I23" i="40" s="1"/>
  <c r="H15" i="30"/>
  <c r="I15" i="30" s="1"/>
  <c r="H43" i="40"/>
  <c r="I43" i="40" s="1"/>
  <c r="H5" i="29"/>
  <c r="H16" i="29"/>
  <c r="I16" i="29" s="1"/>
  <c r="K16" i="29" s="1"/>
  <c r="H24" i="29"/>
  <c r="I24" i="29" s="1"/>
  <c r="H23" i="22"/>
  <c r="I23" i="22" s="1"/>
  <c r="H42" i="40"/>
  <c r="I42" i="40" s="1"/>
  <c r="H41" i="33"/>
  <c r="I41" i="33" s="1"/>
  <c r="K41" i="33" s="1"/>
  <c r="H23" i="29"/>
  <c r="I23" i="29" s="1"/>
  <c r="H26" i="29"/>
  <c r="I26" i="29" s="1"/>
  <c r="H13" i="51"/>
  <c r="I13" i="51" s="1"/>
  <c r="H11" i="22"/>
  <c r="I11" i="22" s="1"/>
  <c r="K11" i="22" s="1"/>
  <c r="H36" i="22"/>
  <c r="I36" i="22" s="1"/>
  <c r="H38" i="40"/>
  <c r="I38" i="40" s="1"/>
  <c r="H21" i="40"/>
  <c r="I21" i="40" s="1"/>
  <c r="H14" i="42"/>
  <c r="I14" i="42" s="1"/>
  <c r="K14" i="42" s="1"/>
  <c r="H23" i="42"/>
  <c r="I23" i="42" s="1"/>
  <c r="H21" i="39"/>
  <c r="I21" i="39" s="1"/>
  <c r="H43" i="39"/>
  <c r="I43" i="39" s="1"/>
  <c r="H10" i="36"/>
  <c r="I10" i="36" s="1"/>
  <c r="H16" i="33"/>
  <c r="I16" i="33" s="1"/>
  <c r="H29" i="33"/>
  <c r="I29" i="33" s="1"/>
  <c r="H7" i="33"/>
  <c r="I7" i="33" s="1"/>
  <c r="H28" i="52"/>
  <c r="I28" i="52" s="1"/>
  <c r="K28" i="52" s="1"/>
  <c r="H38" i="41"/>
  <c r="I38" i="41" s="1"/>
  <c r="H28" i="41"/>
  <c r="I28" i="41" s="1"/>
  <c r="H35" i="41"/>
  <c r="I35" i="41" s="1"/>
  <c r="H33" i="41"/>
  <c r="I33" i="41" s="1"/>
  <c r="K33" i="41" s="1"/>
  <c r="H28" i="35"/>
  <c r="I28" i="35" s="1"/>
  <c r="H37" i="29"/>
  <c r="I37" i="29" s="1"/>
  <c r="H31" i="29"/>
  <c r="I31" i="29" s="1"/>
  <c r="H32" i="29"/>
  <c r="I32" i="29" s="1"/>
  <c r="K32" i="29" s="1"/>
  <c r="H18" i="29"/>
  <c r="I18" i="29" s="1"/>
  <c r="H8" i="19"/>
  <c r="I8" i="19" s="1"/>
  <c r="H31" i="19"/>
  <c r="I31" i="19" s="1"/>
  <c r="H35" i="26"/>
  <c r="I35" i="26" s="1"/>
  <c r="K35" i="26" s="1"/>
  <c r="H38" i="26"/>
  <c r="I38" i="26" s="1"/>
  <c r="H31" i="24"/>
  <c r="I31" i="24" s="1"/>
  <c r="H39" i="24"/>
  <c r="I39" i="24" s="1"/>
  <c r="H35" i="24"/>
  <c r="I35" i="24" s="1"/>
  <c r="H18" i="24"/>
  <c r="I18" i="24" s="1"/>
  <c r="H43" i="20"/>
  <c r="I43" i="20" s="1"/>
  <c r="H36" i="20"/>
  <c r="I36" i="20" s="1"/>
  <c r="H24" i="8"/>
  <c r="I24" i="8" s="1"/>
  <c r="H17" i="8"/>
  <c r="I17" i="8" s="1"/>
  <c r="H20" i="8"/>
  <c r="I20" i="8" s="1"/>
  <c r="H42" i="29"/>
  <c r="I42" i="29" s="1"/>
  <c r="H15" i="29"/>
  <c r="I15" i="29" s="1"/>
  <c r="K15" i="29" s="1"/>
  <c r="H8" i="22"/>
  <c r="I8" i="22" s="1"/>
  <c r="H28" i="40"/>
  <c r="I28" i="40" s="1"/>
  <c r="H9" i="29"/>
  <c r="I9" i="29" s="1"/>
  <c r="H33" i="29"/>
  <c r="I33" i="29" s="1"/>
  <c r="H14" i="29"/>
  <c r="I14" i="29" s="1"/>
  <c r="H32" i="22"/>
  <c r="I32" i="22" s="1"/>
  <c r="H28" i="33"/>
  <c r="I28" i="33" s="1"/>
  <c r="H7" i="52"/>
  <c r="I7" i="52" s="1"/>
  <c r="K7" i="52" s="1"/>
  <c r="H13" i="29"/>
  <c r="I13" i="29" s="1"/>
  <c r="H27" i="22"/>
  <c r="I27" i="22" s="1"/>
  <c r="H20" i="22"/>
  <c r="I20" i="22" s="1"/>
  <c r="H5" i="40"/>
  <c r="I5" i="40" s="1"/>
  <c r="H33" i="40"/>
  <c r="I33" i="40" s="1"/>
  <c r="H42" i="33"/>
  <c r="I42" i="33" s="1"/>
  <c r="H15" i="33"/>
  <c r="I15" i="33" s="1"/>
  <c r="H21" i="33"/>
  <c r="I21" i="33" s="1"/>
  <c r="K21" i="33" s="1"/>
  <c r="H19" i="52"/>
  <c r="I19" i="52" s="1"/>
  <c r="H25" i="29"/>
  <c r="I25" i="29" s="1"/>
  <c r="H11" i="29"/>
  <c r="I11" i="29" s="1"/>
  <c r="H10" i="29"/>
  <c r="I10" i="29" s="1"/>
  <c r="H36" i="29"/>
  <c r="I36" i="29" s="1"/>
  <c r="H21" i="19"/>
  <c r="I21" i="19" s="1"/>
  <c r="H14" i="19"/>
  <c r="I14" i="19" s="1"/>
  <c r="H15" i="26"/>
  <c r="I15" i="26" s="1"/>
  <c r="K15" i="26" s="1"/>
  <c r="H18" i="26"/>
  <c r="I18" i="26" s="1"/>
  <c r="H8" i="8"/>
  <c r="I8" i="8" s="1"/>
  <c r="H23" i="8"/>
  <c r="I23" i="8" s="1"/>
  <c r="H12" i="8"/>
  <c r="I12" i="8" s="1"/>
  <c r="H7" i="22"/>
  <c r="I7" i="22" s="1"/>
  <c r="H28" i="22"/>
  <c r="I28" i="22" s="1"/>
  <c r="H30" i="40"/>
  <c r="I30" i="40" s="1"/>
  <c r="H14" i="40"/>
  <c r="I14" i="40" s="1"/>
  <c r="H34" i="33"/>
  <c r="I34" i="33" s="1"/>
  <c r="H20" i="33"/>
  <c r="I20" i="33" s="1"/>
  <c r="H13" i="33"/>
  <c r="I13" i="33" s="1"/>
  <c r="H19" i="33"/>
  <c r="I19" i="33" s="1"/>
  <c r="H11" i="52"/>
  <c r="I11" i="52" s="1"/>
  <c r="H41" i="29"/>
  <c r="I41" i="29" s="1"/>
  <c r="H27" i="29"/>
  <c r="I27" i="29" s="1"/>
  <c r="H22" i="29"/>
  <c r="I22" i="29" s="1"/>
  <c r="H12" i="29"/>
  <c r="I12" i="29" s="1"/>
  <c r="H17" i="19"/>
  <c r="I17" i="19" s="1"/>
  <c r="H38" i="19"/>
  <c r="I38" i="19" s="1"/>
  <c r="H37" i="26"/>
  <c r="I37" i="26" s="1"/>
  <c r="H40" i="26"/>
  <c r="I40" i="26" s="1"/>
  <c r="H29" i="8"/>
  <c r="I29" i="8" s="1"/>
  <c r="H42" i="8"/>
  <c r="I42" i="8" s="1"/>
  <c r="H16" i="44"/>
  <c r="I16" i="44" s="1"/>
  <c r="K16" i="44" s="1"/>
  <c r="H34" i="29"/>
  <c r="I34" i="29" s="1"/>
  <c r="H41" i="44"/>
  <c r="I41" i="44" s="1"/>
  <c r="K41" i="44" s="1"/>
  <c r="H39" i="29"/>
  <c r="I39" i="29" s="1"/>
  <c r="H38" i="29"/>
  <c r="I38" i="29" s="1"/>
  <c r="H29" i="29"/>
  <c r="I29" i="29" s="1"/>
  <c r="H37" i="44"/>
  <c r="I37" i="44" s="1"/>
  <c r="K37" i="44" s="1"/>
  <c r="H9" i="22"/>
  <c r="I9" i="22" s="1"/>
  <c r="H10" i="40"/>
  <c r="I10" i="40" s="1"/>
  <c r="K10" i="40" s="1"/>
  <c r="H27" i="52"/>
  <c r="I27" i="52" s="1"/>
  <c r="H19" i="29"/>
  <c r="I19" i="29" s="1"/>
  <c r="H20" i="29"/>
  <c r="I20" i="29" s="1"/>
  <c r="H6" i="29"/>
  <c r="I6" i="29" s="1"/>
  <c r="H19" i="40"/>
  <c r="I19" i="40" s="1"/>
  <c r="H6" i="33"/>
  <c r="I6" i="33" s="1"/>
  <c r="H30" i="29"/>
  <c r="I30" i="29" s="1"/>
  <c r="H20" i="43"/>
  <c r="I20" i="43" s="1"/>
  <c r="K20" i="43" s="1"/>
  <c r="H8" i="17"/>
  <c r="I8" i="17" s="1"/>
  <c r="H25" i="19"/>
  <c r="I25" i="19" s="1"/>
  <c r="H42" i="19"/>
  <c r="I42" i="19" s="1"/>
  <c r="H41" i="28"/>
  <c r="I41" i="28" s="1"/>
  <c r="H18" i="22"/>
  <c r="I18" i="22" s="1"/>
  <c r="H39" i="40"/>
  <c r="I39" i="40" s="1"/>
  <c r="H5" i="39"/>
  <c r="H8" i="39"/>
  <c r="I8" i="39" s="1"/>
  <c r="K8" i="39" s="1"/>
  <c r="H18" i="50"/>
  <c r="I18" i="50" s="1"/>
  <c r="H14" i="50"/>
  <c r="I14" i="50" s="1"/>
  <c r="H40" i="21"/>
  <c r="I40" i="21" s="1"/>
  <c r="H26" i="19"/>
  <c r="I26" i="19" s="1"/>
  <c r="K26" i="19" s="1"/>
  <c r="H13" i="28"/>
  <c r="I13" i="28" s="1"/>
  <c r="H30" i="28"/>
  <c r="I30" i="28" s="1"/>
  <c r="H17" i="20"/>
  <c r="I17" i="20" s="1"/>
  <c r="H18" i="20"/>
  <c r="I18" i="20" s="1"/>
  <c r="K18" i="20" s="1"/>
  <c r="H7" i="17"/>
  <c r="I7" i="17" s="1"/>
  <c r="H32" i="44"/>
  <c r="I32" i="44" s="1"/>
  <c r="K32" i="44" s="1"/>
  <c r="H33" i="51"/>
  <c r="I33" i="51" s="1"/>
  <c r="H15" i="22"/>
  <c r="I15" i="22" s="1"/>
  <c r="H42" i="22"/>
  <c r="I42" i="22" s="1"/>
  <c r="H31" i="40"/>
  <c r="I31" i="40" s="1"/>
  <c r="H28" i="39"/>
  <c r="I28" i="39" s="1"/>
  <c r="H39" i="39"/>
  <c r="I39" i="39" s="1"/>
  <c r="K39" i="39" s="1"/>
  <c r="H12" i="31"/>
  <c r="I12" i="31" s="1"/>
  <c r="H7" i="35"/>
  <c r="I7" i="35" s="1"/>
  <c r="H42" i="28"/>
  <c r="I42" i="28" s="1"/>
  <c r="H10" i="20"/>
  <c r="I10" i="20" s="1"/>
  <c r="H18" i="51"/>
  <c r="I18" i="51" s="1"/>
  <c r="H7" i="25"/>
  <c r="I7" i="25" s="1"/>
  <c r="H33" i="25"/>
  <c r="I33" i="25" s="1"/>
  <c r="K33" i="25" s="1"/>
  <c r="H8" i="25"/>
  <c r="I8" i="25" s="1"/>
  <c r="K8" i="25" s="1"/>
  <c r="H13" i="22"/>
  <c r="I13" i="22" s="1"/>
  <c r="H34" i="40"/>
  <c r="I34" i="40" s="1"/>
  <c r="K34" i="40" s="1"/>
  <c r="H35" i="31"/>
  <c r="I35" i="31" s="1"/>
  <c r="H14" i="21"/>
  <c r="I14" i="21" s="1"/>
  <c r="H8" i="40"/>
  <c r="I8" i="40" s="1"/>
  <c r="H34" i="50"/>
  <c r="I34" i="50" s="1"/>
  <c r="H34" i="20"/>
  <c r="I34" i="20" s="1"/>
  <c r="H20" i="40"/>
  <c r="I20" i="40" s="1"/>
  <c r="K20" i="40" s="1"/>
  <c r="H5" i="20"/>
  <c r="H31" i="17"/>
  <c r="I31" i="17" s="1"/>
  <c r="H39" i="35"/>
  <c r="I39" i="35" s="1"/>
  <c r="H5" i="21"/>
  <c r="I5" i="21" s="1"/>
  <c r="H43" i="19"/>
  <c r="I43" i="19" s="1"/>
  <c r="H32" i="51"/>
  <c r="I32" i="51" s="1"/>
  <c r="H35" i="25"/>
  <c r="I35" i="25" s="1"/>
  <c r="H41" i="25"/>
  <c r="I41" i="25" s="1"/>
  <c r="K41" i="25" s="1"/>
  <c r="H36" i="25"/>
  <c r="I36" i="25" s="1"/>
  <c r="H21" i="22"/>
  <c r="I21" i="22" s="1"/>
  <c r="H10" i="22"/>
  <c r="I10" i="22" s="1"/>
  <c r="H9" i="40"/>
  <c r="I9" i="40" s="1"/>
  <c r="K9" i="40" s="1"/>
  <c r="H18" i="39"/>
  <c r="I18" i="39" s="1"/>
  <c r="H16" i="39"/>
  <c r="I16" i="39" s="1"/>
  <c r="H21" i="31"/>
  <c r="I21" i="31" s="1"/>
  <c r="H43" i="35"/>
  <c r="I43" i="35" s="1"/>
  <c r="K43" i="35" s="1"/>
  <c r="H22" i="50"/>
  <c r="I22" i="50" s="1"/>
  <c r="H29" i="21"/>
  <c r="I29" i="21" s="1"/>
  <c r="H36" i="21"/>
  <c r="I36" i="21" s="1"/>
  <c r="H10" i="21"/>
  <c r="I10" i="21" s="1"/>
  <c r="H9" i="19"/>
  <c r="I9" i="19" s="1"/>
  <c r="H10" i="19"/>
  <c r="I10" i="19" s="1"/>
  <c r="H30" i="26"/>
  <c r="I30" i="26" s="1"/>
  <c r="H31" i="28"/>
  <c r="I31" i="28" s="1"/>
  <c r="K31" i="28" s="1"/>
  <c r="H21" i="28"/>
  <c r="I21" i="28" s="1"/>
  <c r="H20" i="28"/>
  <c r="I20" i="28" s="1"/>
  <c r="H33" i="20"/>
  <c r="I33" i="20" s="1"/>
  <c r="K33" i="20" s="1"/>
  <c r="H38" i="20"/>
  <c r="I38" i="20" s="1"/>
  <c r="H9" i="17"/>
  <c r="I9" i="17" s="1"/>
  <c r="H25" i="44"/>
  <c r="I25" i="44" s="1"/>
  <c r="K25" i="44" s="1"/>
  <c r="H21" i="51"/>
  <c r="I21" i="51" s="1"/>
  <c r="H23" i="25"/>
  <c r="I23" i="25" s="1"/>
  <c r="K23" i="25" s="1"/>
  <c r="H6" i="25"/>
  <c r="I6" i="25" s="1"/>
  <c r="H28" i="25"/>
  <c r="I28" i="25" s="1"/>
  <c r="K28" i="25" s="1"/>
  <c r="H29" i="22"/>
  <c r="I29" i="22" s="1"/>
  <c r="H40" i="12"/>
  <c r="I40" i="12" s="1"/>
  <c r="K40" i="12" s="1"/>
  <c r="H25" i="40"/>
  <c r="I25" i="40" s="1"/>
  <c r="H16" i="40"/>
  <c r="I16" i="40" s="1"/>
  <c r="H11" i="42"/>
  <c r="I11" i="42" s="1"/>
  <c r="K11" i="42" s="1"/>
  <c r="H34" i="39"/>
  <c r="I34" i="39" s="1"/>
  <c r="K34" i="39" s="1"/>
  <c r="H24" i="39"/>
  <c r="I24" i="39" s="1"/>
  <c r="H39" i="31"/>
  <c r="I39" i="31" s="1"/>
  <c r="H20" i="35"/>
  <c r="I20" i="35" s="1"/>
  <c r="H13" i="32"/>
  <c r="I13" i="32" s="1"/>
  <c r="H42" i="32"/>
  <c r="I42" i="32" s="1"/>
  <c r="H17" i="29"/>
  <c r="I17" i="29" s="1"/>
  <c r="H40" i="29"/>
  <c r="I40" i="29" s="1"/>
  <c r="H9" i="50"/>
  <c r="I9" i="50" s="1"/>
  <c r="K9" i="50" s="1"/>
  <c r="H38" i="50"/>
  <c r="I38" i="50" s="1"/>
  <c r="H13" i="21"/>
  <c r="I13" i="21" s="1"/>
  <c r="H32" i="21"/>
  <c r="I32" i="21" s="1"/>
  <c r="H6" i="21"/>
  <c r="I6" i="21" s="1"/>
  <c r="K6" i="21" s="1"/>
  <c r="H13" i="19"/>
  <c r="I13" i="19" s="1"/>
  <c r="H36" i="19"/>
  <c r="I36" i="19" s="1"/>
  <c r="H14" i="26"/>
  <c r="I14" i="26" s="1"/>
  <c r="K14" i="26" s="1"/>
  <c r="H17" i="28"/>
  <c r="I17" i="28" s="1"/>
  <c r="K17" i="28" s="1"/>
  <c r="H29" i="28"/>
  <c r="I29" i="28" s="1"/>
  <c r="H10" i="28"/>
  <c r="I10" i="28" s="1"/>
  <c r="H37" i="20"/>
  <c r="I37" i="20" s="1"/>
  <c r="H22" i="20"/>
  <c r="I22" i="20" s="1"/>
  <c r="H17" i="17"/>
  <c r="I17" i="17" s="1"/>
  <c r="H31" i="8"/>
  <c r="I31" i="8" s="1"/>
  <c r="H23" i="44"/>
  <c r="I23" i="44" s="1"/>
  <c r="K23" i="44" s="1"/>
  <c r="H19" i="39"/>
  <c r="I19" i="39" s="1"/>
  <c r="K19" i="39" s="1"/>
  <c r="H11" i="39"/>
  <c r="I11" i="39" s="1"/>
  <c r="H35" i="51"/>
  <c r="I35" i="51" s="1"/>
  <c r="K35" i="51" s="1"/>
  <c r="H37" i="22"/>
  <c r="I37" i="22" s="1"/>
  <c r="H35" i="40"/>
  <c r="I35" i="40" s="1"/>
  <c r="K35" i="40" s="1"/>
  <c r="H37" i="40"/>
  <c r="I37" i="40" s="1"/>
  <c r="H24" i="40"/>
  <c r="I24" i="40" s="1"/>
  <c r="H15" i="39"/>
  <c r="I15" i="39" s="1"/>
  <c r="H32" i="39"/>
  <c r="I32" i="39" s="1"/>
  <c r="H28" i="31"/>
  <c r="I28" i="31" s="1"/>
  <c r="H5" i="19"/>
  <c r="H27" i="19"/>
  <c r="I27" i="19" s="1"/>
  <c r="H28" i="19"/>
  <c r="I28" i="19" s="1"/>
  <c r="K28" i="19" s="1"/>
  <c r="H19" i="28"/>
  <c r="I19" i="28" s="1"/>
  <c r="H37" i="28"/>
  <c r="I37" i="28" s="1"/>
  <c r="H40" i="28"/>
  <c r="I40" i="28" s="1"/>
  <c r="H11" i="20"/>
  <c r="I11" i="20" s="1"/>
  <c r="K11" i="20" s="1"/>
  <c r="H6" i="20"/>
  <c r="I6" i="20" s="1"/>
  <c r="H25" i="17"/>
  <c r="I25" i="17" s="1"/>
  <c r="H27" i="51"/>
  <c r="I27" i="51" s="1"/>
  <c r="H39" i="25"/>
  <c r="I39" i="25" s="1"/>
  <c r="K39" i="25" s="1"/>
  <c r="H34" i="25"/>
  <c r="I34" i="25" s="1"/>
  <c r="H12" i="25"/>
  <c r="I12" i="25" s="1"/>
  <c r="H40" i="22"/>
  <c r="I40" i="22" s="1"/>
  <c r="K40" i="22" s="1"/>
  <c r="H22" i="40"/>
  <c r="I22" i="40" s="1"/>
  <c r="K22" i="40" s="1"/>
  <c r="H12" i="40"/>
  <c r="I12" i="40" s="1"/>
  <c r="H32" i="40"/>
  <c r="I32" i="40" s="1"/>
  <c r="H35" i="39"/>
  <c r="I35" i="39" s="1"/>
  <c r="K35" i="39" s="1"/>
  <c r="H9" i="39"/>
  <c r="I9" i="39" s="1"/>
  <c r="K9" i="39" s="1"/>
  <c r="H5" i="35"/>
  <c r="H34" i="35"/>
  <c r="I34" i="35" s="1"/>
  <c r="H8" i="50"/>
  <c r="I8" i="50" s="1"/>
  <c r="H15" i="50"/>
  <c r="I15" i="50" s="1"/>
  <c r="K15" i="50" s="1"/>
  <c r="H25" i="21"/>
  <c r="I25" i="21" s="1"/>
  <c r="H24" i="21"/>
  <c r="I24" i="21" s="1"/>
  <c r="H40" i="19"/>
  <c r="I40" i="19" s="1"/>
  <c r="H41" i="19"/>
  <c r="I41" i="19" s="1"/>
  <c r="H20" i="19"/>
  <c r="I20" i="19" s="1"/>
  <c r="H33" i="28"/>
  <c r="I33" i="28" s="1"/>
  <c r="H38" i="28"/>
  <c r="I38" i="28" s="1"/>
  <c r="H32" i="28"/>
  <c r="I32" i="28" s="1"/>
  <c r="K32" i="28" s="1"/>
  <c r="H25" i="20"/>
  <c r="I25" i="20" s="1"/>
  <c r="H30" i="20"/>
  <c r="I30" i="20" s="1"/>
  <c r="H38" i="17"/>
  <c r="I38" i="17" s="1"/>
  <c r="H8" i="28"/>
  <c r="I8" i="28" s="1"/>
  <c r="H9" i="20"/>
  <c r="I9" i="20" s="1"/>
  <c r="H32" i="20"/>
  <c r="I32" i="20" s="1"/>
  <c r="H12" i="17"/>
  <c r="I12" i="17" s="1"/>
  <c r="H31" i="25"/>
  <c r="I31" i="25" s="1"/>
  <c r="K31" i="25" s="1"/>
  <c r="H10" i="25"/>
  <c r="I10" i="25" s="1"/>
  <c r="H17" i="22"/>
  <c r="I17" i="22" s="1"/>
  <c r="H9" i="28"/>
  <c r="I9" i="28" s="1"/>
  <c r="H23" i="20"/>
  <c r="I23" i="20" s="1"/>
  <c r="H24" i="17"/>
  <c r="I24" i="17" s="1"/>
  <c r="H8" i="51"/>
  <c r="I8" i="51" s="1"/>
  <c r="H22" i="22"/>
  <c r="I22" i="22" s="1"/>
  <c r="K22" i="22" s="1"/>
  <c r="H18" i="40"/>
  <c r="I18" i="40" s="1"/>
  <c r="K18" i="40" s="1"/>
  <c r="H7" i="40"/>
  <c r="I7" i="40" s="1"/>
  <c r="H31" i="39"/>
  <c r="I31" i="39" s="1"/>
  <c r="H36" i="39"/>
  <c r="I36" i="39" s="1"/>
  <c r="H11" i="35"/>
  <c r="I11" i="35" s="1"/>
  <c r="K11" i="35" s="1"/>
  <c r="H40" i="50"/>
  <c r="I40" i="50" s="1"/>
  <c r="H32" i="50"/>
  <c r="I32" i="50" s="1"/>
  <c r="H19" i="19"/>
  <c r="I19" i="19" s="1"/>
  <c r="H6" i="19"/>
  <c r="I6" i="19" s="1"/>
  <c r="K6" i="19" s="1"/>
  <c r="H26" i="28"/>
  <c r="I26" i="28" s="1"/>
  <c r="H25" i="51"/>
  <c r="I25" i="51" s="1"/>
  <c r="K25" i="51" s="1"/>
  <c r="H9" i="25"/>
  <c r="I9" i="25" s="1"/>
  <c r="H31" i="22"/>
  <c r="I31" i="22" s="1"/>
  <c r="K31" i="22" s="1"/>
  <c r="H14" i="22"/>
  <c r="I14" i="22" s="1"/>
  <c r="H17" i="40"/>
  <c r="I17" i="40" s="1"/>
  <c r="K17" i="40" s="1"/>
  <c r="H15" i="40"/>
  <c r="I15" i="40" s="1"/>
  <c r="H12" i="39"/>
  <c r="I12" i="39" s="1"/>
  <c r="H7" i="39"/>
  <c r="I7" i="39" s="1"/>
  <c r="H13" i="35"/>
  <c r="I13" i="35" s="1"/>
  <c r="H29" i="50"/>
  <c r="I29" i="50" s="1"/>
  <c r="H13" i="50"/>
  <c r="I13" i="50" s="1"/>
  <c r="K13" i="50" s="1"/>
  <c r="H33" i="21"/>
  <c r="I33" i="21" s="1"/>
  <c r="H23" i="21"/>
  <c r="I23" i="21" s="1"/>
  <c r="H33" i="19"/>
  <c r="I33" i="19" s="1"/>
  <c r="H30" i="19"/>
  <c r="I30" i="19" s="1"/>
  <c r="K30" i="19" s="1"/>
  <c r="H7" i="26"/>
  <c r="I7" i="26" s="1"/>
  <c r="H23" i="28"/>
  <c r="I23" i="28" s="1"/>
  <c r="H39" i="20"/>
  <c r="I39" i="20" s="1"/>
  <c r="K39" i="20" s="1"/>
  <c r="H16" i="17"/>
  <c r="I16" i="17" s="1"/>
  <c r="H15" i="17"/>
  <c r="I15" i="17" s="1"/>
  <c r="H33" i="17"/>
  <c r="I33" i="17" s="1"/>
  <c r="H5" i="51"/>
  <c r="H43" i="51"/>
  <c r="I43" i="51" s="1"/>
  <c r="K43" i="51" s="1"/>
  <c r="H17" i="51"/>
  <c r="I17" i="51" s="1"/>
  <c r="H10" i="51"/>
  <c r="I10" i="51" s="1"/>
  <c r="K10" i="51" s="1"/>
  <c r="H9" i="51"/>
  <c r="I9" i="51" s="1"/>
  <c r="K9" i="51" s="1"/>
  <c r="H30" i="35"/>
  <c r="I30" i="35" s="1"/>
  <c r="K30" i="35" s="1"/>
  <c r="H32" i="35"/>
  <c r="I32" i="35" s="1"/>
  <c r="H43" i="17"/>
  <c r="I43" i="17" s="1"/>
  <c r="H41" i="17"/>
  <c r="I41" i="17" s="1"/>
  <c r="H29" i="17"/>
  <c r="I29" i="17" s="1"/>
  <c r="K29" i="17" s="1"/>
  <c r="H6" i="17"/>
  <c r="I6" i="17" s="1"/>
  <c r="H37" i="35"/>
  <c r="I37" i="35" s="1"/>
  <c r="H25" i="35"/>
  <c r="I25" i="35" s="1"/>
  <c r="H24" i="35"/>
  <c r="I24" i="35" s="1"/>
  <c r="H14" i="51"/>
  <c r="I14" i="51" s="1"/>
  <c r="H20" i="51"/>
  <c r="I20" i="51" s="1"/>
  <c r="H12" i="51"/>
  <c r="I12" i="51" s="1"/>
  <c r="K12" i="51" s="1"/>
  <c r="H39" i="26"/>
  <c r="I39" i="26" s="1"/>
  <c r="K39" i="26" s="1"/>
  <c r="H11" i="17"/>
  <c r="I11" i="17" s="1"/>
  <c r="H30" i="17"/>
  <c r="I30" i="17" s="1"/>
  <c r="H13" i="8"/>
  <c r="I13" i="8" s="1"/>
  <c r="H10" i="8"/>
  <c r="I10" i="8" s="1"/>
  <c r="H22" i="51"/>
  <c r="I22" i="51" s="1"/>
  <c r="H11" i="51"/>
  <c r="I11" i="51" s="1"/>
  <c r="H24" i="51"/>
  <c r="I24" i="51" s="1"/>
  <c r="H19" i="22"/>
  <c r="I19" i="22" s="1"/>
  <c r="K19" i="22" s="1"/>
  <c r="H38" i="22"/>
  <c r="I38" i="22" s="1"/>
  <c r="H5" i="33"/>
  <c r="I5" i="33" s="1"/>
  <c r="H30" i="33"/>
  <c r="I30" i="33" s="1"/>
  <c r="K30" i="33" s="1"/>
  <c r="H25" i="33"/>
  <c r="I25" i="33" s="1"/>
  <c r="K25" i="33" s="1"/>
  <c r="H38" i="31"/>
  <c r="I38" i="31" s="1"/>
  <c r="H7" i="41"/>
  <c r="I7" i="41" s="1"/>
  <c r="H13" i="41"/>
  <c r="I13" i="41" s="1"/>
  <c r="H17" i="35"/>
  <c r="I17" i="35" s="1"/>
  <c r="K17" i="35" s="1"/>
  <c r="H29" i="35"/>
  <c r="I29" i="35" s="1"/>
  <c r="H21" i="26"/>
  <c r="I21" i="26" s="1"/>
  <c r="H20" i="26"/>
  <c r="I20" i="26" s="1"/>
  <c r="H27" i="17"/>
  <c r="I27" i="17" s="1"/>
  <c r="K27" i="17" s="1"/>
  <c r="H22" i="17"/>
  <c r="I22" i="17" s="1"/>
  <c r="H27" i="8"/>
  <c r="I27" i="8" s="1"/>
  <c r="H34" i="8"/>
  <c r="I34" i="8" s="1"/>
  <c r="H30" i="51"/>
  <c r="I30" i="51" s="1"/>
  <c r="K30" i="51" s="1"/>
  <c r="H41" i="51"/>
  <c r="I41" i="51" s="1"/>
  <c r="H34" i="51"/>
  <c r="I34" i="51" s="1"/>
  <c r="K34" i="51" s="1"/>
  <c r="H33" i="22"/>
  <c r="I33" i="22" s="1"/>
  <c r="H30" i="22"/>
  <c r="I30" i="22" s="1"/>
  <c r="H13" i="40"/>
  <c r="I13" i="40" s="1"/>
  <c r="H11" i="40"/>
  <c r="I11" i="40" s="1"/>
  <c r="H40" i="40"/>
  <c r="I40" i="40" s="1"/>
  <c r="H31" i="42"/>
  <c r="I31" i="42" s="1"/>
  <c r="K31" i="42" s="1"/>
  <c r="H23" i="39"/>
  <c r="I23" i="39" s="1"/>
  <c r="H29" i="39"/>
  <c r="I29" i="39" s="1"/>
  <c r="K29" i="39" s="1"/>
  <c r="H40" i="33"/>
  <c r="I40" i="33" s="1"/>
  <c r="H22" i="33"/>
  <c r="I22" i="33" s="1"/>
  <c r="K22" i="33" s="1"/>
  <c r="H39" i="33"/>
  <c r="I39" i="33" s="1"/>
  <c r="H11" i="31"/>
  <c r="I11" i="31" s="1"/>
  <c r="H37" i="41"/>
  <c r="I37" i="41" s="1"/>
  <c r="H23" i="41"/>
  <c r="I23" i="41" s="1"/>
  <c r="K23" i="41" s="1"/>
  <c r="H19" i="35"/>
  <c r="I19" i="35" s="1"/>
  <c r="H9" i="35"/>
  <c r="I9" i="35" s="1"/>
  <c r="H11" i="32"/>
  <c r="I11" i="32" s="1"/>
  <c r="H37" i="32"/>
  <c r="I37" i="32" s="1"/>
  <c r="K37" i="32" s="1"/>
  <c r="H34" i="32"/>
  <c r="I34" i="32" s="1"/>
  <c r="H17" i="50"/>
  <c r="I17" i="50" s="1"/>
  <c r="H42" i="50"/>
  <c r="I42" i="50" s="1"/>
  <c r="H37" i="19"/>
  <c r="I37" i="19" s="1"/>
  <c r="K37" i="19" s="1"/>
  <c r="H39" i="19"/>
  <c r="I39" i="19" s="1"/>
  <c r="H31" i="26"/>
  <c r="I31" i="26" s="1"/>
  <c r="H42" i="26"/>
  <c r="I42" i="26" s="1"/>
  <c r="K42" i="26" s="1"/>
  <c r="H7" i="20"/>
  <c r="I7" i="20" s="1"/>
  <c r="K7" i="20" s="1"/>
  <c r="H16" i="20"/>
  <c r="I16" i="20" s="1"/>
  <c r="H19" i="17"/>
  <c r="I19" i="17" s="1"/>
  <c r="H42" i="17"/>
  <c r="I42" i="17" s="1"/>
  <c r="H37" i="8"/>
  <c r="I37" i="8" s="1"/>
  <c r="K37" i="8" s="1"/>
  <c r="H18" i="8"/>
  <c r="I18" i="8" s="1"/>
  <c r="H23" i="17"/>
  <c r="I23" i="17" s="1"/>
  <c r="H26" i="17"/>
  <c r="I26" i="17" s="1"/>
  <c r="H13" i="44"/>
  <c r="I13" i="44" s="1"/>
  <c r="K13" i="44" s="1"/>
  <c r="H38" i="51"/>
  <c r="I38" i="51" s="1"/>
  <c r="H7" i="51"/>
  <c r="I7" i="51" s="1"/>
  <c r="K7" i="51" s="1"/>
  <c r="H36" i="51"/>
  <c r="I36" i="51" s="1"/>
  <c r="K36" i="51" s="1"/>
  <c r="H37" i="17"/>
  <c r="I37" i="17" s="1"/>
  <c r="K37" i="17" s="1"/>
  <c r="H10" i="17"/>
  <c r="I10" i="17" s="1"/>
  <c r="H13" i="26"/>
  <c r="I13" i="26" s="1"/>
  <c r="H36" i="26"/>
  <c r="I36" i="26" s="1"/>
  <c r="H5" i="17"/>
  <c r="I5" i="17" s="1"/>
  <c r="H21" i="17"/>
  <c r="I21" i="17" s="1"/>
  <c r="H18" i="17"/>
  <c r="I18" i="17" s="1"/>
  <c r="H29" i="44"/>
  <c r="I29" i="44" s="1"/>
  <c r="K29" i="44" s="1"/>
  <c r="H23" i="51"/>
  <c r="I23" i="51" s="1"/>
  <c r="H16" i="51"/>
  <c r="I16" i="51" s="1"/>
  <c r="H31" i="51"/>
  <c r="I31" i="51" s="1"/>
  <c r="H28" i="51"/>
  <c r="I28" i="51" s="1"/>
  <c r="H18" i="33"/>
  <c r="I18" i="33" s="1"/>
  <c r="H17" i="33"/>
  <c r="I17" i="33" s="1"/>
  <c r="H43" i="33"/>
  <c r="I43" i="33" s="1"/>
  <c r="H10" i="31"/>
  <c r="I10" i="31" s="1"/>
  <c r="H39" i="41"/>
  <c r="I39" i="41" s="1"/>
  <c r="H22" i="35"/>
  <c r="I22" i="35" s="1"/>
  <c r="H18" i="44"/>
  <c r="I18" i="44" s="1"/>
  <c r="K18" i="44" s="1"/>
  <c r="H18" i="35"/>
  <c r="I18" i="35" s="1"/>
  <c r="H15" i="35"/>
  <c r="I15" i="35" s="1"/>
  <c r="H25" i="22"/>
  <c r="I25" i="22" s="1"/>
  <c r="K25" i="22" s="1"/>
  <c r="H16" i="22"/>
  <c r="I16" i="22" s="1"/>
  <c r="H34" i="22"/>
  <c r="I34" i="22" s="1"/>
  <c r="K34" i="22" s="1"/>
  <c r="H23" i="35"/>
  <c r="I23" i="35" s="1"/>
  <c r="K23" i="35" s="1"/>
  <c r="H43" i="26"/>
  <c r="I43" i="26" s="1"/>
  <c r="H22" i="26"/>
  <c r="I22" i="26" s="1"/>
  <c r="H40" i="17"/>
  <c r="I40" i="17" s="1"/>
  <c r="H35" i="17"/>
  <c r="I35" i="17" s="1"/>
  <c r="K35" i="17" s="1"/>
  <c r="H36" i="17"/>
  <c r="I36" i="17" s="1"/>
  <c r="H9" i="8"/>
  <c r="I9" i="8" s="1"/>
  <c r="H6" i="8"/>
  <c r="I6" i="8" s="1"/>
  <c r="H39" i="51"/>
  <c r="I39" i="51" s="1"/>
  <c r="K39" i="51" s="1"/>
  <c r="H39" i="22"/>
  <c r="I39" i="22" s="1"/>
  <c r="H24" i="22"/>
  <c r="I24" i="22" s="1"/>
  <c r="H29" i="40"/>
  <c r="I29" i="40" s="1"/>
  <c r="K29" i="40" s="1"/>
  <c r="H39" i="42"/>
  <c r="I39" i="42" s="1"/>
  <c r="K39" i="42" s="1"/>
  <c r="H20" i="39"/>
  <c r="I20" i="39" s="1"/>
  <c r="H22" i="39"/>
  <c r="I22" i="39" s="1"/>
  <c r="H26" i="33"/>
  <c r="I26" i="33" s="1"/>
  <c r="H10" i="52"/>
  <c r="I10" i="52" s="1"/>
  <c r="K10" i="52" s="1"/>
  <c r="H15" i="41"/>
  <c r="I15" i="41" s="1"/>
  <c r="H14" i="41"/>
  <c r="I14" i="41" s="1"/>
  <c r="K14" i="41" s="1"/>
  <c r="H6" i="35"/>
  <c r="I6" i="35" s="1"/>
  <c r="H31" i="35"/>
  <c r="I31" i="35" s="1"/>
  <c r="K31" i="35" s="1"/>
  <c r="H9" i="32"/>
  <c r="I9" i="32" s="1"/>
  <c r="H28" i="32"/>
  <c r="I28" i="32" s="1"/>
  <c r="H7" i="29"/>
  <c r="I7" i="29" s="1"/>
  <c r="K7" i="29" s="1"/>
  <c r="H43" i="29"/>
  <c r="I43" i="29" s="1"/>
  <c r="K43" i="29" s="1"/>
  <c r="H28" i="29"/>
  <c r="I28" i="29" s="1"/>
  <c r="H37" i="50"/>
  <c r="I37" i="50" s="1"/>
  <c r="H29" i="19"/>
  <c r="I29" i="19" s="1"/>
  <c r="H11" i="26"/>
  <c r="I11" i="26" s="1"/>
  <c r="H5" i="26"/>
  <c r="H21" i="20"/>
  <c r="I21" i="20" s="1"/>
  <c r="H26" i="20"/>
  <c r="I26" i="20" s="1"/>
  <c r="H32" i="17"/>
  <c r="I32" i="17" s="1"/>
  <c r="H39" i="17"/>
  <c r="I39" i="17" s="1"/>
  <c r="H28" i="17"/>
  <c r="I28" i="17" s="1"/>
  <c r="H15" i="8"/>
  <c r="I15" i="8" s="1"/>
  <c r="H36" i="8"/>
  <c r="I36" i="8" s="1"/>
  <c r="K36" i="8" s="1"/>
  <c r="H9" i="44"/>
  <c r="I9" i="44" s="1"/>
  <c r="K9" i="44" s="1"/>
  <c r="H34" i="38"/>
  <c r="I34" i="38" s="1"/>
  <c r="H35" i="36"/>
  <c r="I35" i="36" s="1"/>
  <c r="K35" i="36" s="1"/>
  <c r="H7" i="36"/>
  <c r="I7" i="36" s="1"/>
  <c r="K7" i="36" s="1"/>
  <c r="H5" i="31"/>
  <c r="H41" i="31"/>
  <c r="I41" i="31" s="1"/>
  <c r="H36" i="31"/>
  <c r="I36" i="31" s="1"/>
  <c r="H12" i="38"/>
  <c r="I12" i="38" s="1"/>
  <c r="H28" i="38"/>
  <c r="I28" i="38" s="1"/>
  <c r="K28" i="38" s="1"/>
  <c r="H6" i="38"/>
  <c r="I6" i="38" s="1"/>
  <c r="H18" i="36"/>
  <c r="I18" i="36" s="1"/>
  <c r="H15" i="36"/>
  <c r="I15" i="36" s="1"/>
  <c r="K15" i="36" s="1"/>
  <c r="H17" i="52"/>
  <c r="I17" i="52" s="1"/>
  <c r="H34" i="31"/>
  <c r="I34" i="31" s="1"/>
  <c r="K34" i="31" s="1"/>
  <c r="H27" i="31"/>
  <c r="I27" i="31" s="1"/>
  <c r="K27" i="31" s="1"/>
  <c r="H40" i="31"/>
  <c r="I40" i="31" s="1"/>
  <c r="K40" i="31" s="1"/>
  <c r="H34" i="36"/>
  <c r="I34" i="36" s="1"/>
  <c r="H23" i="36"/>
  <c r="I23" i="36" s="1"/>
  <c r="K23" i="36" s="1"/>
  <c r="H5" i="52"/>
  <c r="I5" i="52" s="1"/>
  <c r="H16" i="52"/>
  <c r="I16" i="52" s="1"/>
  <c r="K16" i="52" s="1"/>
  <c r="H24" i="31"/>
  <c r="I24" i="31" s="1"/>
  <c r="H31" i="31"/>
  <c r="I31" i="31" s="1"/>
  <c r="H20" i="31"/>
  <c r="I20" i="31" s="1"/>
  <c r="H10" i="38"/>
  <c r="I10" i="38" s="1"/>
  <c r="K10" i="38" s="1"/>
  <c r="H11" i="38"/>
  <c r="I11" i="38" s="1"/>
  <c r="H29" i="26"/>
  <c r="I29" i="26" s="1"/>
  <c r="H23" i="26"/>
  <c r="I23" i="26" s="1"/>
  <c r="H12" i="26"/>
  <c r="I12" i="26" s="1"/>
  <c r="K12" i="26" s="1"/>
  <c r="H35" i="20"/>
  <c r="I35" i="20" s="1"/>
  <c r="H42" i="20"/>
  <c r="I42" i="20" s="1"/>
  <c r="H20" i="20"/>
  <c r="I20" i="20" s="1"/>
  <c r="H35" i="8"/>
  <c r="I35" i="8" s="1"/>
  <c r="K35" i="8" s="1"/>
  <c r="H33" i="8"/>
  <c r="I33" i="8" s="1"/>
  <c r="H21" i="44"/>
  <c r="I21" i="44" s="1"/>
  <c r="K21" i="44" s="1"/>
  <c r="H38" i="44"/>
  <c r="I38" i="44" s="1"/>
  <c r="K38" i="44" s="1"/>
  <c r="H40" i="44"/>
  <c r="I40" i="44" s="1"/>
  <c r="K40" i="44" s="1"/>
  <c r="H9" i="36"/>
  <c r="I9" i="36" s="1"/>
  <c r="K9" i="36" s="1"/>
  <c r="H31" i="36"/>
  <c r="I31" i="36" s="1"/>
  <c r="H26" i="38"/>
  <c r="I26" i="38" s="1"/>
  <c r="H21" i="38"/>
  <c r="I21" i="38" s="1"/>
  <c r="K21" i="38" s="1"/>
  <c r="H32" i="31"/>
  <c r="I32" i="31" s="1"/>
  <c r="H27" i="38"/>
  <c r="I27" i="38" s="1"/>
  <c r="H43" i="38"/>
  <c r="I43" i="38" s="1"/>
  <c r="H11" i="44"/>
  <c r="I11" i="44" s="1"/>
  <c r="K11" i="44" s="1"/>
  <c r="H7" i="44"/>
  <c r="I7" i="44" s="1"/>
  <c r="K7" i="44" s="1"/>
  <c r="H19" i="36"/>
  <c r="I19" i="36" s="1"/>
  <c r="K19" i="36" s="1"/>
  <c r="H25" i="36"/>
  <c r="I25" i="36" s="1"/>
  <c r="H39" i="36"/>
  <c r="I39" i="36" s="1"/>
  <c r="K39" i="36" s="1"/>
  <c r="H20" i="36"/>
  <c r="I20" i="36" s="1"/>
  <c r="K20" i="36" s="1"/>
  <c r="H12" i="52"/>
  <c r="I12" i="52" s="1"/>
  <c r="H22" i="52"/>
  <c r="I22" i="52" s="1"/>
  <c r="H25" i="31"/>
  <c r="I25" i="31" s="1"/>
  <c r="K25" i="31" s="1"/>
  <c r="H42" i="52"/>
  <c r="I42" i="52" s="1"/>
  <c r="H14" i="38"/>
  <c r="I14" i="38" s="1"/>
  <c r="H8" i="38"/>
  <c r="I8" i="38" s="1"/>
  <c r="H41" i="36"/>
  <c r="I41" i="36" s="1"/>
  <c r="K41" i="36" s="1"/>
  <c r="H12" i="36"/>
  <c r="I12" i="36" s="1"/>
  <c r="H16" i="36"/>
  <c r="I16" i="36" s="1"/>
  <c r="H15" i="52"/>
  <c r="I15" i="52" s="1"/>
  <c r="H22" i="31"/>
  <c r="I22" i="31" s="1"/>
  <c r="K22" i="31" s="1"/>
  <c r="H29" i="31"/>
  <c r="I29" i="31" s="1"/>
  <c r="H18" i="31"/>
  <c r="I18" i="31" s="1"/>
  <c r="H38" i="36"/>
  <c r="I38" i="36" s="1"/>
  <c r="K38" i="36" s="1"/>
  <c r="H28" i="36"/>
  <c r="I28" i="36" s="1"/>
  <c r="K28" i="36" s="1"/>
  <c r="H24" i="36"/>
  <c r="I24" i="36" s="1"/>
  <c r="H26" i="52"/>
  <c r="I26" i="52" s="1"/>
  <c r="K26" i="52" s="1"/>
  <c r="H31" i="52"/>
  <c r="I31" i="52" s="1"/>
  <c r="H14" i="31"/>
  <c r="I14" i="31" s="1"/>
  <c r="K14" i="31" s="1"/>
  <c r="H7" i="31"/>
  <c r="I7" i="31" s="1"/>
  <c r="H38" i="35"/>
  <c r="I38" i="35" s="1"/>
  <c r="H41" i="35"/>
  <c r="I41" i="35" s="1"/>
  <c r="H36" i="38"/>
  <c r="I36" i="38" s="1"/>
  <c r="H16" i="38"/>
  <c r="I16" i="38" s="1"/>
  <c r="H9" i="26"/>
  <c r="I9" i="26" s="1"/>
  <c r="H10" i="26"/>
  <c r="I10" i="26" s="1"/>
  <c r="H8" i="26"/>
  <c r="I8" i="26" s="1"/>
  <c r="H11" i="8"/>
  <c r="I11" i="8" s="1"/>
  <c r="H26" i="8"/>
  <c r="I26" i="8" s="1"/>
  <c r="H28" i="44"/>
  <c r="I28" i="44" s="1"/>
  <c r="K28" i="44" s="1"/>
  <c r="H37" i="36"/>
  <c r="I37" i="36" s="1"/>
  <c r="K37" i="36" s="1"/>
  <c r="H8" i="36"/>
  <c r="I8" i="36" s="1"/>
  <c r="K8" i="36" s="1"/>
  <c r="H30" i="31"/>
  <c r="I30" i="31" s="1"/>
  <c r="H29" i="36"/>
  <c r="I29" i="36" s="1"/>
  <c r="H42" i="36"/>
  <c r="I42" i="36" s="1"/>
  <c r="K42" i="36" s="1"/>
  <c r="H32" i="36"/>
  <c r="I32" i="36" s="1"/>
  <c r="H9" i="52"/>
  <c r="I9" i="52" s="1"/>
  <c r="H6" i="52"/>
  <c r="I6" i="52" s="1"/>
  <c r="K6" i="52" s="1"/>
  <c r="H6" i="31"/>
  <c r="I6" i="31" s="1"/>
  <c r="H17" i="31"/>
  <c r="I17" i="31" s="1"/>
  <c r="H15" i="38"/>
  <c r="I15" i="38" s="1"/>
  <c r="H24" i="38"/>
  <c r="I24" i="38" s="1"/>
  <c r="H26" i="44"/>
  <c r="I26" i="44" s="1"/>
  <c r="K26" i="44" s="1"/>
  <c r="H30" i="36"/>
  <c r="I30" i="36" s="1"/>
  <c r="H11" i="36"/>
  <c r="I11" i="36" s="1"/>
  <c r="K11" i="36" s="1"/>
  <c r="H40" i="36"/>
  <c r="I40" i="36" s="1"/>
  <c r="K40" i="36" s="1"/>
  <c r="H29" i="52"/>
  <c r="I29" i="52" s="1"/>
  <c r="K29" i="52" s="1"/>
  <c r="H25" i="52"/>
  <c r="I25" i="52" s="1"/>
  <c r="K25" i="52" s="1"/>
  <c r="H9" i="31"/>
  <c r="I9" i="31" s="1"/>
  <c r="H23" i="31"/>
  <c r="I23" i="31" s="1"/>
  <c r="K23" i="31" s="1"/>
  <c r="H35" i="38"/>
  <c r="I35" i="38" s="1"/>
  <c r="H32" i="38"/>
  <c r="I32" i="38" s="1"/>
  <c r="H5" i="38"/>
  <c r="I5" i="38" s="1"/>
  <c r="H31" i="38"/>
  <c r="I31" i="38" s="1"/>
  <c r="K31" i="38" s="1"/>
  <c r="H13" i="36"/>
  <c r="I13" i="36" s="1"/>
  <c r="K13" i="36" s="1"/>
  <c r="H21" i="36"/>
  <c r="I21" i="36" s="1"/>
  <c r="K21" i="36" s="1"/>
  <c r="H5" i="36"/>
  <c r="H30" i="52"/>
  <c r="I30" i="52" s="1"/>
  <c r="K30" i="52" s="1"/>
  <c r="H8" i="52"/>
  <c r="I8" i="52" s="1"/>
  <c r="K8" i="52" s="1"/>
  <c r="H43" i="31"/>
  <c r="I43" i="31" s="1"/>
  <c r="H33" i="31"/>
  <c r="I33" i="31" s="1"/>
  <c r="H22" i="38"/>
  <c r="I22" i="38" s="1"/>
  <c r="K22" i="38" s="1"/>
  <c r="H20" i="38"/>
  <c r="I20" i="38" s="1"/>
  <c r="K20" i="38" s="1"/>
  <c r="H40" i="38"/>
  <c r="I40" i="38" s="1"/>
  <c r="K40" i="38" s="1"/>
  <c r="H27" i="36"/>
  <c r="I27" i="36" s="1"/>
  <c r="H37" i="52"/>
  <c r="I37" i="52" s="1"/>
  <c r="K37" i="52" s="1"/>
  <c r="H26" i="31"/>
  <c r="I26" i="31" s="1"/>
  <c r="K26" i="31" s="1"/>
  <c r="H42" i="38"/>
  <c r="I42" i="38" s="1"/>
  <c r="K42" i="38" s="1"/>
  <c r="H7" i="38"/>
  <c r="I7" i="38" s="1"/>
  <c r="K7" i="38" s="1"/>
  <c r="H17" i="38"/>
  <c r="I17" i="38" s="1"/>
  <c r="H43" i="36"/>
  <c r="I43" i="36" s="1"/>
  <c r="H23" i="52"/>
  <c r="I23" i="52" s="1"/>
  <c r="H19" i="31"/>
  <c r="I19" i="31" s="1"/>
  <c r="H6" i="36"/>
  <c r="I6" i="36" s="1"/>
  <c r="H14" i="36"/>
  <c r="I14" i="36" s="1"/>
  <c r="K14" i="36" s="1"/>
  <c r="H35" i="52"/>
  <c r="I35" i="52" s="1"/>
  <c r="H32" i="52"/>
  <c r="I32" i="52" s="1"/>
  <c r="H37" i="31"/>
  <c r="I37" i="31" s="1"/>
  <c r="K37" i="31" s="1"/>
  <c r="H42" i="31"/>
  <c r="I42" i="31" s="1"/>
  <c r="K42" i="31" s="1"/>
  <c r="H39" i="38"/>
  <c r="I39" i="38" s="1"/>
  <c r="H23" i="38"/>
  <c r="I23" i="38" s="1"/>
  <c r="H25" i="38"/>
  <c r="I25" i="38" s="1"/>
  <c r="H19" i="38"/>
  <c r="I19" i="38" s="1"/>
  <c r="K19" i="38" s="1"/>
  <c r="H22" i="36"/>
  <c r="I22" i="36" s="1"/>
  <c r="H26" i="36"/>
  <c r="I26" i="36" s="1"/>
  <c r="H24" i="52"/>
  <c r="I24" i="52" s="1"/>
  <c r="H21" i="52"/>
  <c r="I21" i="52" s="1"/>
  <c r="K21" i="52" s="1"/>
  <c r="H13" i="31"/>
  <c r="I13" i="31" s="1"/>
  <c r="H8" i="31"/>
  <c r="I8" i="31" s="1"/>
  <c r="H30" i="38"/>
  <c r="I30" i="38" s="1"/>
  <c r="H37" i="38"/>
  <c r="I37" i="38" s="1"/>
  <c r="K37" i="38" s="1"/>
  <c r="H33" i="38"/>
  <c r="I33" i="38" s="1"/>
  <c r="H9" i="38"/>
  <c r="I9" i="38" s="1"/>
  <c r="H17" i="36"/>
  <c r="I17" i="36" s="1"/>
  <c r="K17" i="36" s="1"/>
  <c r="H13" i="52"/>
  <c r="I13" i="52" s="1"/>
  <c r="K13" i="52" s="1"/>
  <c r="H15" i="31"/>
  <c r="I15" i="31" s="1"/>
  <c r="H21" i="35"/>
  <c r="I21" i="35" s="1"/>
  <c r="H14" i="35"/>
  <c r="I14" i="35" s="1"/>
  <c r="K14" i="35" s="1"/>
  <c r="H19" i="32"/>
  <c r="I19" i="32" s="1"/>
  <c r="K19" i="32" s="1"/>
  <c r="H21" i="29"/>
  <c r="I21" i="29" s="1"/>
  <c r="H35" i="29"/>
  <c r="I35" i="29" s="1"/>
  <c r="H29" i="38"/>
  <c r="I29" i="38" s="1"/>
  <c r="H18" i="38"/>
  <c r="I18" i="38" s="1"/>
  <c r="H41" i="38"/>
  <c r="I41" i="38" s="1"/>
  <c r="H34" i="26"/>
  <c r="I34" i="26" s="1"/>
  <c r="H19" i="20"/>
  <c r="I19" i="20" s="1"/>
  <c r="H31" i="20"/>
  <c r="I31" i="20" s="1"/>
  <c r="K31" i="20" s="1"/>
  <c r="H13" i="17"/>
  <c r="I13" i="17" s="1"/>
  <c r="H16" i="8"/>
  <c r="I16" i="8" s="1"/>
  <c r="H7" i="8"/>
  <c r="I7" i="8" s="1"/>
  <c r="H13" i="38"/>
  <c r="I13" i="38" s="1"/>
  <c r="H27" i="44"/>
  <c r="I27" i="44" s="1"/>
  <c r="K27" i="44" s="1"/>
  <c r="H41" i="30"/>
  <c r="I41" i="30" s="1"/>
  <c r="K41" i="30" s="1"/>
  <c r="H42" i="30"/>
  <c r="I42" i="30" s="1"/>
  <c r="H5" i="42"/>
  <c r="H13" i="42"/>
  <c r="I13" i="42" s="1"/>
  <c r="K13" i="42" s="1"/>
  <c r="H27" i="42"/>
  <c r="I27" i="42" s="1"/>
  <c r="H15" i="42"/>
  <c r="I15" i="42" s="1"/>
  <c r="K15" i="42" s="1"/>
  <c r="H7" i="42"/>
  <c r="I7" i="42" s="1"/>
  <c r="K7" i="42" s="1"/>
  <c r="H18" i="42"/>
  <c r="I18" i="42" s="1"/>
  <c r="H21" i="42"/>
  <c r="I21" i="42" s="1"/>
  <c r="H16" i="42"/>
  <c r="I16" i="42" s="1"/>
  <c r="H9" i="42"/>
  <c r="I9" i="42" s="1"/>
  <c r="K9" i="42" s="1"/>
  <c r="H41" i="42"/>
  <c r="I41" i="42" s="1"/>
  <c r="H40" i="52"/>
  <c r="I40" i="52" s="1"/>
  <c r="H33" i="52"/>
  <c r="I33" i="52" s="1"/>
  <c r="H14" i="52"/>
  <c r="I14" i="52" s="1"/>
  <c r="K14" i="52" s="1"/>
  <c r="H39" i="52"/>
  <c r="I39" i="52" s="1"/>
  <c r="K39" i="52" s="1"/>
  <c r="H43" i="52"/>
  <c r="I43" i="52" s="1"/>
  <c r="H36" i="52"/>
  <c r="I36" i="52" s="1"/>
  <c r="H38" i="52"/>
  <c r="I38" i="52" s="1"/>
  <c r="K38" i="52" s="1"/>
  <c r="H34" i="52"/>
  <c r="I34" i="52" s="1"/>
  <c r="K34" i="52" s="1"/>
  <c r="H20" i="52"/>
  <c r="I20" i="52" s="1"/>
  <c r="H19" i="44"/>
  <c r="I19" i="44" s="1"/>
  <c r="K19" i="44" s="1"/>
  <c r="H35" i="44"/>
  <c r="I35" i="44" s="1"/>
  <c r="K35" i="44" s="1"/>
  <c r="H31" i="44"/>
  <c r="I31" i="44" s="1"/>
  <c r="K31" i="44" s="1"/>
  <c r="H8" i="44"/>
  <c r="I8" i="44" s="1"/>
  <c r="K8" i="44" s="1"/>
  <c r="H39" i="44"/>
  <c r="I39" i="44" s="1"/>
  <c r="K39" i="44" s="1"/>
  <c r="H14" i="44"/>
  <c r="I14" i="44" s="1"/>
  <c r="K14" i="44" s="1"/>
  <c r="H33" i="44"/>
  <c r="I33" i="44" s="1"/>
  <c r="K33" i="44" s="1"/>
  <c r="H34" i="44"/>
  <c r="I34" i="44" s="1"/>
  <c r="K34" i="44" s="1"/>
  <c r="H22" i="44"/>
  <c r="I22" i="44" s="1"/>
  <c r="K22" i="44" s="1"/>
  <c r="H35" i="42"/>
  <c r="I35" i="42" s="1"/>
  <c r="K35" i="42" s="1"/>
  <c r="H19" i="42"/>
  <c r="I19" i="42" s="1"/>
  <c r="H10" i="42"/>
  <c r="I10" i="42" s="1"/>
  <c r="H26" i="42"/>
  <c r="I26" i="42" s="1"/>
  <c r="K26" i="42" s="1"/>
  <c r="H20" i="42"/>
  <c r="I20" i="42" s="1"/>
  <c r="K20" i="42" s="1"/>
  <c r="H37" i="42"/>
  <c r="I37" i="42" s="1"/>
  <c r="K37" i="42" s="1"/>
  <c r="H38" i="42"/>
  <c r="I38" i="42" s="1"/>
  <c r="H43" i="42"/>
  <c r="I43" i="42" s="1"/>
  <c r="H32" i="42"/>
  <c r="I32" i="42" s="1"/>
  <c r="H5" i="44"/>
  <c r="I5" i="44" s="1"/>
  <c r="H30" i="44"/>
  <c r="I30" i="44" s="1"/>
  <c r="K30" i="44" s="1"/>
  <c r="H24" i="44"/>
  <c r="I24" i="44" s="1"/>
  <c r="K24" i="44" s="1"/>
  <c r="H42" i="44"/>
  <c r="I42" i="44" s="1"/>
  <c r="K42" i="44" s="1"/>
  <c r="H10" i="44"/>
  <c r="I10" i="44" s="1"/>
  <c r="K10" i="44" s="1"/>
  <c r="H36" i="44"/>
  <c r="I36" i="44" s="1"/>
  <c r="K36" i="44" s="1"/>
  <c r="H15" i="44"/>
  <c r="I15" i="44" s="1"/>
  <c r="K15" i="44" s="1"/>
  <c r="H43" i="44"/>
  <c r="I43" i="44" s="1"/>
  <c r="K43" i="44" s="1"/>
  <c r="H17" i="44"/>
  <c r="I17" i="44" s="1"/>
  <c r="K17" i="44" s="1"/>
  <c r="H12" i="44"/>
  <c r="I12" i="44" s="1"/>
  <c r="K12" i="44" s="1"/>
  <c r="H14" i="30"/>
  <c r="I14" i="30" s="1"/>
  <c r="K14" i="30" s="1"/>
  <c r="H39" i="12"/>
  <c r="I39" i="12" s="1"/>
  <c r="K39" i="12" s="1"/>
  <c r="H41" i="12"/>
  <c r="I41" i="12" s="1"/>
  <c r="K41" i="12" s="1"/>
  <c r="H35" i="30"/>
  <c r="I35" i="30" s="1"/>
  <c r="H37" i="30"/>
  <c r="I37" i="30" s="1"/>
  <c r="K37" i="30" s="1"/>
  <c r="H24" i="30"/>
  <c r="I24" i="30" s="1"/>
  <c r="H38" i="30"/>
  <c r="I38" i="30" s="1"/>
  <c r="H10" i="30"/>
  <c r="I10" i="30" s="1"/>
  <c r="K10" i="30" s="1"/>
  <c r="H37" i="43"/>
  <c r="I37" i="43" s="1"/>
  <c r="K37" i="43" s="1"/>
  <c r="H11" i="12"/>
  <c r="I11" i="12" s="1"/>
  <c r="K11" i="12" s="1"/>
  <c r="H10" i="12"/>
  <c r="I10" i="12" s="1"/>
  <c r="H16" i="43"/>
  <c r="I16" i="43" s="1"/>
  <c r="K16" i="43" s="1"/>
  <c r="H35" i="43"/>
  <c r="I35" i="43" s="1"/>
  <c r="K35" i="43" s="1"/>
  <c r="H38" i="43"/>
  <c r="I38" i="43" s="1"/>
  <c r="K38" i="43" s="1"/>
  <c r="H28" i="34"/>
  <c r="I28" i="34" s="1"/>
  <c r="H35" i="12"/>
  <c r="I35" i="12" s="1"/>
  <c r="H9" i="12"/>
  <c r="I9" i="12" s="1"/>
  <c r="K9" i="12" s="1"/>
  <c r="H38" i="12"/>
  <c r="I38" i="12" s="1"/>
  <c r="K38" i="12" s="1"/>
  <c r="H28" i="12"/>
  <c r="I28" i="12" s="1"/>
  <c r="H8" i="12"/>
  <c r="I8" i="12" s="1"/>
  <c r="K8" i="12" s="1"/>
  <c r="H11" i="30"/>
  <c r="I11" i="30" s="1"/>
  <c r="K11" i="30" s="1"/>
  <c r="H23" i="30"/>
  <c r="I23" i="30" s="1"/>
  <c r="K23" i="30" s="1"/>
  <c r="H33" i="30"/>
  <c r="I33" i="30" s="1"/>
  <c r="K33" i="30" s="1"/>
  <c r="H29" i="30"/>
  <c r="I29" i="30" s="1"/>
  <c r="K29" i="30" s="1"/>
  <c r="H9" i="30"/>
  <c r="I9" i="30" s="1"/>
  <c r="H32" i="30"/>
  <c r="I32" i="30" s="1"/>
  <c r="K32" i="30" s="1"/>
  <c r="H12" i="30"/>
  <c r="I12" i="30" s="1"/>
  <c r="H22" i="30"/>
  <c r="I22" i="30" s="1"/>
  <c r="H16" i="30"/>
  <c r="I16" i="30" s="1"/>
  <c r="K16" i="30" s="1"/>
  <c r="H26" i="30"/>
  <c r="I26" i="30" s="1"/>
  <c r="K26" i="30" s="1"/>
  <c r="H22" i="43"/>
  <c r="I22" i="43" s="1"/>
  <c r="H25" i="43"/>
  <c r="I25" i="43" s="1"/>
  <c r="H13" i="43"/>
  <c r="I13" i="43" s="1"/>
  <c r="K13" i="43" s="1"/>
  <c r="H21" i="43"/>
  <c r="I21" i="43" s="1"/>
  <c r="K21" i="43" s="1"/>
  <c r="H31" i="43"/>
  <c r="I31" i="43" s="1"/>
  <c r="K31" i="43" s="1"/>
  <c r="H32" i="23"/>
  <c r="I32" i="23" s="1"/>
  <c r="K32" i="23" s="1"/>
  <c r="H38" i="15"/>
  <c r="I38" i="15" s="1"/>
  <c r="H37" i="12"/>
  <c r="I37" i="12" s="1"/>
  <c r="K37" i="12" s="1"/>
  <c r="H7" i="12"/>
  <c r="I7" i="12" s="1"/>
  <c r="K7" i="12" s="1"/>
  <c r="H27" i="12"/>
  <c r="I27" i="12" s="1"/>
  <c r="H29" i="12"/>
  <c r="I29" i="12" s="1"/>
  <c r="K29" i="12" s="1"/>
  <c r="H25" i="12"/>
  <c r="I25" i="12" s="1"/>
  <c r="H30" i="12"/>
  <c r="I30" i="12" s="1"/>
  <c r="K30" i="12" s="1"/>
  <c r="H42" i="12"/>
  <c r="I42" i="12" s="1"/>
  <c r="K42" i="12" s="1"/>
  <c r="H18" i="12"/>
  <c r="I18" i="12" s="1"/>
  <c r="K18" i="12" s="1"/>
  <c r="H12" i="12"/>
  <c r="I12" i="12" s="1"/>
  <c r="K12" i="12" s="1"/>
  <c r="H24" i="12"/>
  <c r="I24" i="12" s="1"/>
  <c r="K24" i="12" s="1"/>
  <c r="H13" i="30"/>
  <c r="I13" i="30" s="1"/>
  <c r="H31" i="30"/>
  <c r="I31" i="30" s="1"/>
  <c r="H7" i="30"/>
  <c r="I7" i="30" s="1"/>
  <c r="K7" i="30" s="1"/>
  <c r="H17" i="30"/>
  <c r="I17" i="30" s="1"/>
  <c r="K17" i="30" s="1"/>
  <c r="H43" i="30"/>
  <c r="I43" i="30" s="1"/>
  <c r="H27" i="30"/>
  <c r="I27" i="30" s="1"/>
  <c r="K27" i="30" s="1"/>
  <c r="H19" i="30"/>
  <c r="I19" i="30" s="1"/>
  <c r="K19" i="30" s="1"/>
  <c r="H21" i="30"/>
  <c r="I21" i="30" s="1"/>
  <c r="K21" i="30" s="1"/>
  <c r="H25" i="30"/>
  <c r="I25" i="30" s="1"/>
  <c r="H5" i="30"/>
  <c r="I5" i="30" s="1"/>
  <c r="H20" i="30"/>
  <c r="I20" i="30" s="1"/>
  <c r="K20" i="30" s="1"/>
  <c r="H40" i="30"/>
  <c r="I40" i="30" s="1"/>
  <c r="H30" i="30"/>
  <c r="I30" i="30" s="1"/>
  <c r="H36" i="30"/>
  <c r="I36" i="30" s="1"/>
  <c r="K36" i="30" s="1"/>
  <c r="H8" i="30"/>
  <c r="I8" i="30" s="1"/>
  <c r="K8" i="30" s="1"/>
  <c r="H28" i="30"/>
  <c r="I28" i="30" s="1"/>
  <c r="H6" i="30"/>
  <c r="I6" i="30" s="1"/>
  <c r="H34" i="30"/>
  <c r="I34" i="30" s="1"/>
  <c r="K34" i="30" s="1"/>
  <c r="H32" i="43"/>
  <c r="I32" i="43" s="1"/>
  <c r="K32" i="43" s="1"/>
  <c r="H8" i="43"/>
  <c r="I8" i="43" s="1"/>
  <c r="H26" i="43"/>
  <c r="I26" i="43" s="1"/>
  <c r="K26" i="43" s="1"/>
  <c r="H34" i="43"/>
  <c r="I34" i="43" s="1"/>
  <c r="K34" i="43" s="1"/>
  <c r="H24" i="43"/>
  <c r="I24" i="43" s="1"/>
  <c r="K24" i="43" s="1"/>
  <c r="H41" i="43"/>
  <c r="I41" i="43" s="1"/>
  <c r="H40" i="43"/>
  <c r="I40" i="43" s="1"/>
  <c r="H43" i="43"/>
  <c r="I43" i="43" s="1"/>
  <c r="K43" i="43" s="1"/>
  <c r="H15" i="43"/>
  <c r="I15" i="43" s="1"/>
  <c r="K15" i="43" s="1"/>
  <c r="H6" i="43"/>
  <c r="I6" i="43" s="1"/>
  <c r="H5" i="23"/>
  <c r="I5" i="23" s="1"/>
  <c r="H27" i="34"/>
  <c r="I27" i="34" s="1"/>
  <c r="H23" i="15"/>
  <c r="I23" i="15" s="1"/>
  <c r="H16" i="15"/>
  <c r="I16" i="15" s="1"/>
  <c r="H23" i="12"/>
  <c r="I23" i="12" s="1"/>
  <c r="K23" i="12" s="1"/>
  <c r="H19" i="12"/>
  <c r="I19" i="12" s="1"/>
  <c r="K19" i="12" s="1"/>
  <c r="H21" i="12"/>
  <c r="I21" i="12" s="1"/>
  <c r="K21" i="12" s="1"/>
  <c r="H13" i="12"/>
  <c r="I13" i="12" s="1"/>
  <c r="H31" i="12"/>
  <c r="I31" i="12" s="1"/>
  <c r="K31" i="12" s="1"/>
  <c r="H15" i="12"/>
  <c r="I15" i="12" s="1"/>
  <c r="H43" i="12"/>
  <c r="I43" i="12" s="1"/>
  <c r="K43" i="12" s="1"/>
  <c r="H17" i="12"/>
  <c r="I17" i="12" s="1"/>
  <c r="H33" i="12"/>
  <c r="I33" i="12" s="1"/>
  <c r="H22" i="12"/>
  <c r="I22" i="12" s="1"/>
  <c r="H14" i="12"/>
  <c r="I14" i="12" s="1"/>
  <c r="H6" i="12"/>
  <c r="I6" i="12" s="1"/>
  <c r="H26" i="12"/>
  <c r="I26" i="12" s="1"/>
  <c r="H34" i="12"/>
  <c r="I34" i="12" s="1"/>
  <c r="K34" i="12" s="1"/>
  <c r="H36" i="12"/>
  <c r="I36" i="12" s="1"/>
  <c r="K36" i="12" s="1"/>
  <c r="H20" i="12"/>
  <c r="I20" i="12" s="1"/>
  <c r="K20" i="12" s="1"/>
  <c r="H5" i="12"/>
  <c r="I5" i="12" s="1"/>
  <c r="H32" i="12"/>
  <c r="I32" i="12" s="1"/>
  <c r="K32" i="12" s="1"/>
  <c r="H9" i="43"/>
  <c r="I9" i="43" s="1"/>
  <c r="K9" i="43" s="1"/>
  <c r="H29" i="43"/>
  <c r="I29" i="43" s="1"/>
  <c r="H19" i="43"/>
  <c r="I19" i="43" s="1"/>
  <c r="H42" i="43"/>
  <c r="I42" i="43" s="1"/>
  <c r="K42" i="43" s="1"/>
  <c r="H10" i="43"/>
  <c r="I10" i="43" s="1"/>
  <c r="K10" i="43" s="1"/>
  <c r="H5" i="43"/>
  <c r="H18" i="43"/>
  <c r="I18" i="43" s="1"/>
  <c r="H17" i="43"/>
  <c r="I17" i="43" s="1"/>
  <c r="H14" i="43"/>
  <c r="I14" i="43" s="1"/>
  <c r="K14" i="43" s="1"/>
  <c r="H36" i="43"/>
  <c r="I36" i="43" s="1"/>
  <c r="H27" i="43"/>
  <c r="I27" i="43" s="1"/>
  <c r="H12" i="43"/>
  <c r="I12" i="43" s="1"/>
  <c r="H28" i="43"/>
  <c r="I28" i="43" s="1"/>
  <c r="K28" i="43" s="1"/>
  <c r="H11" i="43"/>
  <c r="I11" i="43" s="1"/>
  <c r="K11" i="43" s="1"/>
  <c r="H33" i="43"/>
  <c r="I33" i="43" s="1"/>
  <c r="H30" i="43"/>
  <c r="I30" i="43" s="1"/>
  <c r="K30" i="43" s="1"/>
  <c r="H7" i="43"/>
  <c r="I7" i="43" s="1"/>
  <c r="K7" i="43" s="1"/>
  <c r="H23" i="43"/>
  <c r="I23" i="43" s="1"/>
  <c r="K23" i="43" s="1"/>
  <c r="H13" i="23"/>
  <c r="I13" i="23" s="1"/>
  <c r="K13" i="23" s="1"/>
  <c r="H35" i="34"/>
  <c r="I35" i="34" s="1"/>
  <c r="H32" i="34"/>
  <c r="I32" i="34" s="1"/>
  <c r="K32" i="34" s="1"/>
  <c r="H26" i="34"/>
  <c r="I26" i="34" s="1"/>
  <c r="H33" i="15"/>
  <c r="I33" i="15" s="1"/>
  <c r="K33" i="15" s="1"/>
  <c r="H36" i="15"/>
  <c r="I36" i="15" s="1"/>
  <c r="H25" i="23"/>
  <c r="I25" i="23" s="1"/>
  <c r="K25" i="23" s="1"/>
  <c r="H30" i="23"/>
  <c r="I30" i="23" s="1"/>
  <c r="K30" i="23" s="1"/>
  <c r="H17" i="34"/>
  <c r="I17" i="34" s="1"/>
  <c r="H29" i="34"/>
  <c r="I29" i="34" s="1"/>
  <c r="H23" i="34"/>
  <c r="I23" i="34" s="1"/>
  <c r="K23" i="34" s="1"/>
  <c r="H24" i="34"/>
  <c r="I24" i="34" s="1"/>
  <c r="K24" i="34" s="1"/>
  <c r="H20" i="34"/>
  <c r="I20" i="34" s="1"/>
  <c r="H17" i="15"/>
  <c r="I17" i="15" s="1"/>
  <c r="K17" i="15" s="1"/>
  <c r="H39" i="15"/>
  <c r="I39" i="15" s="1"/>
  <c r="K39" i="15" s="1"/>
  <c r="H37" i="15"/>
  <c r="I37" i="15" s="1"/>
  <c r="K37" i="15" s="1"/>
  <c r="H18" i="15"/>
  <c r="I18" i="15" s="1"/>
  <c r="H5" i="15"/>
  <c r="H43" i="23"/>
  <c r="I43" i="23" s="1"/>
  <c r="K43" i="23" s="1"/>
  <c r="H35" i="23"/>
  <c r="I35" i="23" s="1"/>
  <c r="K35" i="23" s="1"/>
  <c r="H8" i="23"/>
  <c r="I8" i="23" s="1"/>
  <c r="H40" i="23"/>
  <c r="I40" i="23" s="1"/>
  <c r="K40" i="23" s="1"/>
  <c r="H28" i="23"/>
  <c r="I28" i="23" s="1"/>
  <c r="K28" i="23" s="1"/>
  <c r="H33" i="34"/>
  <c r="I33" i="34" s="1"/>
  <c r="K33" i="34" s="1"/>
  <c r="H11" i="34"/>
  <c r="I11" i="34" s="1"/>
  <c r="H9" i="34"/>
  <c r="I9" i="34" s="1"/>
  <c r="K9" i="34" s="1"/>
  <c r="H7" i="34"/>
  <c r="I7" i="34" s="1"/>
  <c r="H39" i="34"/>
  <c r="I39" i="34" s="1"/>
  <c r="K39" i="34" s="1"/>
  <c r="H5" i="34"/>
  <c r="H36" i="34"/>
  <c r="I36" i="34" s="1"/>
  <c r="H40" i="34"/>
  <c r="I40" i="34" s="1"/>
  <c r="K40" i="34" s="1"/>
  <c r="H42" i="34"/>
  <c r="I42" i="34" s="1"/>
  <c r="H10" i="34"/>
  <c r="I10" i="34" s="1"/>
  <c r="H13" i="15"/>
  <c r="I13" i="15" s="1"/>
  <c r="H31" i="15"/>
  <c r="I31" i="15" s="1"/>
  <c r="K31" i="15" s="1"/>
  <c r="H25" i="15"/>
  <c r="I25" i="15" s="1"/>
  <c r="K25" i="15" s="1"/>
  <c r="H21" i="15"/>
  <c r="I21" i="15" s="1"/>
  <c r="H30" i="15"/>
  <c r="I30" i="15" s="1"/>
  <c r="H14" i="15"/>
  <c r="I14" i="15" s="1"/>
  <c r="K14" i="15" s="1"/>
  <c r="H26" i="15"/>
  <c r="I26" i="15" s="1"/>
  <c r="H20" i="15"/>
  <c r="I20" i="15" s="1"/>
  <c r="H32" i="15"/>
  <c r="I32" i="15" s="1"/>
  <c r="K32" i="15" s="1"/>
  <c r="H27" i="23"/>
  <c r="I27" i="23" s="1"/>
  <c r="K27" i="23" s="1"/>
  <c r="H23" i="23"/>
  <c r="I23" i="23" s="1"/>
  <c r="H17" i="23"/>
  <c r="I17" i="23" s="1"/>
  <c r="H19" i="23"/>
  <c r="I19" i="23" s="1"/>
  <c r="K19" i="23" s="1"/>
  <c r="H29" i="23"/>
  <c r="I29" i="23" s="1"/>
  <c r="K29" i="23" s="1"/>
  <c r="H38" i="23"/>
  <c r="I38" i="23" s="1"/>
  <c r="H18" i="23"/>
  <c r="I18" i="23" s="1"/>
  <c r="H14" i="23"/>
  <c r="I14" i="23" s="1"/>
  <c r="K14" i="23" s="1"/>
  <c r="H10" i="23"/>
  <c r="I10" i="23" s="1"/>
  <c r="K10" i="23" s="1"/>
  <c r="H12" i="23"/>
  <c r="I12" i="23" s="1"/>
  <c r="K12" i="23" s="1"/>
  <c r="H19" i="34"/>
  <c r="I19" i="34" s="1"/>
  <c r="H21" i="34"/>
  <c r="I21" i="34" s="1"/>
  <c r="K21" i="34" s="1"/>
  <c r="H37" i="34"/>
  <c r="I37" i="34" s="1"/>
  <c r="K37" i="34" s="1"/>
  <c r="H25" i="34"/>
  <c r="I25" i="34" s="1"/>
  <c r="K25" i="34" s="1"/>
  <c r="H43" i="34"/>
  <c r="I43" i="34" s="1"/>
  <c r="K43" i="34" s="1"/>
  <c r="H13" i="34"/>
  <c r="I13" i="34" s="1"/>
  <c r="K13" i="34" s="1"/>
  <c r="H41" i="34"/>
  <c r="I41" i="34" s="1"/>
  <c r="K41" i="34" s="1"/>
  <c r="H15" i="34"/>
  <c r="I15" i="34" s="1"/>
  <c r="H31" i="34"/>
  <c r="I31" i="34" s="1"/>
  <c r="K31" i="34" s="1"/>
  <c r="H12" i="34"/>
  <c r="I12" i="34" s="1"/>
  <c r="K12" i="34" s="1"/>
  <c r="H38" i="34"/>
  <c r="I38" i="34" s="1"/>
  <c r="K38" i="34" s="1"/>
  <c r="H22" i="34"/>
  <c r="I22" i="34" s="1"/>
  <c r="K22" i="34" s="1"/>
  <c r="H6" i="34"/>
  <c r="I6" i="34" s="1"/>
  <c r="K6" i="34" s="1"/>
  <c r="H16" i="34"/>
  <c r="I16" i="34" s="1"/>
  <c r="K16" i="34" s="1"/>
  <c r="H14" i="34"/>
  <c r="I14" i="34" s="1"/>
  <c r="K14" i="34" s="1"/>
  <c r="H30" i="34"/>
  <c r="I30" i="34" s="1"/>
  <c r="K30" i="34" s="1"/>
  <c r="H8" i="34"/>
  <c r="I8" i="34" s="1"/>
  <c r="H34" i="34"/>
  <c r="I34" i="34" s="1"/>
  <c r="K34" i="34" s="1"/>
  <c r="H9" i="15"/>
  <c r="I9" i="15" s="1"/>
  <c r="K9" i="15" s="1"/>
  <c r="H19" i="15"/>
  <c r="I19" i="15" s="1"/>
  <c r="K19" i="15" s="1"/>
  <c r="H15" i="15"/>
  <c r="I15" i="15" s="1"/>
  <c r="K15" i="15" s="1"/>
  <c r="H41" i="15"/>
  <c r="I41" i="15" s="1"/>
  <c r="K41" i="15" s="1"/>
  <c r="H35" i="15"/>
  <c r="I35" i="15" s="1"/>
  <c r="K35" i="15" s="1"/>
  <c r="H7" i="15"/>
  <c r="I7" i="15" s="1"/>
  <c r="K7" i="15" s="1"/>
  <c r="H29" i="15"/>
  <c r="I29" i="15" s="1"/>
  <c r="H11" i="15"/>
  <c r="I11" i="15" s="1"/>
  <c r="K11" i="15" s="1"/>
  <c r="H27" i="15"/>
  <c r="I27" i="15" s="1"/>
  <c r="K27" i="15" s="1"/>
  <c r="H43" i="15"/>
  <c r="I43" i="15" s="1"/>
  <c r="K43" i="15" s="1"/>
  <c r="H6" i="15"/>
  <c r="I6" i="15" s="1"/>
  <c r="K6" i="15" s="1"/>
  <c r="H22" i="15"/>
  <c r="I22" i="15" s="1"/>
  <c r="K22" i="15" s="1"/>
  <c r="H34" i="15"/>
  <c r="I34" i="15" s="1"/>
  <c r="K34" i="15" s="1"/>
  <c r="H42" i="15"/>
  <c r="I42" i="15" s="1"/>
  <c r="K42" i="15" s="1"/>
  <c r="H10" i="15"/>
  <c r="I10" i="15" s="1"/>
  <c r="H28" i="15"/>
  <c r="I28" i="15" s="1"/>
  <c r="K28" i="15" s="1"/>
  <c r="H12" i="15"/>
  <c r="I12" i="15" s="1"/>
  <c r="K12" i="15" s="1"/>
  <c r="H40" i="15"/>
  <c r="I40" i="15" s="1"/>
  <c r="K40" i="15" s="1"/>
  <c r="H24" i="15"/>
  <c r="I24" i="15" s="1"/>
  <c r="K24" i="15" s="1"/>
  <c r="H41" i="23"/>
  <c r="I41" i="23" s="1"/>
  <c r="K41" i="23" s="1"/>
  <c r="H7" i="23"/>
  <c r="I7" i="23" s="1"/>
  <c r="K7" i="23" s="1"/>
  <c r="H9" i="23"/>
  <c r="I9" i="23" s="1"/>
  <c r="K9" i="23" s="1"/>
  <c r="H11" i="23"/>
  <c r="I11" i="23" s="1"/>
  <c r="H39" i="23"/>
  <c r="I39" i="23" s="1"/>
  <c r="K39" i="23" s="1"/>
  <c r="H31" i="23"/>
  <c r="I31" i="23" s="1"/>
  <c r="K31" i="23" s="1"/>
  <c r="H15" i="23"/>
  <c r="I15" i="23" s="1"/>
  <c r="K15" i="23" s="1"/>
  <c r="H33" i="23"/>
  <c r="I33" i="23" s="1"/>
  <c r="H21" i="23"/>
  <c r="I21" i="23" s="1"/>
  <c r="K21" i="23" s="1"/>
  <c r="H37" i="23"/>
  <c r="I37" i="23" s="1"/>
  <c r="K37" i="23" s="1"/>
  <c r="H24" i="23"/>
  <c r="I24" i="23" s="1"/>
  <c r="K24" i="23" s="1"/>
  <c r="H16" i="23"/>
  <c r="I16" i="23" s="1"/>
  <c r="H34" i="23"/>
  <c r="I34" i="23" s="1"/>
  <c r="K34" i="23" s="1"/>
  <c r="H6" i="23"/>
  <c r="I6" i="23" s="1"/>
  <c r="K6" i="23" s="1"/>
  <c r="H26" i="23"/>
  <c r="I26" i="23" s="1"/>
  <c r="K26" i="23" s="1"/>
  <c r="H42" i="23"/>
  <c r="I42" i="23" s="1"/>
  <c r="H22" i="23"/>
  <c r="I22" i="23" s="1"/>
  <c r="K22" i="23" s="1"/>
  <c r="H36" i="23"/>
  <c r="I36" i="23" s="1"/>
  <c r="K36" i="23" s="1"/>
  <c r="K27" i="51"/>
  <c r="K14" i="51"/>
  <c r="K23" i="51"/>
  <c r="K13" i="51"/>
  <c r="K29" i="51"/>
  <c r="K20" i="51"/>
  <c r="K41" i="51"/>
  <c r="K16" i="51"/>
  <c r="K42" i="51"/>
  <c r="K33" i="51"/>
  <c r="K32" i="51"/>
  <c r="K21" i="51"/>
  <c r="K17" i="51"/>
  <c r="K37" i="51"/>
  <c r="K22" i="51"/>
  <c r="K38" i="51"/>
  <c r="K15" i="51"/>
  <c r="K31" i="51"/>
  <c r="K6" i="51"/>
  <c r="K26" i="51"/>
  <c r="K40" i="51"/>
  <c r="K11" i="51"/>
  <c r="K8" i="51"/>
  <c r="K28" i="51"/>
  <c r="K19" i="51"/>
  <c r="K18" i="51"/>
  <c r="K24" i="51"/>
  <c r="H12" i="13"/>
  <c r="I12" i="13" s="1"/>
  <c r="H20" i="13"/>
  <c r="I20" i="13" s="1"/>
  <c r="H28" i="13"/>
  <c r="I28" i="13" s="1"/>
  <c r="H36" i="13"/>
  <c r="I36" i="13" s="1"/>
  <c r="H8" i="13"/>
  <c r="I8" i="13" s="1"/>
  <c r="H16" i="13"/>
  <c r="I16" i="13" s="1"/>
  <c r="H24" i="13"/>
  <c r="I24" i="13" s="1"/>
  <c r="H32" i="13"/>
  <c r="I32" i="13" s="1"/>
  <c r="H40" i="13"/>
  <c r="I40" i="13" s="1"/>
  <c r="H14" i="13"/>
  <c r="I14" i="13" s="1"/>
  <c r="H30" i="13"/>
  <c r="I30" i="13" s="1"/>
  <c r="H6" i="13"/>
  <c r="I6" i="13" s="1"/>
  <c r="H22" i="13"/>
  <c r="I22" i="13" s="1"/>
  <c r="H38" i="13"/>
  <c r="I38" i="13" s="1"/>
  <c r="H18" i="13"/>
  <c r="I18" i="13" s="1"/>
  <c r="H26" i="13"/>
  <c r="I26" i="13" s="1"/>
  <c r="H42" i="13"/>
  <c r="I42" i="13" s="1"/>
  <c r="H10" i="13"/>
  <c r="I10" i="13" s="1"/>
  <c r="H34" i="13"/>
  <c r="I34" i="13" s="1"/>
  <c r="H41" i="13"/>
  <c r="I41" i="13" s="1"/>
  <c r="H31" i="13"/>
  <c r="I31" i="13" s="1"/>
  <c r="H25" i="13"/>
  <c r="I25" i="13" s="1"/>
  <c r="H15" i="13"/>
  <c r="I15" i="13" s="1"/>
  <c r="H9" i="13"/>
  <c r="I9" i="13" s="1"/>
  <c r="H43" i="13"/>
  <c r="I43" i="13" s="1"/>
  <c r="H39" i="13"/>
  <c r="I39" i="13" s="1"/>
  <c r="H35" i="13"/>
  <c r="I35" i="13" s="1"/>
  <c r="H37" i="13"/>
  <c r="I37" i="13" s="1"/>
  <c r="H33" i="13"/>
  <c r="I33" i="13" s="1"/>
  <c r="H29" i="13"/>
  <c r="I29" i="13" s="1"/>
  <c r="H11" i="13"/>
  <c r="I11" i="13" s="1"/>
  <c r="H7" i="13"/>
  <c r="I7" i="13" s="1"/>
  <c r="H21" i="13"/>
  <c r="I21" i="13" s="1"/>
  <c r="H13" i="13"/>
  <c r="I13" i="13" s="1"/>
  <c r="H27" i="13"/>
  <c r="I27" i="13" s="1"/>
  <c r="H19" i="13"/>
  <c r="I19" i="13" s="1"/>
  <c r="H17" i="13"/>
  <c r="I17" i="13" s="1"/>
  <c r="H23" i="13"/>
  <c r="I23" i="13" s="1"/>
  <c r="H5" i="13"/>
  <c r="H5" i="16"/>
  <c r="H12" i="16"/>
  <c r="I12" i="16" s="1"/>
  <c r="H20" i="16"/>
  <c r="I20" i="16" s="1"/>
  <c r="H28" i="16"/>
  <c r="I28" i="16" s="1"/>
  <c r="H36" i="16"/>
  <c r="I36" i="16" s="1"/>
  <c r="H8" i="16"/>
  <c r="I8" i="16" s="1"/>
  <c r="H16" i="16"/>
  <c r="I16" i="16" s="1"/>
  <c r="H24" i="16"/>
  <c r="I24" i="16" s="1"/>
  <c r="H32" i="16"/>
  <c r="I32" i="16" s="1"/>
  <c r="H40" i="16"/>
  <c r="I40" i="16" s="1"/>
  <c r="H14" i="16"/>
  <c r="I14" i="16" s="1"/>
  <c r="H30" i="16"/>
  <c r="I30" i="16" s="1"/>
  <c r="H6" i="16"/>
  <c r="I6" i="16" s="1"/>
  <c r="H22" i="16"/>
  <c r="I22" i="16" s="1"/>
  <c r="H38" i="16"/>
  <c r="I38" i="16" s="1"/>
  <c r="H34" i="16"/>
  <c r="I34" i="16" s="1"/>
  <c r="H10" i="16"/>
  <c r="I10" i="16" s="1"/>
  <c r="H42" i="16"/>
  <c r="I42" i="16" s="1"/>
  <c r="H26" i="16"/>
  <c r="I26" i="16" s="1"/>
  <c r="H18" i="16"/>
  <c r="I18" i="16" s="1"/>
  <c r="H43" i="16"/>
  <c r="I43" i="16" s="1"/>
  <c r="H35" i="16"/>
  <c r="I35" i="16" s="1"/>
  <c r="H27" i="16"/>
  <c r="I27" i="16" s="1"/>
  <c r="H19" i="16"/>
  <c r="I19" i="16" s="1"/>
  <c r="H11" i="16"/>
  <c r="I11" i="16" s="1"/>
  <c r="H31" i="16"/>
  <c r="I31" i="16" s="1"/>
  <c r="H17" i="16"/>
  <c r="I17" i="16" s="1"/>
  <c r="H13" i="16"/>
  <c r="I13" i="16" s="1"/>
  <c r="H33" i="16"/>
  <c r="I33" i="16" s="1"/>
  <c r="H29" i="16"/>
  <c r="I29" i="16" s="1"/>
  <c r="H15" i="16"/>
  <c r="I15" i="16" s="1"/>
  <c r="H37" i="16"/>
  <c r="I37" i="16" s="1"/>
  <c r="H23" i="16"/>
  <c r="I23" i="16" s="1"/>
  <c r="H9" i="16"/>
  <c r="I9" i="16" s="1"/>
  <c r="H21" i="16"/>
  <c r="I21" i="16" s="1"/>
  <c r="H7" i="16"/>
  <c r="I7" i="16" s="1"/>
  <c r="H41" i="16"/>
  <c r="I41" i="16" s="1"/>
  <c r="H25" i="16"/>
  <c r="I25" i="16" s="1"/>
  <c r="H39" i="16"/>
  <c r="I39" i="16" s="1"/>
  <c r="H12" i="27"/>
  <c r="I12" i="27" s="1"/>
  <c r="H20" i="27"/>
  <c r="I20" i="27" s="1"/>
  <c r="H28" i="27"/>
  <c r="I28" i="27" s="1"/>
  <c r="H36" i="27"/>
  <c r="I36" i="27" s="1"/>
  <c r="H10" i="27"/>
  <c r="I10" i="27" s="1"/>
  <c r="H22" i="27"/>
  <c r="I22" i="27" s="1"/>
  <c r="H32" i="27"/>
  <c r="I32" i="27" s="1"/>
  <c r="H42" i="27"/>
  <c r="I42" i="27" s="1"/>
  <c r="H6" i="27"/>
  <c r="I6" i="27" s="1"/>
  <c r="H16" i="27"/>
  <c r="I16" i="27" s="1"/>
  <c r="H26" i="27"/>
  <c r="I26" i="27" s="1"/>
  <c r="H38" i="27"/>
  <c r="I38" i="27" s="1"/>
  <c r="H24" i="27"/>
  <c r="I24" i="27" s="1"/>
  <c r="H14" i="27"/>
  <c r="I14" i="27" s="1"/>
  <c r="H34" i="27"/>
  <c r="I34" i="27" s="1"/>
  <c r="H30" i="27"/>
  <c r="I30" i="27" s="1"/>
  <c r="H8" i="27"/>
  <c r="I8" i="27" s="1"/>
  <c r="H18" i="27"/>
  <c r="I18" i="27" s="1"/>
  <c r="H40" i="27"/>
  <c r="I40" i="27" s="1"/>
  <c r="H39" i="27"/>
  <c r="I39" i="27" s="1"/>
  <c r="H31" i="27"/>
  <c r="I31" i="27" s="1"/>
  <c r="H23" i="27"/>
  <c r="I23" i="27" s="1"/>
  <c r="H15" i="27"/>
  <c r="I15" i="27" s="1"/>
  <c r="H7" i="27"/>
  <c r="I7" i="27" s="1"/>
  <c r="H37" i="27"/>
  <c r="I37" i="27" s="1"/>
  <c r="H33" i="27"/>
  <c r="I33" i="27" s="1"/>
  <c r="H19" i="27"/>
  <c r="I19" i="27" s="1"/>
  <c r="H35" i="27"/>
  <c r="I35" i="27" s="1"/>
  <c r="H21" i="27"/>
  <c r="I21" i="27" s="1"/>
  <c r="H17" i="27"/>
  <c r="I17" i="27" s="1"/>
  <c r="H25" i="27"/>
  <c r="I25" i="27" s="1"/>
  <c r="H11" i="27"/>
  <c r="I11" i="27" s="1"/>
  <c r="H9" i="27"/>
  <c r="I9" i="27" s="1"/>
  <c r="H43" i="27"/>
  <c r="I43" i="27" s="1"/>
  <c r="H29" i="27"/>
  <c r="I29" i="27" s="1"/>
  <c r="H41" i="27"/>
  <c r="I41" i="27" s="1"/>
  <c r="H13" i="27"/>
  <c r="I13" i="27" s="1"/>
  <c r="H27" i="27"/>
  <c r="I27" i="27" s="1"/>
  <c r="H5" i="27"/>
  <c r="I5" i="25"/>
  <c r="K7" i="25"/>
  <c r="K11" i="25"/>
  <c r="K29" i="25"/>
  <c r="K13" i="25"/>
  <c r="K17" i="25"/>
  <c r="K6" i="25"/>
  <c r="K34" i="25"/>
  <c r="K14" i="25"/>
  <c r="K32" i="25"/>
  <c r="K38" i="25"/>
  <c r="K10" i="25"/>
  <c r="K30" i="25"/>
  <c r="K12" i="25"/>
  <c r="K23" i="22"/>
  <c r="K27" i="22"/>
  <c r="K7" i="22"/>
  <c r="K17" i="22"/>
  <c r="K35" i="22"/>
  <c r="K13" i="22"/>
  <c r="K29" i="22"/>
  <c r="K16" i="22"/>
  <c r="K32" i="22"/>
  <c r="K20" i="22"/>
  <c r="K28" i="22"/>
  <c r="K38" i="22"/>
  <c r="K6" i="22"/>
  <c r="K18" i="22"/>
  <c r="K35" i="12"/>
  <c r="K27" i="12"/>
  <c r="K25" i="12"/>
  <c r="K10" i="12"/>
  <c r="K28" i="12"/>
  <c r="K19" i="40"/>
  <c r="K41" i="40"/>
  <c r="K27" i="40"/>
  <c r="K6" i="40"/>
  <c r="K25" i="40"/>
  <c r="K12" i="40"/>
  <c r="K42" i="40"/>
  <c r="K21" i="40"/>
  <c r="K43" i="40"/>
  <c r="K26" i="40"/>
  <c r="K7" i="40"/>
  <c r="K23" i="40"/>
  <c r="K39" i="40"/>
  <c r="K16" i="40"/>
  <c r="K32" i="40"/>
  <c r="K15" i="30"/>
  <c r="K35" i="30"/>
  <c r="K9" i="30"/>
  <c r="K39" i="30"/>
  <c r="K24" i="30"/>
  <c r="K12" i="30"/>
  <c r="K22" i="30"/>
  <c r="K38" i="30"/>
  <c r="K42" i="30"/>
  <c r="K30" i="42"/>
  <c r="K22" i="42"/>
  <c r="K36" i="42"/>
  <c r="K12" i="42"/>
  <c r="K42" i="42"/>
  <c r="K29" i="42"/>
  <c r="K34" i="42"/>
  <c r="K23" i="42"/>
  <c r="K6" i="42"/>
  <c r="K28" i="42"/>
  <c r="K8" i="42"/>
  <c r="K24" i="42"/>
  <c r="K40" i="42"/>
  <c r="K17" i="42"/>
  <c r="K33" i="42"/>
  <c r="K20" i="39"/>
  <c r="K42" i="39"/>
  <c r="K30" i="39"/>
  <c r="K12" i="39"/>
  <c r="K28" i="39"/>
  <c r="K23" i="39"/>
  <c r="K22" i="39"/>
  <c r="K13" i="39"/>
  <c r="K43" i="39"/>
  <c r="K26" i="39"/>
  <c r="K7" i="39"/>
  <c r="K24" i="39"/>
  <c r="K40" i="39"/>
  <c r="K17" i="39"/>
  <c r="K33" i="39"/>
  <c r="K6" i="39"/>
  <c r="K30" i="36"/>
  <c r="K10" i="36"/>
  <c r="K6" i="36"/>
  <c r="K18" i="36"/>
  <c r="K33" i="36"/>
  <c r="K36" i="36"/>
  <c r="K31" i="36"/>
  <c r="K24" i="36"/>
  <c r="K24" i="33"/>
  <c r="K12" i="33"/>
  <c r="K18" i="33"/>
  <c r="K8" i="33"/>
  <c r="K16" i="33"/>
  <c r="K32" i="33"/>
  <c r="K14" i="33"/>
  <c r="K29" i="33"/>
  <c r="K17" i="33"/>
  <c r="K33" i="33"/>
  <c r="K9" i="33"/>
  <c r="K37" i="33"/>
  <c r="K7" i="33"/>
  <c r="K11" i="33"/>
  <c r="K27" i="33"/>
  <c r="K43" i="33"/>
  <c r="K27" i="52"/>
  <c r="K42" i="52"/>
  <c r="K23" i="52"/>
  <c r="K35" i="52"/>
  <c r="K19" i="52"/>
  <c r="K22" i="52"/>
  <c r="K15" i="52"/>
  <c r="K11" i="52"/>
  <c r="K22" i="43"/>
  <c r="K8" i="43"/>
  <c r="K25" i="43"/>
  <c r="K41" i="43"/>
  <c r="K40" i="43"/>
  <c r="K6" i="43"/>
  <c r="K12" i="31"/>
  <c r="K30" i="31"/>
  <c r="K9" i="31"/>
  <c r="K11" i="31"/>
  <c r="K15" i="31"/>
  <c r="K35" i="31"/>
  <c r="K7" i="31"/>
  <c r="K39" i="31"/>
  <c r="K16" i="31"/>
  <c r="K28" i="31"/>
  <c r="K32" i="31"/>
  <c r="K15" i="41"/>
  <c r="K26" i="41"/>
  <c r="K29" i="41"/>
  <c r="K34" i="41"/>
  <c r="K18" i="41"/>
  <c r="K37" i="41"/>
  <c r="K36" i="41"/>
  <c r="K27" i="41"/>
  <c r="I5" i="41"/>
  <c r="K31" i="41"/>
  <c r="K20" i="41"/>
  <c r="K42" i="41"/>
  <c r="K8" i="41"/>
  <c r="K24" i="41"/>
  <c r="K40" i="41"/>
  <c r="K17" i="41"/>
  <c r="K6" i="41"/>
  <c r="K21" i="35"/>
  <c r="I5" i="35"/>
  <c r="K40" i="35"/>
  <c r="K38" i="35"/>
  <c r="K6" i="35"/>
  <c r="K12" i="35"/>
  <c r="K8" i="35"/>
  <c r="K29" i="35"/>
  <c r="K13" i="35"/>
  <c r="K41" i="35"/>
  <c r="K15" i="35"/>
  <c r="K36" i="35"/>
  <c r="K32" i="35"/>
  <c r="K16" i="35"/>
  <c r="K25" i="32"/>
  <c r="K39" i="32"/>
  <c r="K41" i="32"/>
  <c r="K43" i="32"/>
  <c r="K23" i="32"/>
  <c r="K17" i="32"/>
  <c r="K35" i="32"/>
  <c r="K21" i="32"/>
  <c r="K14" i="32"/>
  <c r="K40" i="32"/>
  <c r="K28" i="32"/>
  <c r="K38" i="32"/>
  <c r="K30" i="32"/>
  <c r="I5" i="32"/>
  <c r="K22" i="32"/>
  <c r="K42" i="32"/>
  <c r="K26" i="32"/>
  <c r="K10" i="32"/>
  <c r="K23" i="23"/>
  <c r="K17" i="23"/>
  <c r="K8" i="23"/>
  <c r="K38" i="23"/>
  <c r="K18" i="23"/>
  <c r="K9" i="29"/>
  <c r="K37" i="29"/>
  <c r="K39" i="29"/>
  <c r="K33" i="29"/>
  <c r="K17" i="29"/>
  <c r="K11" i="29"/>
  <c r="K27" i="29"/>
  <c r="K26" i="29"/>
  <c r="K10" i="29"/>
  <c r="K22" i="29"/>
  <c r="K24" i="29"/>
  <c r="K40" i="29"/>
  <c r="K18" i="29"/>
  <c r="K36" i="29"/>
  <c r="K20" i="29"/>
  <c r="I5" i="50"/>
  <c r="K19" i="50"/>
  <c r="K40" i="50"/>
  <c r="K26" i="50"/>
  <c r="K43" i="50"/>
  <c r="K34" i="50"/>
  <c r="K21" i="50"/>
  <c r="K8" i="50"/>
  <c r="K36" i="50"/>
  <c r="K27" i="50"/>
  <c r="K10" i="50"/>
  <c r="K32" i="50"/>
  <c r="K35" i="50"/>
  <c r="K22" i="50"/>
  <c r="K38" i="50"/>
  <c r="K31" i="50"/>
  <c r="K6" i="50"/>
  <c r="K16" i="50"/>
  <c r="K17" i="21"/>
  <c r="K21" i="21"/>
  <c r="H44" i="21"/>
  <c r="K13" i="21"/>
  <c r="K25" i="21"/>
  <c r="K43" i="21"/>
  <c r="K27" i="21"/>
  <c r="K11" i="21"/>
  <c r="K31" i="21"/>
  <c r="K15" i="21"/>
  <c r="K40" i="21"/>
  <c r="K32" i="21"/>
  <c r="K24" i="21"/>
  <c r="K16" i="21"/>
  <c r="K8" i="21"/>
  <c r="K38" i="21"/>
  <c r="K30" i="21"/>
  <c r="K22" i="21"/>
  <c r="K14" i="21"/>
  <c r="K40" i="19"/>
  <c r="K24" i="19"/>
  <c r="K8" i="19"/>
  <c r="K35" i="19"/>
  <c r="K17" i="19"/>
  <c r="K33" i="19"/>
  <c r="K25" i="19"/>
  <c r="K43" i="19"/>
  <c r="K13" i="19"/>
  <c r="K41" i="19"/>
  <c r="K15" i="19"/>
  <c r="K31" i="19"/>
  <c r="K14" i="19"/>
  <c r="K38" i="19"/>
  <c r="K18" i="19"/>
  <c r="K36" i="19"/>
  <c r="K20" i="19"/>
  <c r="K30" i="38"/>
  <c r="K12" i="38"/>
  <c r="K14" i="38"/>
  <c r="K15" i="38"/>
  <c r="K11" i="38"/>
  <c r="K8" i="38"/>
  <c r="K24" i="38"/>
  <c r="K17" i="38"/>
  <c r="K33" i="38"/>
  <c r="K6" i="38"/>
  <c r="K29" i="26"/>
  <c r="K25" i="26"/>
  <c r="K13" i="26"/>
  <c r="K11" i="26"/>
  <c r="K19" i="26"/>
  <c r="K41" i="26"/>
  <c r="K7" i="26"/>
  <c r="K23" i="26"/>
  <c r="K26" i="26"/>
  <c r="K22" i="26"/>
  <c r="K38" i="26"/>
  <c r="K18" i="26"/>
  <c r="K32" i="26"/>
  <c r="K16" i="26"/>
  <c r="K17" i="24"/>
  <c r="K33" i="24"/>
  <c r="K15" i="24"/>
  <c r="K7" i="24"/>
  <c r="K25" i="24"/>
  <c r="K9" i="24"/>
  <c r="K37" i="24"/>
  <c r="K11" i="24"/>
  <c r="K27" i="24"/>
  <c r="K43" i="24"/>
  <c r="K22" i="24"/>
  <c r="K14" i="24"/>
  <c r="K34" i="24"/>
  <c r="I5" i="24"/>
  <c r="H44" i="24"/>
  <c r="K26" i="24"/>
  <c r="K42" i="24"/>
  <c r="K20" i="24"/>
  <c r="K40" i="24"/>
  <c r="K24" i="24"/>
  <c r="K8" i="24"/>
  <c r="K33" i="28"/>
  <c r="K15" i="28"/>
  <c r="K11" i="28"/>
  <c r="K39" i="28"/>
  <c r="K9" i="28"/>
  <c r="K27" i="28"/>
  <c r="K13" i="28"/>
  <c r="K29" i="28"/>
  <c r="K38" i="28"/>
  <c r="K6" i="28"/>
  <c r="K34" i="28"/>
  <c r="K22" i="28"/>
  <c r="K26" i="28"/>
  <c r="I5" i="28"/>
  <c r="K30" i="28"/>
  <c r="K10" i="28"/>
  <c r="K16" i="28"/>
  <c r="K22" i="37"/>
  <c r="K38" i="37"/>
  <c r="K34" i="37"/>
  <c r="K12" i="37"/>
  <c r="K26" i="37"/>
  <c r="K27" i="37"/>
  <c r="K18" i="37"/>
  <c r="K15" i="37"/>
  <c r="K14" i="37"/>
  <c r="I5" i="37"/>
  <c r="H44" i="37"/>
  <c r="K31" i="37"/>
  <c r="K20" i="37"/>
  <c r="K42" i="37"/>
  <c r="K23" i="37"/>
  <c r="K8" i="37"/>
  <c r="K24" i="37"/>
  <c r="K40" i="37"/>
  <c r="K17" i="37"/>
  <c r="K33" i="37"/>
  <c r="K6" i="37"/>
  <c r="K19" i="34"/>
  <c r="K15" i="34"/>
  <c r="K8" i="34"/>
  <c r="K18" i="34"/>
  <c r="K29" i="15"/>
  <c r="K10" i="15"/>
  <c r="K8" i="15"/>
  <c r="K5" i="44"/>
  <c r="K17" i="20"/>
  <c r="K35" i="20"/>
  <c r="K29" i="20"/>
  <c r="K9" i="20"/>
  <c r="K27" i="20"/>
  <c r="K23" i="20"/>
  <c r="K42" i="20"/>
  <c r="K26" i="20"/>
  <c r="K38" i="20"/>
  <c r="K6" i="20"/>
  <c r="K14" i="20"/>
  <c r="K32" i="20"/>
  <c r="K16" i="20"/>
  <c r="K36" i="20"/>
  <c r="K20" i="20"/>
  <c r="K32" i="17"/>
  <c r="K16" i="17"/>
  <c r="K15" i="17"/>
  <c r="K11" i="17"/>
  <c r="K23" i="17"/>
  <c r="K7" i="17"/>
  <c r="K9" i="17"/>
  <c r="K25" i="17"/>
  <c r="K41" i="17"/>
  <c r="K38" i="17"/>
  <c r="K30" i="17"/>
  <c r="K42" i="17"/>
  <c r="K10" i="17"/>
  <c r="K18" i="17"/>
  <c r="K28" i="17"/>
  <c r="K12" i="17"/>
  <c r="K40" i="8"/>
  <c r="K24" i="8"/>
  <c r="K8" i="8"/>
  <c r="K29" i="8"/>
  <c r="K21" i="8"/>
  <c r="K9" i="8"/>
  <c r="K25" i="8"/>
  <c r="K41" i="8"/>
  <c r="K17" i="8"/>
  <c r="K33" i="8"/>
  <c r="K42" i="8"/>
  <c r="K34" i="8"/>
  <c r="K18" i="8"/>
  <c r="K14" i="8"/>
  <c r="K22" i="8"/>
  <c r="K20" i="8"/>
  <c r="H32" i="48"/>
  <c r="I32" i="48" s="1"/>
  <c r="H22" i="48"/>
  <c r="I22" i="48" s="1"/>
  <c r="H12" i="48"/>
  <c r="I12" i="48" s="1"/>
  <c r="H6" i="48"/>
  <c r="I6" i="48" s="1"/>
  <c r="H41" i="48"/>
  <c r="I41" i="48" s="1"/>
  <c r="H29" i="48"/>
  <c r="I29" i="48" s="1"/>
  <c r="H13" i="48"/>
  <c r="I13" i="48" s="1"/>
  <c r="H38" i="48"/>
  <c r="I38" i="48" s="1"/>
  <c r="H24" i="48"/>
  <c r="I24" i="48" s="1"/>
  <c r="H8" i="48"/>
  <c r="I8" i="48" s="1"/>
  <c r="H39" i="48"/>
  <c r="I39" i="48" s="1"/>
  <c r="H23" i="48"/>
  <c r="I23" i="48" s="1"/>
  <c r="H9" i="48"/>
  <c r="I9" i="48" s="1"/>
  <c r="H36" i="48"/>
  <c r="I36" i="48" s="1"/>
  <c r="H20" i="48"/>
  <c r="I20" i="48" s="1"/>
  <c r="H31" i="48"/>
  <c r="I31" i="48" s="1"/>
  <c r="H40" i="48"/>
  <c r="I40" i="48" s="1"/>
  <c r="H14" i="48"/>
  <c r="I14" i="48" s="1"/>
  <c r="H17" i="48"/>
  <c r="I17" i="48" s="1"/>
  <c r="H28" i="48"/>
  <c r="I28" i="48" s="1"/>
  <c r="H33" i="48"/>
  <c r="I33" i="48" s="1"/>
  <c r="H16" i="48"/>
  <c r="I16" i="48" s="1"/>
  <c r="H7" i="48"/>
  <c r="I7" i="48" s="1"/>
  <c r="H30" i="48"/>
  <c r="I30" i="48" s="1"/>
  <c r="H21" i="48"/>
  <c r="I21" i="48" s="1"/>
  <c r="H43" i="48"/>
  <c r="I43" i="48" s="1"/>
  <c r="H35" i="48"/>
  <c r="I35" i="48" s="1"/>
  <c r="H27" i="48"/>
  <c r="I27" i="48" s="1"/>
  <c r="H19" i="48"/>
  <c r="I19" i="48" s="1"/>
  <c r="H11" i="48"/>
  <c r="I11" i="48" s="1"/>
  <c r="H42" i="48"/>
  <c r="I42" i="48" s="1"/>
  <c r="H34" i="48"/>
  <c r="I34" i="48" s="1"/>
  <c r="H26" i="48"/>
  <c r="I26" i="48" s="1"/>
  <c r="H18" i="48"/>
  <c r="I18" i="48" s="1"/>
  <c r="H10" i="48"/>
  <c r="I10" i="48" s="1"/>
  <c r="H37" i="48"/>
  <c r="I37" i="48" s="1"/>
  <c r="H25" i="48"/>
  <c r="I25" i="48" s="1"/>
  <c r="H15" i="48"/>
  <c r="I15" i="48" s="1"/>
  <c r="H5" i="48"/>
  <c r="H43" i="49"/>
  <c r="I43" i="49" s="1"/>
  <c r="H35" i="49"/>
  <c r="I35" i="49" s="1"/>
  <c r="H27" i="49"/>
  <c r="I27" i="49" s="1"/>
  <c r="H19" i="49"/>
  <c r="I19" i="49" s="1"/>
  <c r="H11" i="49"/>
  <c r="I11" i="49" s="1"/>
  <c r="H42" i="49"/>
  <c r="I42" i="49" s="1"/>
  <c r="H34" i="49"/>
  <c r="I34" i="49" s="1"/>
  <c r="H26" i="49"/>
  <c r="I26" i="49" s="1"/>
  <c r="H18" i="49"/>
  <c r="I18" i="49" s="1"/>
  <c r="H10" i="49"/>
  <c r="I10" i="49" s="1"/>
  <c r="H6" i="49"/>
  <c r="I6" i="49" s="1"/>
  <c r="H39" i="49"/>
  <c r="I39" i="49" s="1"/>
  <c r="H29" i="49"/>
  <c r="I29" i="49" s="1"/>
  <c r="H17" i="49"/>
  <c r="I17" i="49" s="1"/>
  <c r="H7" i="49"/>
  <c r="I7" i="49" s="1"/>
  <c r="H36" i="49"/>
  <c r="I36" i="49" s="1"/>
  <c r="H24" i="49"/>
  <c r="I24" i="49" s="1"/>
  <c r="H14" i="49"/>
  <c r="I14" i="49" s="1"/>
  <c r="H37" i="49"/>
  <c r="I37" i="49" s="1"/>
  <c r="H23" i="49"/>
  <c r="I23" i="49" s="1"/>
  <c r="H9" i="49"/>
  <c r="I9" i="49" s="1"/>
  <c r="H32" i="49"/>
  <c r="I32" i="49" s="1"/>
  <c r="H20" i="49"/>
  <c r="I20" i="49" s="1"/>
  <c r="H33" i="49"/>
  <c r="I33" i="49" s="1"/>
  <c r="H21" i="49"/>
  <c r="I21" i="49" s="1"/>
  <c r="H5" i="49"/>
  <c r="H30" i="49"/>
  <c r="I30" i="49" s="1"/>
  <c r="H16" i="49"/>
  <c r="I16" i="49" s="1"/>
  <c r="H41" i="49"/>
  <c r="I41" i="49" s="1"/>
  <c r="H13" i="49"/>
  <c r="I13" i="49" s="1"/>
  <c r="H22" i="49"/>
  <c r="I22" i="49" s="1"/>
  <c r="H25" i="49"/>
  <c r="I25" i="49" s="1"/>
  <c r="H38" i="49"/>
  <c r="I38" i="49" s="1"/>
  <c r="H8" i="49"/>
  <c r="I8" i="49" s="1"/>
  <c r="H15" i="49"/>
  <c r="I15" i="49" s="1"/>
  <c r="H28" i="49"/>
  <c r="I28" i="49" s="1"/>
  <c r="H31" i="49"/>
  <c r="I31" i="49" s="1"/>
  <c r="H12" i="49"/>
  <c r="I12" i="49" s="1"/>
  <c r="H40" i="49"/>
  <c r="I40" i="49" s="1"/>
  <c r="K21" i="25"/>
  <c r="K35" i="25"/>
  <c r="K37" i="25"/>
  <c r="K19" i="25"/>
  <c r="K15" i="25"/>
  <c r="K43" i="25"/>
  <c r="K27" i="25"/>
  <c r="K9" i="25"/>
  <c r="K25" i="25"/>
  <c r="K22" i="25"/>
  <c r="K42" i="25"/>
  <c r="K26" i="25"/>
  <c r="K16" i="25"/>
  <c r="K24" i="25"/>
  <c r="K40" i="25"/>
  <c r="K18" i="25"/>
  <c r="K36" i="25"/>
  <c r="K20" i="25"/>
  <c r="K9" i="22"/>
  <c r="K39" i="22"/>
  <c r="K41" i="22"/>
  <c r="K43" i="22"/>
  <c r="K15" i="22"/>
  <c r="K33" i="22"/>
  <c r="K21" i="22"/>
  <c r="K37" i="22"/>
  <c r="K24" i="22"/>
  <c r="K8" i="22"/>
  <c r="K36" i="22"/>
  <c r="I5" i="22"/>
  <c r="K12" i="22"/>
  <c r="K30" i="22"/>
  <c r="K14" i="22"/>
  <c r="K42" i="22"/>
  <c r="K26" i="22"/>
  <c r="K10" i="22"/>
  <c r="K13" i="12"/>
  <c r="K15" i="12"/>
  <c r="K17" i="12"/>
  <c r="K33" i="12"/>
  <c r="K22" i="12"/>
  <c r="K14" i="12"/>
  <c r="K6" i="12"/>
  <c r="K26" i="12"/>
  <c r="K16" i="12"/>
  <c r="K38" i="40"/>
  <c r="K13" i="40"/>
  <c r="K30" i="40"/>
  <c r="K37" i="40"/>
  <c r="K28" i="40"/>
  <c r="K11" i="40"/>
  <c r="K33" i="40"/>
  <c r="K14" i="40"/>
  <c r="K36" i="40"/>
  <c r="K15" i="40"/>
  <c r="K31" i="40"/>
  <c r="K8" i="40"/>
  <c r="K24" i="40"/>
  <c r="K40" i="40"/>
  <c r="K13" i="30"/>
  <c r="K31" i="30"/>
  <c r="K43" i="30"/>
  <c r="K25" i="30"/>
  <c r="K40" i="30"/>
  <c r="K30" i="30"/>
  <c r="K28" i="30"/>
  <c r="K6" i="30"/>
  <c r="K18" i="30"/>
  <c r="K19" i="42"/>
  <c r="K10" i="42"/>
  <c r="K27" i="42"/>
  <c r="K18" i="42"/>
  <c r="K38" i="42"/>
  <c r="K21" i="42"/>
  <c r="K43" i="42"/>
  <c r="K16" i="42"/>
  <c r="K32" i="42"/>
  <c r="K25" i="42"/>
  <c r="K41" i="42"/>
  <c r="K21" i="39"/>
  <c r="K37" i="39"/>
  <c r="K31" i="39"/>
  <c r="K11" i="39"/>
  <c r="I5" i="39"/>
  <c r="K18" i="39"/>
  <c r="K15" i="39"/>
  <c r="K10" i="39"/>
  <c r="K38" i="39"/>
  <c r="K27" i="39"/>
  <c r="K14" i="39"/>
  <c r="K36" i="39"/>
  <c r="K16" i="39"/>
  <c r="K32" i="39"/>
  <c r="K25" i="39"/>
  <c r="K41" i="39"/>
  <c r="K29" i="36"/>
  <c r="K27" i="36"/>
  <c r="K22" i="36"/>
  <c r="K34" i="36"/>
  <c r="K25" i="36"/>
  <c r="K12" i="36"/>
  <c r="K43" i="36"/>
  <c r="K26" i="36"/>
  <c r="K16" i="36"/>
  <c r="K32" i="36"/>
  <c r="I5" i="36"/>
  <c r="K40" i="33"/>
  <c r="K34" i="33"/>
  <c r="K36" i="33"/>
  <c r="K26" i="33"/>
  <c r="K28" i="33"/>
  <c r="K42" i="33"/>
  <c r="K20" i="33"/>
  <c r="K38" i="33"/>
  <c r="K6" i="33"/>
  <c r="K15" i="33"/>
  <c r="K31" i="33"/>
  <c r="K13" i="33"/>
  <c r="K23" i="33"/>
  <c r="K39" i="33"/>
  <c r="K19" i="33"/>
  <c r="K35" i="33"/>
  <c r="K40" i="52"/>
  <c r="K12" i="52"/>
  <c r="K33" i="52"/>
  <c r="K9" i="52"/>
  <c r="K24" i="52"/>
  <c r="K43" i="52"/>
  <c r="K17" i="52"/>
  <c r="K36" i="52"/>
  <c r="K41" i="52"/>
  <c r="K31" i="52"/>
  <c r="K20" i="52"/>
  <c r="K32" i="52"/>
  <c r="K18" i="52"/>
  <c r="K29" i="43"/>
  <c r="K19" i="43"/>
  <c r="I5" i="43"/>
  <c r="K18" i="43"/>
  <c r="K17" i="43"/>
  <c r="K36" i="43"/>
  <c r="K27" i="43"/>
  <c r="K12" i="43"/>
  <c r="K33" i="43"/>
  <c r="K39" i="43"/>
  <c r="I5" i="31"/>
  <c r="K24" i="31"/>
  <c r="K38" i="31"/>
  <c r="K6" i="31"/>
  <c r="K43" i="31"/>
  <c r="K19" i="31"/>
  <c r="K13" i="31"/>
  <c r="K41" i="31"/>
  <c r="K31" i="31"/>
  <c r="K21" i="31"/>
  <c r="K29" i="31"/>
  <c r="K17" i="31"/>
  <c r="K33" i="31"/>
  <c r="K8" i="31"/>
  <c r="K36" i="31"/>
  <c r="K20" i="31"/>
  <c r="K10" i="31"/>
  <c r="K18" i="31"/>
  <c r="K43" i="41"/>
  <c r="K12" i="41"/>
  <c r="K38" i="41"/>
  <c r="K21" i="41"/>
  <c r="K7" i="41"/>
  <c r="K22" i="41"/>
  <c r="K11" i="41"/>
  <c r="K39" i="41"/>
  <c r="K28" i="41"/>
  <c r="K19" i="41"/>
  <c r="K10" i="41"/>
  <c r="K30" i="41"/>
  <c r="K13" i="41"/>
  <c r="K35" i="41"/>
  <c r="K16" i="41"/>
  <c r="K32" i="41"/>
  <c r="K9" i="41"/>
  <c r="K25" i="41"/>
  <c r="K41" i="41"/>
  <c r="K35" i="35"/>
  <c r="K37" i="35"/>
  <c r="K19" i="35"/>
  <c r="K26" i="35"/>
  <c r="K18" i="35"/>
  <c r="K22" i="35"/>
  <c r="K42" i="35"/>
  <c r="K28" i="35"/>
  <c r="K33" i="35"/>
  <c r="K25" i="35"/>
  <c r="K9" i="35"/>
  <c r="K27" i="35"/>
  <c r="K7" i="35"/>
  <c r="K39" i="35"/>
  <c r="K20" i="35"/>
  <c r="K10" i="35"/>
  <c r="K34" i="35"/>
  <c r="K24" i="35"/>
  <c r="K11" i="32"/>
  <c r="K27" i="32"/>
  <c r="K7" i="32"/>
  <c r="K9" i="32"/>
  <c r="K15" i="32"/>
  <c r="K33" i="32"/>
  <c r="K31" i="32"/>
  <c r="K13" i="32"/>
  <c r="K29" i="32"/>
  <c r="K36" i="32"/>
  <c r="K24" i="32"/>
  <c r="K6" i="32"/>
  <c r="K8" i="32"/>
  <c r="K20" i="32"/>
  <c r="K16" i="32"/>
  <c r="K32" i="32"/>
  <c r="K12" i="32"/>
  <c r="K34" i="32"/>
  <c r="K18" i="32"/>
  <c r="H12" i="14"/>
  <c r="I12" i="14" s="1"/>
  <c r="H20" i="14"/>
  <c r="I20" i="14" s="1"/>
  <c r="H28" i="14"/>
  <c r="I28" i="14" s="1"/>
  <c r="H36" i="14"/>
  <c r="I36" i="14" s="1"/>
  <c r="H8" i="14"/>
  <c r="I8" i="14" s="1"/>
  <c r="H16" i="14"/>
  <c r="I16" i="14" s="1"/>
  <c r="H24" i="14"/>
  <c r="I24" i="14" s="1"/>
  <c r="H32" i="14"/>
  <c r="I32" i="14" s="1"/>
  <c r="H40" i="14"/>
  <c r="I40" i="14" s="1"/>
  <c r="H6" i="14"/>
  <c r="I6" i="14" s="1"/>
  <c r="H22" i="14"/>
  <c r="I22" i="14" s="1"/>
  <c r="H38" i="14"/>
  <c r="I38" i="14" s="1"/>
  <c r="H14" i="14"/>
  <c r="I14" i="14" s="1"/>
  <c r="H30" i="14"/>
  <c r="I30" i="14" s="1"/>
  <c r="H26" i="14"/>
  <c r="I26" i="14" s="1"/>
  <c r="H34" i="14"/>
  <c r="I34" i="14" s="1"/>
  <c r="H18" i="14"/>
  <c r="I18" i="14" s="1"/>
  <c r="H42" i="14"/>
  <c r="I42" i="14" s="1"/>
  <c r="H10" i="14"/>
  <c r="I10" i="14" s="1"/>
  <c r="H35" i="14"/>
  <c r="I35" i="14" s="1"/>
  <c r="H29" i="14"/>
  <c r="I29" i="14" s="1"/>
  <c r="H19" i="14"/>
  <c r="I19" i="14" s="1"/>
  <c r="H13" i="14"/>
  <c r="I13" i="14" s="1"/>
  <c r="H25" i="14"/>
  <c r="I25" i="14" s="1"/>
  <c r="H21" i="14"/>
  <c r="I21" i="14" s="1"/>
  <c r="H17" i="14"/>
  <c r="I17" i="14" s="1"/>
  <c r="H31" i="14"/>
  <c r="I31" i="14" s="1"/>
  <c r="H27" i="14"/>
  <c r="I27" i="14" s="1"/>
  <c r="H23" i="14"/>
  <c r="I23" i="14" s="1"/>
  <c r="H37" i="14"/>
  <c r="I37" i="14" s="1"/>
  <c r="H11" i="14"/>
  <c r="I11" i="14" s="1"/>
  <c r="H43" i="14"/>
  <c r="I43" i="14" s="1"/>
  <c r="H9" i="14"/>
  <c r="I9" i="14" s="1"/>
  <c r="H41" i="14"/>
  <c r="I41" i="14" s="1"/>
  <c r="H33" i="14"/>
  <c r="I33" i="14" s="1"/>
  <c r="H15" i="14"/>
  <c r="I15" i="14" s="1"/>
  <c r="H7" i="14"/>
  <c r="I7" i="14" s="1"/>
  <c r="H39" i="14"/>
  <c r="I39" i="14" s="1"/>
  <c r="H5" i="14"/>
  <c r="K11" i="23"/>
  <c r="K33" i="23"/>
  <c r="K16" i="23"/>
  <c r="K42" i="23"/>
  <c r="K20" i="23"/>
  <c r="I5" i="29"/>
  <c r="K21" i="29"/>
  <c r="K23" i="29"/>
  <c r="K25" i="29"/>
  <c r="K41" i="29"/>
  <c r="K29" i="29"/>
  <c r="K13" i="29"/>
  <c r="K31" i="29"/>
  <c r="K19" i="29"/>
  <c r="K35" i="29"/>
  <c r="K38" i="29"/>
  <c r="K6" i="29"/>
  <c r="K42" i="29"/>
  <c r="K34" i="29"/>
  <c r="K14" i="29"/>
  <c r="K30" i="29"/>
  <c r="K8" i="29"/>
  <c r="K28" i="29"/>
  <c r="K12" i="29"/>
  <c r="K28" i="50"/>
  <c r="K12" i="50"/>
  <c r="K29" i="50"/>
  <c r="K17" i="50"/>
  <c r="K18" i="50"/>
  <c r="K37" i="50"/>
  <c r="K24" i="50"/>
  <c r="K11" i="50"/>
  <c r="K41" i="50"/>
  <c r="K20" i="50"/>
  <c r="K42" i="50"/>
  <c r="K25" i="50"/>
  <c r="K14" i="50"/>
  <c r="K30" i="50"/>
  <c r="K7" i="50"/>
  <c r="K23" i="50"/>
  <c r="K39" i="50"/>
  <c r="K33" i="50"/>
  <c r="H12" i="18"/>
  <c r="I12" i="18" s="1"/>
  <c r="H20" i="18"/>
  <c r="I20" i="18" s="1"/>
  <c r="H28" i="18"/>
  <c r="I28" i="18" s="1"/>
  <c r="H36" i="18"/>
  <c r="I36" i="18" s="1"/>
  <c r="H8" i="18"/>
  <c r="I8" i="18" s="1"/>
  <c r="H16" i="18"/>
  <c r="I16" i="18" s="1"/>
  <c r="H24" i="18"/>
  <c r="I24" i="18" s="1"/>
  <c r="H32" i="18"/>
  <c r="I32" i="18" s="1"/>
  <c r="H40" i="18"/>
  <c r="I40" i="18" s="1"/>
  <c r="H6" i="18"/>
  <c r="I6" i="18" s="1"/>
  <c r="H22" i="18"/>
  <c r="I22" i="18" s="1"/>
  <c r="H38" i="18"/>
  <c r="I38" i="18" s="1"/>
  <c r="H14" i="18"/>
  <c r="I14" i="18" s="1"/>
  <c r="H30" i="18"/>
  <c r="I30" i="18" s="1"/>
  <c r="H10" i="18"/>
  <c r="I10" i="18" s="1"/>
  <c r="H42" i="18"/>
  <c r="I42" i="18" s="1"/>
  <c r="H18" i="18"/>
  <c r="I18" i="18" s="1"/>
  <c r="H34" i="18"/>
  <c r="I34" i="18" s="1"/>
  <c r="H26" i="18"/>
  <c r="I26" i="18" s="1"/>
  <c r="H35" i="18"/>
  <c r="I35" i="18" s="1"/>
  <c r="H29" i="18"/>
  <c r="I29" i="18" s="1"/>
  <c r="H19" i="18"/>
  <c r="I19" i="18" s="1"/>
  <c r="H13" i="18"/>
  <c r="I13" i="18" s="1"/>
  <c r="H41" i="18"/>
  <c r="I41" i="18" s="1"/>
  <c r="H37" i="18"/>
  <c r="I37" i="18" s="1"/>
  <c r="H33" i="18"/>
  <c r="I33" i="18" s="1"/>
  <c r="H15" i="18"/>
  <c r="I15" i="18" s="1"/>
  <c r="H11" i="18"/>
  <c r="I11" i="18" s="1"/>
  <c r="H7" i="18"/>
  <c r="I7" i="18" s="1"/>
  <c r="H43" i="18"/>
  <c r="I43" i="18" s="1"/>
  <c r="H39" i="18"/>
  <c r="I39" i="18" s="1"/>
  <c r="H9" i="18"/>
  <c r="I9" i="18" s="1"/>
  <c r="H27" i="18"/>
  <c r="I27" i="18" s="1"/>
  <c r="H25" i="18"/>
  <c r="I25" i="18" s="1"/>
  <c r="H17" i="18"/>
  <c r="I17" i="18" s="1"/>
  <c r="H31" i="18"/>
  <c r="I31" i="18" s="1"/>
  <c r="H23" i="18"/>
  <c r="I23" i="18" s="1"/>
  <c r="H21" i="18"/>
  <c r="I21" i="18" s="1"/>
  <c r="H5" i="18"/>
  <c r="K33" i="21"/>
  <c r="K37" i="21"/>
  <c r="K29" i="21"/>
  <c r="K41" i="21"/>
  <c r="K9" i="21"/>
  <c r="K35" i="21"/>
  <c r="K19" i="21"/>
  <c r="K39" i="21"/>
  <c r="K23" i="21"/>
  <c r="K7" i="21"/>
  <c r="K36" i="21"/>
  <c r="K28" i="21"/>
  <c r="K20" i="21"/>
  <c r="K12" i="21"/>
  <c r="K42" i="21"/>
  <c r="K34" i="21"/>
  <c r="K26" i="21"/>
  <c r="K18" i="21"/>
  <c r="K10" i="21"/>
  <c r="I5" i="19"/>
  <c r="K32" i="19"/>
  <c r="K16" i="19"/>
  <c r="K21" i="19"/>
  <c r="K19" i="19"/>
  <c r="K11" i="19"/>
  <c r="K29" i="19"/>
  <c r="K9" i="19"/>
  <c r="K27" i="19"/>
  <c r="K7" i="19"/>
  <c r="K23" i="19"/>
  <c r="K39" i="19"/>
  <c r="K22" i="19"/>
  <c r="K34" i="19"/>
  <c r="K42" i="19"/>
  <c r="K10" i="19"/>
  <c r="K12" i="19"/>
  <c r="K39" i="38"/>
  <c r="K29" i="38"/>
  <c r="K13" i="38"/>
  <c r="K26" i="38"/>
  <c r="K27" i="38"/>
  <c r="K36" i="38"/>
  <c r="K35" i="38"/>
  <c r="K34" i="38"/>
  <c r="K23" i="38"/>
  <c r="K18" i="38"/>
  <c r="K38" i="38"/>
  <c r="K43" i="38"/>
  <c r="K16" i="38"/>
  <c r="K32" i="38"/>
  <c r="K9" i="38"/>
  <c r="K25" i="38"/>
  <c r="K41" i="38"/>
  <c r="K21" i="26"/>
  <c r="K31" i="26"/>
  <c r="K27" i="26"/>
  <c r="K9" i="26"/>
  <c r="K43" i="26"/>
  <c r="K37" i="26"/>
  <c r="K34" i="26"/>
  <c r="K17" i="26"/>
  <c r="K33" i="26"/>
  <c r="K20" i="26"/>
  <c r="K10" i="26"/>
  <c r="K30" i="26"/>
  <c r="K36" i="26"/>
  <c r="I5" i="26"/>
  <c r="K28" i="26"/>
  <c r="K6" i="26"/>
  <c r="K40" i="26"/>
  <c r="K24" i="26"/>
  <c r="K31" i="24"/>
  <c r="K13" i="24"/>
  <c r="K29" i="24"/>
  <c r="K21" i="24"/>
  <c r="K39" i="24"/>
  <c r="K23" i="24"/>
  <c r="K41" i="24"/>
  <c r="K19" i="24"/>
  <c r="K35" i="24"/>
  <c r="K36" i="24"/>
  <c r="K6" i="24"/>
  <c r="K28" i="24"/>
  <c r="K18" i="24"/>
  <c r="K38" i="24"/>
  <c r="K12" i="24"/>
  <c r="K30" i="24"/>
  <c r="K10" i="24"/>
  <c r="K32" i="24"/>
  <c r="K16" i="24"/>
  <c r="K19" i="28"/>
  <c r="K35" i="28"/>
  <c r="K7" i="28"/>
  <c r="K25" i="28"/>
  <c r="K43" i="28"/>
  <c r="K23" i="28"/>
  <c r="K41" i="28"/>
  <c r="K21" i="28"/>
  <c r="K37" i="28"/>
  <c r="K18" i="28"/>
  <c r="K28" i="28"/>
  <c r="K12" i="28"/>
  <c r="K36" i="28"/>
  <c r="K14" i="28"/>
  <c r="K42" i="28"/>
  <c r="K20" i="28"/>
  <c r="K40" i="28"/>
  <c r="K24" i="28"/>
  <c r="K8" i="28"/>
  <c r="K21" i="37"/>
  <c r="K39" i="37"/>
  <c r="K29" i="37"/>
  <c r="K11" i="37"/>
  <c r="K7" i="37"/>
  <c r="K43" i="37"/>
  <c r="K36" i="37"/>
  <c r="K37" i="37"/>
  <c r="K28" i="37"/>
  <c r="K19" i="37"/>
  <c r="K10" i="37"/>
  <c r="K30" i="37"/>
  <c r="K13" i="37"/>
  <c r="K35" i="37"/>
  <c r="K16" i="37"/>
  <c r="K32" i="37"/>
  <c r="K9" i="37"/>
  <c r="K25" i="37"/>
  <c r="K41" i="37"/>
  <c r="K17" i="34"/>
  <c r="K35" i="34"/>
  <c r="K11" i="34"/>
  <c r="K29" i="34"/>
  <c r="K27" i="34"/>
  <c r="K7" i="34"/>
  <c r="I5" i="34"/>
  <c r="K36" i="34"/>
  <c r="K28" i="34"/>
  <c r="K20" i="34"/>
  <c r="K42" i="34"/>
  <c r="K26" i="34"/>
  <c r="K10" i="34"/>
  <c r="K13" i="15"/>
  <c r="K23" i="15"/>
  <c r="K21" i="15"/>
  <c r="K30" i="15"/>
  <c r="K38" i="15"/>
  <c r="K18" i="15"/>
  <c r="K26" i="15"/>
  <c r="K36" i="15"/>
  <c r="K20" i="15"/>
  <c r="I5" i="15"/>
  <c r="K16" i="15"/>
  <c r="I5" i="20"/>
  <c r="K19" i="20"/>
  <c r="K21" i="20"/>
  <c r="K37" i="20"/>
  <c r="K25" i="20"/>
  <c r="K43" i="20"/>
  <c r="K13" i="20"/>
  <c r="K41" i="20"/>
  <c r="K15" i="20"/>
  <c r="K34" i="20"/>
  <c r="K10" i="20"/>
  <c r="K22" i="20"/>
  <c r="K30" i="20"/>
  <c r="K40" i="20"/>
  <c r="K24" i="20"/>
  <c r="K8" i="20"/>
  <c r="K28" i="20"/>
  <c r="K12" i="20"/>
  <c r="K40" i="17"/>
  <c r="K24" i="17"/>
  <c r="K8" i="17"/>
  <c r="K43" i="17"/>
  <c r="K31" i="17"/>
  <c r="K13" i="17"/>
  <c r="K19" i="17"/>
  <c r="K21" i="17"/>
  <c r="K39" i="17"/>
  <c r="K17" i="17"/>
  <c r="K33" i="17"/>
  <c r="K6" i="17"/>
  <c r="K14" i="17"/>
  <c r="K22" i="17"/>
  <c r="K26" i="17"/>
  <c r="K34" i="17"/>
  <c r="K36" i="17"/>
  <c r="K20" i="17"/>
  <c r="I5" i="8"/>
  <c r="K32" i="8"/>
  <c r="K16" i="8"/>
  <c r="K13" i="8"/>
  <c r="K27" i="8"/>
  <c r="K19" i="8"/>
  <c r="K11" i="8"/>
  <c r="K43" i="8"/>
  <c r="K15" i="8"/>
  <c r="K31" i="8"/>
  <c r="K7" i="8"/>
  <c r="K23" i="8"/>
  <c r="K39" i="8"/>
  <c r="K10" i="8"/>
  <c r="K26" i="8"/>
  <c r="K30" i="8"/>
  <c r="K38" i="8"/>
  <c r="K6" i="8"/>
  <c r="K28" i="8"/>
  <c r="K12" i="8"/>
  <c r="H44" i="42" l="1"/>
  <c r="I44" i="26"/>
  <c r="H44" i="8"/>
  <c r="H44" i="29"/>
  <c r="H44" i="22"/>
  <c r="H44" i="41"/>
  <c r="H44" i="33"/>
  <c r="H44" i="36"/>
  <c r="I5" i="42"/>
  <c r="I44" i="42" s="1"/>
  <c r="K8" i="26"/>
  <c r="H44" i="40"/>
  <c r="H44" i="17"/>
  <c r="H44" i="51"/>
  <c r="H44" i="31"/>
  <c r="H44" i="19"/>
  <c r="H44" i="39"/>
  <c r="H44" i="28"/>
  <c r="H44" i="32"/>
  <c r="H44" i="25"/>
  <c r="H44" i="20"/>
  <c r="H44" i="26"/>
  <c r="I5" i="51"/>
  <c r="H44" i="43"/>
  <c r="H44" i="50"/>
  <c r="K44" i="44"/>
  <c r="M44" i="44" s="1"/>
  <c r="O13" i="44" s="1"/>
  <c r="Q13" i="44" s="1"/>
  <c r="H44" i="38"/>
  <c r="H44" i="52"/>
  <c r="H44" i="35"/>
  <c r="H44" i="30"/>
  <c r="H44" i="12"/>
  <c r="H44" i="44"/>
  <c r="I44" i="44"/>
  <c r="H44" i="15"/>
  <c r="H44" i="34"/>
  <c r="H44" i="23"/>
  <c r="K5" i="20"/>
  <c r="K44" i="20" s="1"/>
  <c r="M44" i="20" s="1"/>
  <c r="I44" i="20"/>
  <c r="I5" i="18"/>
  <c r="H44" i="18"/>
  <c r="K23" i="18"/>
  <c r="K17" i="18"/>
  <c r="K27" i="18"/>
  <c r="K39" i="18"/>
  <c r="K7" i="18"/>
  <c r="K15" i="18"/>
  <c r="K37" i="18"/>
  <c r="K13" i="18"/>
  <c r="K29" i="18"/>
  <c r="K26" i="18"/>
  <c r="K18" i="18"/>
  <c r="K10" i="18"/>
  <c r="K14" i="18"/>
  <c r="K22" i="18"/>
  <c r="K40" i="18"/>
  <c r="K24" i="18"/>
  <c r="K8" i="18"/>
  <c r="K28" i="18"/>
  <c r="K12" i="18"/>
  <c r="K39" i="14"/>
  <c r="K15" i="14"/>
  <c r="K41" i="14"/>
  <c r="K43" i="14"/>
  <c r="K37" i="14"/>
  <c r="K27" i="14"/>
  <c r="K17" i="14"/>
  <c r="K25" i="14"/>
  <c r="K19" i="14"/>
  <c r="K35" i="14"/>
  <c r="K42" i="14"/>
  <c r="K34" i="14"/>
  <c r="K30" i="14"/>
  <c r="K38" i="14"/>
  <c r="K6" i="14"/>
  <c r="K32" i="14"/>
  <c r="K16" i="14"/>
  <c r="K36" i="14"/>
  <c r="K20" i="14"/>
  <c r="I44" i="43"/>
  <c r="K5" i="43"/>
  <c r="K44" i="43" s="1"/>
  <c r="M44" i="43" s="1"/>
  <c r="K5" i="36"/>
  <c r="K44" i="36" s="1"/>
  <c r="M44" i="36" s="1"/>
  <c r="I44" i="36"/>
  <c r="K5" i="30"/>
  <c r="K44" i="30" s="1"/>
  <c r="M44" i="30" s="1"/>
  <c r="I44" i="30"/>
  <c r="I44" i="12"/>
  <c r="K5" i="12"/>
  <c r="K44" i="12" s="1"/>
  <c r="M44" i="12" s="1"/>
  <c r="K5" i="22"/>
  <c r="K44" i="22" s="1"/>
  <c r="M44" i="22" s="1"/>
  <c r="I44" i="22"/>
  <c r="K40" i="49"/>
  <c r="K31" i="49"/>
  <c r="K15" i="49"/>
  <c r="K38" i="49"/>
  <c r="K22" i="49"/>
  <c r="K41" i="49"/>
  <c r="K30" i="49"/>
  <c r="K21" i="49"/>
  <c r="K20" i="49"/>
  <c r="K9" i="49"/>
  <c r="K37" i="49"/>
  <c r="K24" i="49"/>
  <c r="K7" i="49"/>
  <c r="K29" i="49"/>
  <c r="K6" i="49"/>
  <c r="K18" i="49"/>
  <c r="K34" i="49"/>
  <c r="K11" i="49"/>
  <c r="K27" i="49"/>
  <c r="K43" i="49"/>
  <c r="K15" i="48"/>
  <c r="K37" i="48"/>
  <c r="K18" i="48"/>
  <c r="K34" i="48"/>
  <c r="K11" i="48"/>
  <c r="K27" i="48"/>
  <c r="K43" i="48"/>
  <c r="K30" i="48"/>
  <c r="K16" i="48"/>
  <c r="K28" i="48"/>
  <c r="K14" i="48"/>
  <c r="K31" i="48"/>
  <c r="K36" i="48"/>
  <c r="K23" i="48"/>
  <c r="K8" i="48"/>
  <c r="K38" i="48"/>
  <c r="K29" i="48"/>
  <c r="K6" i="48"/>
  <c r="K22" i="48"/>
  <c r="K5" i="37"/>
  <c r="K44" i="37" s="1"/>
  <c r="M44" i="37" s="1"/>
  <c r="I44" i="37"/>
  <c r="I44" i="24"/>
  <c r="K5" i="24"/>
  <c r="K44" i="24" s="1"/>
  <c r="M44" i="24" s="1"/>
  <c r="K5" i="38"/>
  <c r="K44" i="38" s="1"/>
  <c r="M44" i="38" s="1"/>
  <c r="I44" i="38"/>
  <c r="I44" i="21"/>
  <c r="K5" i="21"/>
  <c r="K44" i="21" s="1"/>
  <c r="M44" i="21" s="1"/>
  <c r="I44" i="40"/>
  <c r="K5" i="40"/>
  <c r="K44" i="40" s="1"/>
  <c r="M44" i="40" s="1"/>
  <c r="K27" i="27"/>
  <c r="K41" i="27"/>
  <c r="K43" i="27"/>
  <c r="K11" i="27"/>
  <c r="K17" i="27"/>
  <c r="K35" i="27"/>
  <c r="K33" i="27"/>
  <c r="K7" i="27"/>
  <c r="K23" i="27"/>
  <c r="K39" i="27"/>
  <c r="K18" i="27"/>
  <c r="K30" i="27"/>
  <c r="K14" i="27"/>
  <c r="K38" i="27"/>
  <c r="K16" i="27"/>
  <c r="K42" i="27"/>
  <c r="K22" i="27"/>
  <c r="K36" i="27"/>
  <c r="K20" i="27"/>
  <c r="K39" i="16"/>
  <c r="K41" i="16"/>
  <c r="K21" i="16"/>
  <c r="K23" i="16"/>
  <c r="K15" i="16"/>
  <c r="K33" i="16"/>
  <c r="K17" i="16"/>
  <c r="K11" i="16"/>
  <c r="K27" i="16"/>
  <c r="K43" i="16"/>
  <c r="K26" i="16"/>
  <c r="K10" i="16"/>
  <c r="K38" i="16"/>
  <c r="K6" i="16"/>
  <c r="K14" i="16"/>
  <c r="K32" i="16"/>
  <c r="K16" i="16"/>
  <c r="K36" i="16"/>
  <c r="K20" i="16"/>
  <c r="I5" i="16"/>
  <c r="H44" i="16"/>
  <c r="K23" i="13"/>
  <c r="K19" i="13"/>
  <c r="K13" i="13"/>
  <c r="K7" i="13"/>
  <c r="K29" i="13"/>
  <c r="K37" i="13"/>
  <c r="K39" i="13"/>
  <c r="K9" i="13"/>
  <c r="K25" i="13"/>
  <c r="K41" i="13"/>
  <c r="K10" i="13"/>
  <c r="K26" i="13"/>
  <c r="K38" i="13"/>
  <c r="K6" i="13"/>
  <c r="K14" i="13"/>
  <c r="K32" i="13"/>
  <c r="K16" i="13"/>
  <c r="K36" i="13"/>
  <c r="K20" i="13"/>
  <c r="I44" i="51"/>
  <c r="K5" i="51"/>
  <c r="K44" i="51" s="1"/>
  <c r="M44" i="51" s="1"/>
  <c r="I44" i="8"/>
  <c r="K5" i="8"/>
  <c r="K44" i="8" s="1"/>
  <c r="M44" i="8" s="1"/>
  <c r="K5" i="15"/>
  <c r="K44" i="15" s="1"/>
  <c r="M44" i="15" s="1"/>
  <c r="I44" i="15"/>
  <c r="K5" i="34"/>
  <c r="K44" i="34" s="1"/>
  <c r="M44" i="34" s="1"/>
  <c r="I44" i="34"/>
  <c r="K5" i="26"/>
  <c r="I44" i="19"/>
  <c r="K5" i="19"/>
  <c r="K44" i="19" s="1"/>
  <c r="M44" i="19" s="1"/>
  <c r="K21" i="18"/>
  <c r="K31" i="18"/>
  <c r="K25" i="18"/>
  <c r="K9" i="18"/>
  <c r="K43" i="18"/>
  <c r="K11" i="18"/>
  <c r="K33" i="18"/>
  <c r="K41" i="18"/>
  <c r="K19" i="18"/>
  <c r="K35" i="18"/>
  <c r="K34" i="18"/>
  <c r="K42" i="18"/>
  <c r="K30" i="18"/>
  <c r="K38" i="18"/>
  <c r="K6" i="18"/>
  <c r="K32" i="18"/>
  <c r="K16" i="18"/>
  <c r="K36" i="18"/>
  <c r="K20" i="18"/>
  <c r="I44" i="29"/>
  <c r="K5" i="29"/>
  <c r="K44" i="29" s="1"/>
  <c r="M44" i="29" s="1"/>
  <c r="H44" i="14"/>
  <c r="I5" i="14"/>
  <c r="K7" i="14"/>
  <c r="K33" i="14"/>
  <c r="K9" i="14"/>
  <c r="K11" i="14"/>
  <c r="K23" i="14"/>
  <c r="K31" i="14"/>
  <c r="K21" i="14"/>
  <c r="K13" i="14"/>
  <c r="K29" i="14"/>
  <c r="K10" i="14"/>
  <c r="K18" i="14"/>
  <c r="K26" i="14"/>
  <c r="K14" i="14"/>
  <c r="K22" i="14"/>
  <c r="K40" i="14"/>
  <c r="K24" i="14"/>
  <c r="K8" i="14"/>
  <c r="K28" i="14"/>
  <c r="K12" i="14"/>
  <c r="I44" i="31"/>
  <c r="K5" i="31"/>
  <c r="K44" i="31" s="1"/>
  <c r="M44" i="31" s="1"/>
  <c r="I44" i="52"/>
  <c r="K5" i="52"/>
  <c r="K44" i="52" s="1"/>
  <c r="M44" i="52" s="1"/>
  <c r="I44" i="39"/>
  <c r="K5" i="39"/>
  <c r="K44" i="39" s="1"/>
  <c r="M44" i="39" s="1"/>
  <c r="K12" i="49"/>
  <c r="K28" i="49"/>
  <c r="K8" i="49"/>
  <c r="K25" i="49"/>
  <c r="K13" i="49"/>
  <c r="K16" i="49"/>
  <c r="H44" i="49"/>
  <c r="I5" i="49"/>
  <c r="K33" i="49"/>
  <c r="K32" i="49"/>
  <c r="K23" i="49"/>
  <c r="K14" i="49"/>
  <c r="K36" i="49"/>
  <c r="K17" i="49"/>
  <c r="K39" i="49"/>
  <c r="K10" i="49"/>
  <c r="K26" i="49"/>
  <c r="K42" i="49"/>
  <c r="K19" i="49"/>
  <c r="K35" i="49"/>
  <c r="I5" i="48"/>
  <c r="H44" i="48"/>
  <c r="K25" i="48"/>
  <c r="K10" i="48"/>
  <c r="K26" i="48"/>
  <c r="K42" i="48"/>
  <c r="K19" i="48"/>
  <c r="K35" i="48"/>
  <c r="K21" i="48"/>
  <c r="K7" i="48"/>
  <c r="K33" i="48"/>
  <c r="K17" i="48"/>
  <c r="K40" i="48"/>
  <c r="K20" i="48"/>
  <c r="K9" i="48"/>
  <c r="K39" i="48"/>
  <c r="K24" i="48"/>
  <c r="K13" i="48"/>
  <c r="K41" i="48"/>
  <c r="K12" i="48"/>
  <c r="K32" i="48"/>
  <c r="I44" i="17"/>
  <c r="K5" i="17"/>
  <c r="K44" i="17" s="1"/>
  <c r="M44" i="17" s="1"/>
  <c r="K5" i="28"/>
  <c r="K44" i="28" s="1"/>
  <c r="M44" i="28" s="1"/>
  <c r="I44" i="28"/>
  <c r="K5" i="50"/>
  <c r="K44" i="50" s="1"/>
  <c r="M44" i="50" s="1"/>
  <c r="I44" i="50"/>
  <c r="I44" i="23"/>
  <c r="K5" i="23"/>
  <c r="K44" i="23" s="1"/>
  <c r="M44" i="23" s="1"/>
  <c r="I44" i="32"/>
  <c r="K5" i="32"/>
  <c r="K44" i="32" s="1"/>
  <c r="M44" i="32" s="1"/>
  <c r="K5" i="35"/>
  <c r="K44" i="35" s="1"/>
  <c r="M44" i="35" s="1"/>
  <c r="I44" i="35"/>
  <c r="I44" i="41"/>
  <c r="K5" i="41"/>
  <c r="K44" i="41" s="1"/>
  <c r="M44" i="41" s="1"/>
  <c r="I44" i="33"/>
  <c r="K5" i="33"/>
  <c r="K44" i="33" s="1"/>
  <c r="M44" i="33" s="1"/>
  <c r="K5" i="25"/>
  <c r="K44" i="25" s="1"/>
  <c r="M44" i="25" s="1"/>
  <c r="I44" i="25"/>
  <c r="I5" i="27"/>
  <c r="H44" i="27"/>
  <c r="K13" i="27"/>
  <c r="K29" i="27"/>
  <c r="K9" i="27"/>
  <c r="K25" i="27"/>
  <c r="K21" i="27"/>
  <c r="K19" i="27"/>
  <c r="K37" i="27"/>
  <c r="K15" i="27"/>
  <c r="K31" i="27"/>
  <c r="K40" i="27"/>
  <c r="K8" i="27"/>
  <c r="K34" i="27"/>
  <c r="K24" i="27"/>
  <c r="K26" i="27"/>
  <c r="K6" i="27"/>
  <c r="K32" i="27"/>
  <c r="K10" i="27"/>
  <c r="K28" i="27"/>
  <c r="K12" i="27"/>
  <c r="K25" i="16"/>
  <c r="K7" i="16"/>
  <c r="K9" i="16"/>
  <c r="K37" i="16"/>
  <c r="K29" i="16"/>
  <c r="K13" i="16"/>
  <c r="K31" i="16"/>
  <c r="K19" i="16"/>
  <c r="K35" i="16"/>
  <c r="K18" i="16"/>
  <c r="K42" i="16"/>
  <c r="K34" i="16"/>
  <c r="K22" i="16"/>
  <c r="K30" i="16"/>
  <c r="K40" i="16"/>
  <c r="K24" i="16"/>
  <c r="K8" i="16"/>
  <c r="K28" i="16"/>
  <c r="K12" i="16"/>
  <c r="H44" i="13"/>
  <c r="I5" i="13"/>
  <c r="K17" i="13"/>
  <c r="K27" i="13"/>
  <c r="K21" i="13"/>
  <c r="K11" i="13"/>
  <c r="K33" i="13"/>
  <c r="K35" i="13"/>
  <c r="K43" i="13"/>
  <c r="K15" i="13"/>
  <c r="K31" i="13"/>
  <c r="K34" i="13"/>
  <c r="K42" i="13"/>
  <c r="K18" i="13"/>
  <c r="K22" i="13"/>
  <c r="K30" i="13"/>
  <c r="K40" i="13"/>
  <c r="K24" i="13"/>
  <c r="K8" i="13"/>
  <c r="K28" i="13"/>
  <c r="K12" i="13"/>
  <c r="O16" i="44" l="1"/>
  <c r="Q16" i="44" s="1"/>
  <c r="K44" i="26"/>
  <c r="M44" i="26" s="1"/>
  <c r="K5" i="42"/>
  <c r="K44" i="42" s="1"/>
  <c r="M44" i="42" s="1"/>
  <c r="O15" i="44"/>
  <c r="Q15" i="44" s="1"/>
  <c r="O19" i="44"/>
  <c r="Q19" i="44" s="1"/>
  <c r="O33" i="44"/>
  <c r="Q33" i="44" s="1"/>
  <c r="O30" i="44"/>
  <c r="Q30" i="44" s="1"/>
  <c r="O17" i="44"/>
  <c r="Q17" i="44" s="1"/>
  <c r="O10" i="44"/>
  <c r="Q10" i="44" s="1"/>
  <c r="O39" i="44"/>
  <c r="Q39" i="44" s="1"/>
  <c r="O27" i="44"/>
  <c r="Q27" i="44" s="1"/>
  <c r="O5" i="44"/>
  <c r="Q5" i="44" s="1"/>
  <c r="O37" i="44"/>
  <c r="Q37" i="44" s="1"/>
  <c r="O34" i="44"/>
  <c r="Q34" i="44" s="1"/>
  <c r="O41" i="44"/>
  <c r="Q41" i="44" s="1"/>
  <c r="O18" i="44"/>
  <c r="Q18" i="44" s="1"/>
  <c r="O36" i="44"/>
  <c r="Q36" i="44" s="1"/>
  <c r="O22" i="44"/>
  <c r="Q22" i="44" s="1"/>
  <c r="O23" i="44"/>
  <c r="Q23" i="44" s="1"/>
  <c r="O35" i="44"/>
  <c r="Q35" i="44" s="1"/>
  <c r="O6" i="44"/>
  <c r="Q6" i="44" s="1"/>
  <c r="O25" i="44"/>
  <c r="Q25" i="44" s="1"/>
  <c r="O40" i="44"/>
  <c r="Q40" i="44" s="1"/>
  <c r="O8" i="44"/>
  <c r="Q8" i="44" s="1"/>
  <c r="O32" i="44"/>
  <c r="Q32" i="44" s="1"/>
  <c r="O43" i="44"/>
  <c r="Q43" i="44" s="1"/>
  <c r="O42" i="44"/>
  <c r="Q42" i="44" s="1"/>
  <c r="O24" i="44"/>
  <c r="Q24" i="44" s="1"/>
  <c r="O28" i="44"/>
  <c r="Q28" i="44" s="1"/>
  <c r="O7" i="44"/>
  <c r="Q7" i="44" s="1"/>
  <c r="O9" i="44"/>
  <c r="Q9" i="44" s="1"/>
  <c r="O31" i="44"/>
  <c r="Q31" i="44" s="1"/>
  <c r="O38" i="44"/>
  <c r="Q38" i="44" s="1"/>
  <c r="O29" i="44"/>
  <c r="Q29" i="44" s="1"/>
  <c r="O20" i="44"/>
  <c r="Q20" i="44" s="1"/>
  <c r="O14" i="44"/>
  <c r="Q14" i="44" s="1"/>
  <c r="O12" i="44"/>
  <c r="Q12" i="44" s="1"/>
  <c r="O21" i="44"/>
  <c r="Q21" i="44" s="1"/>
  <c r="O26" i="44"/>
  <c r="Q26" i="44" s="1"/>
  <c r="O11" i="44"/>
  <c r="Q11" i="44" s="1"/>
  <c r="J13" i="46"/>
  <c r="K5" i="13"/>
  <c r="K44" i="13" s="1"/>
  <c r="M44" i="13" s="1"/>
  <c r="I44" i="13"/>
  <c r="O40" i="25"/>
  <c r="Q40" i="25" s="1"/>
  <c r="O37" i="25"/>
  <c r="Q37" i="25" s="1"/>
  <c r="O24" i="25"/>
  <c r="Q24" i="25" s="1"/>
  <c r="O18" i="25"/>
  <c r="Q18" i="25" s="1"/>
  <c r="O33" i="25"/>
  <c r="Q33" i="25" s="1"/>
  <c r="O20" i="25"/>
  <c r="Q20" i="25" s="1"/>
  <c r="O38" i="25"/>
  <c r="Q38" i="25" s="1"/>
  <c r="O13" i="25"/>
  <c r="Q13" i="25" s="1"/>
  <c r="O22" i="25"/>
  <c r="Q22" i="25" s="1"/>
  <c r="O39" i="25"/>
  <c r="Q39" i="25" s="1"/>
  <c r="O28" i="25"/>
  <c r="Q28" i="25" s="1"/>
  <c r="O7" i="25"/>
  <c r="Q7" i="25" s="1"/>
  <c r="O25" i="25"/>
  <c r="Q25" i="25" s="1"/>
  <c r="O8" i="25"/>
  <c r="Q8" i="25" s="1"/>
  <c r="O9" i="25"/>
  <c r="Q9" i="25" s="1"/>
  <c r="O31" i="25"/>
  <c r="Q31" i="25" s="1"/>
  <c r="O16" i="25"/>
  <c r="Q16" i="25" s="1"/>
  <c r="O26" i="25"/>
  <c r="Q26" i="25" s="1"/>
  <c r="O10" i="25"/>
  <c r="Q10" i="25" s="1"/>
  <c r="O19" i="25"/>
  <c r="Q19" i="25" s="1"/>
  <c r="O34" i="25"/>
  <c r="Q34" i="25" s="1"/>
  <c r="O43" i="25"/>
  <c r="Q43" i="25" s="1"/>
  <c r="O17" i="25"/>
  <c r="Q17" i="25" s="1"/>
  <c r="O14" i="25"/>
  <c r="Q14" i="25" s="1"/>
  <c r="O29" i="25"/>
  <c r="Q29" i="25" s="1"/>
  <c r="O41" i="25"/>
  <c r="Q41" i="25" s="1"/>
  <c r="O11" i="25"/>
  <c r="Q11" i="25" s="1"/>
  <c r="O32" i="25"/>
  <c r="Q32" i="25" s="1"/>
  <c r="O30" i="25"/>
  <c r="Q30" i="25" s="1"/>
  <c r="O27" i="25"/>
  <c r="Q27" i="25" s="1"/>
  <c r="O23" i="25"/>
  <c r="Q23" i="25" s="1"/>
  <c r="O6" i="25"/>
  <c r="Q6" i="25" s="1"/>
  <c r="O36" i="25"/>
  <c r="Q36" i="25" s="1"/>
  <c r="O12" i="25"/>
  <c r="Q12" i="25" s="1"/>
  <c r="O35" i="25"/>
  <c r="Q35" i="25" s="1"/>
  <c r="O42" i="25"/>
  <c r="Q42" i="25" s="1"/>
  <c r="O15" i="25"/>
  <c r="Q15" i="25" s="1"/>
  <c r="O21" i="25"/>
  <c r="Q21" i="25" s="1"/>
  <c r="O5" i="25"/>
  <c r="O10" i="33"/>
  <c r="Q10" i="33" s="1"/>
  <c r="O29" i="33"/>
  <c r="Q29" i="33" s="1"/>
  <c r="O27" i="33"/>
  <c r="Q27" i="33" s="1"/>
  <c r="O15" i="33"/>
  <c r="Q15" i="33" s="1"/>
  <c r="O23" i="33"/>
  <c r="Q23" i="33" s="1"/>
  <c r="O37" i="33"/>
  <c r="Q37" i="33" s="1"/>
  <c r="O35" i="33"/>
  <c r="Q35" i="33" s="1"/>
  <c r="O6" i="33"/>
  <c r="Q6" i="33" s="1"/>
  <c r="O38" i="33"/>
  <c r="Q38" i="33" s="1"/>
  <c r="O12" i="33"/>
  <c r="Q12" i="33" s="1"/>
  <c r="O18" i="33"/>
  <c r="Q18" i="33" s="1"/>
  <c r="O25" i="33"/>
  <c r="Q25" i="33" s="1"/>
  <c r="O16" i="33"/>
  <c r="Q16" i="33" s="1"/>
  <c r="O26" i="33"/>
  <c r="Q26" i="33" s="1"/>
  <c r="O40" i="33"/>
  <c r="Q40" i="33" s="1"/>
  <c r="O41" i="33"/>
  <c r="Q41" i="33" s="1"/>
  <c r="O39" i="33"/>
  <c r="Q39" i="33" s="1"/>
  <c r="O34" i="33"/>
  <c r="Q34" i="33" s="1"/>
  <c r="O28" i="33"/>
  <c r="Q28" i="33" s="1"/>
  <c r="O43" i="33"/>
  <c r="Q43" i="33" s="1"/>
  <c r="O17" i="33"/>
  <c r="Q17" i="33" s="1"/>
  <c r="O32" i="33"/>
  <c r="Q32" i="33" s="1"/>
  <c r="O20" i="33"/>
  <c r="Q20" i="33" s="1"/>
  <c r="O11" i="33"/>
  <c r="Q11" i="33" s="1"/>
  <c r="O13" i="33"/>
  <c r="Q13" i="33" s="1"/>
  <c r="O42" i="33"/>
  <c r="Q42" i="33" s="1"/>
  <c r="O36" i="33"/>
  <c r="Q36" i="33" s="1"/>
  <c r="O31" i="33"/>
  <c r="Q31" i="33" s="1"/>
  <c r="O14" i="33"/>
  <c r="Q14" i="33" s="1"/>
  <c r="O19" i="33"/>
  <c r="Q19" i="33" s="1"/>
  <c r="O7" i="33"/>
  <c r="Q7" i="33" s="1"/>
  <c r="O21" i="33"/>
  <c r="Q21" i="33" s="1"/>
  <c r="O30" i="33"/>
  <c r="Q30" i="33" s="1"/>
  <c r="O33" i="33"/>
  <c r="Q33" i="33" s="1"/>
  <c r="O9" i="33"/>
  <c r="Q9" i="33" s="1"/>
  <c r="O5" i="33"/>
  <c r="O8" i="33"/>
  <c r="Q8" i="33" s="1"/>
  <c r="O24" i="33"/>
  <c r="Q24" i="33" s="1"/>
  <c r="O22" i="33"/>
  <c r="Q22" i="33" s="1"/>
  <c r="O30" i="23"/>
  <c r="Q30" i="23" s="1"/>
  <c r="O28" i="23"/>
  <c r="Q28" i="23" s="1"/>
  <c r="O34" i="23"/>
  <c r="Q34" i="23" s="1"/>
  <c r="O26" i="23"/>
  <c r="Q26" i="23" s="1"/>
  <c r="O6" i="23"/>
  <c r="Q6" i="23" s="1"/>
  <c r="O39" i="23"/>
  <c r="Q39" i="23" s="1"/>
  <c r="O8" i="23"/>
  <c r="Q8" i="23" s="1"/>
  <c r="O13" i="23"/>
  <c r="Q13" i="23" s="1"/>
  <c r="O15" i="23"/>
  <c r="Q15" i="23" s="1"/>
  <c r="O5" i="23"/>
  <c r="O36" i="23"/>
  <c r="Q36" i="23" s="1"/>
  <c r="O16" i="23"/>
  <c r="Q16" i="23" s="1"/>
  <c r="O41" i="23"/>
  <c r="Q41" i="23" s="1"/>
  <c r="O9" i="23"/>
  <c r="Q9" i="23" s="1"/>
  <c r="O12" i="23"/>
  <c r="Q12" i="23" s="1"/>
  <c r="O22" i="23"/>
  <c r="Q22" i="23" s="1"/>
  <c r="O11" i="23"/>
  <c r="Q11" i="23" s="1"/>
  <c r="O17" i="23"/>
  <c r="Q17" i="23" s="1"/>
  <c r="O31" i="23"/>
  <c r="Q31" i="23" s="1"/>
  <c r="O27" i="23"/>
  <c r="Q27" i="23" s="1"/>
  <c r="O7" i="23"/>
  <c r="Q7" i="23" s="1"/>
  <c r="O32" i="23"/>
  <c r="Q32" i="23" s="1"/>
  <c r="O21" i="23"/>
  <c r="Q21" i="23" s="1"/>
  <c r="O40" i="23"/>
  <c r="Q40" i="23" s="1"/>
  <c r="O33" i="23"/>
  <c r="Q33" i="23" s="1"/>
  <c r="O24" i="23"/>
  <c r="Q24" i="23" s="1"/>
  <c r="O29" i="23"/>
  <c r="Q29" i="23" s="1"/>
  <c r="O19" i="23"/>
  <c r="Q19" i="23" s="1"/>
  <c r="O37" i="23"/>
  <c r="Q37" i="23" s="1"/>
  <c r="O35" i="23"/>
  <c r="Q35" i="23" s="1"/>
  <c r="O43" i="23"/>
  <c r="Q43" i="23" s="1"/>
  <c r="O10" i="23"/>
  <c r="Q10" i="23" s="1"/>
  <c r="O38" i="23"/>
  <c r="Q38" i="23" s="1"/>
  <c r="O42" i="23"/>
  <c r="Q42" i="23" s="1"/>
  <c r="O23" i="23"/>
  <c r="Q23" i="23" s="1"/>
  <c r="O18" i="23"/>
  <c r="Q18" i="23" s="1"/>
  <c r="O25" i="23"/>
  <c r="Q25" i="23" s="1"/>
  <c r="O20" i="23"/>
  <c r="Q20" i="23" s="1"/>
  <c r="O14" i="23"/>
  <c r="Q14" i="23" s="1"/>
  <c r="O29" i="50"/>
  <c r="Q29" i="50" s="1"/>
  <c r="O10" i="50"/>
  <c r="Q10" i="50" s="1"/>
  <c r="O27" i="50"/>
  <c r="Q27" i="50" s="1"/>
  <c r="O25" i="50"/>
  <c r="Q25" i="50" s="1"/>
  <c r="O23" i="50"/>
  <c r="Q23" i="50" s="1"/>
  <c r="O34" i="50"/>
  <c r="Q34" i="50" s="1"/>
  <c r="O30" i="50"/>
  <c r="Q30" i="50" s="1"/>
  <c r="O22" i="50"/>
  <c r="Q22" i="50" s="1"/>
  <c r="O38" i="50"/>
  <c r="Q38" i="50" s="1"/>
  <c r="O6" i="50"/>
  <c r="Q6" i="50" s="1"/>
  <c r="O21" i="50"/>
  <c r="Q21" i="50" s="1"/>
  <c r="O32" i="50"/>
  <c r="Q32" i="50" s="1"/>
  <c r="O36" i="50"/>
  <c r="Q36" i="50" s="1"/>
  <c r="O15" i="50"/>
  <c r="Q15" i="50" s="1"/>
  <c r="O43" i="50"/>
  <c r="Q43" i="50" s="1"/>
  <c r="O14" i="50"/>
  <c r="Q14" i="50" s="1"/>
  <c r="O12" i="50"/>
  <c r="Q12" i="50" s="1"/>
  <c r="O33" i="50"/>
  <c r="Q33" i="50" s="1"/>
  <c r="O19" i="50"/>
  <c r="Q19" i="50" s="1"/>
  <c r="O35" i="50"/>
  <c r="Q35" i="50" s="1"/>
  <c r="O31" i="50"/>
  <c r="Q31" i="50" s="1"/>
  <c r="O26" i="50"/>
  <c r="Q26" i="50" s="1"/>
  <c r="O13" i="50"/>
  <c r="Q13" i="50" s="1"/>
  <c r="O37" i="50"/>
  <c r="Q37" i="50" s="1"/>
  <c r="O28" i="50"/>
  <c r="Q28" i="50" s="1"/>
  <c r="O18" i="50"/>
  <c r="Q18" i="50" s="1"/>
  <c r="O41" i="50"/>
  <c r="Q41" i="50" s="1"/>
  <c r="O7" i="50"/>
  <c r="Q7" i="50" s="1"/>
  <c r="O42" i="50"/>
  <c r="Q42" i="50" s="1"/>
  <c r="O16" i="50"/>
  <c r="Q16" i="50" s="1"/>
  <c r="O20" i="50"/>
  <c r="Q20" i="50" s="1"/>
  <c r="O17" i="50"/>
  <c r="Q17" i="50" s="1"/>
  <c r="O24" i="50"/>
  <c r="Q24" i="50" s="1"/>
  <c r="O40" i="50"/>
  <c r="Q40" i="50" s="1"/>
  <c r="O39" i="50"/>
  <c r="Q39" i="50" s="1"/>
  <c r="O11" i="50"/>
  <c r="Q11" i="50" s="1"/>
  <c r="O9" i="50"/>
  <c r="Q9" i="50" s="1"/>
  <c r="O8" i="50"/>
  <c r="Q8" i="50" s="1"/>
  <c r="O5" i="50"/>
  <c r="I44" i="48"/>
  <c r="K5" i="48"/>
  <c r="K44" i="48" s="1"/>
  <c r="M44" i="48" s="1"/>
  <c r="O25" i="39"/>
  <c r="Q25" i="39" s="1"/>
  <c r="O17" i="39"/>
  <c r="Q17" i="39" s="1"/>
  <c r="O29" i="39"/>
  <c r="Q29" i="39" s="1"/>
  <c r="O31" i="39"/>
  <c r="Q31" i="39" s="1"/>
  <c r="O43" i="39"/>
  <c r="Q43" i="39" s="1"/>
  <c r="O35" i="39"/>
  <c r="Q35" i="39" s="1"/>
  <c r="O30" i="39"/>
  <c r="Q30" i="39" s="1"/>
  <c r="O12" i="39"/>
  <c r="Q12" i="39" s="1"/>
  <c r="O20" i="39"/>
  <c r="Q20" i="39" s="1"/>
  <c r="O7" i="39"/>
  <c r="Q7" i="39" s="1"/>
  <c r="O14" i="39"/>
  <c r="Q14" i="39" s="1"/>
  <c r="O40" i="39"/>
  <c r="Q40" i="39" s="1"/>
  <c r="O18" i="39"/>
  <c r="Q18" i="39" s="1"/>
  <c r="O34" i="39"/>
  <c r="Q34" i="39" s="1"/>
  <c r="O38" i="39"/>
  <c r="Q38" i="39" s="1"/>
  <c r="O15" i="39"/>
  <c r="Q15" i="39" s="1"/>
  <c r="O28" i="39"/>
  <c r="Q28" i="39" s="1"/>
  <c r="O27" i="39"/>
  <c r="Q27" i="39" s="1"/>
  <c r="O26" i="39"/>
  <c r="Q26" i="39" s="1"/>
  <c r="O23" i="39"/>
  <c r="Q23" i="39" s="1"/>
  <c r="O36" i="39"/>
  <c r="Q36" i="39" s="1"/>
  <c r="O41" i="39"/>
  <c r="Q41" i="39" s="1"/>
  <c r="O37" i="39"/>
  <c r="Q37" i="39" s="1"/>
  <c r="O32" i="39"/>
  <c r="Q32" i="39" s="1"/>
  <c r="O42" i="39"/>
  <c r="Q42" i="39" s="1"/>
  <c r="O21" i="39"/>
  <c r="Q21" i="39" s="1"/>
  <c r="O33" i="39"/>
  <c r="Q33" i="39" s="1"/>
  <c r="O8" i="39"/>
  <c r="Q8" i="39" s="1"/>
  <c r="O11" i="39"/>
  <c r="Q11" i="39" s="1"/>
  <c r="O13" i="39"/>
  <c r="Q13" i="39" s="1"/>
  <c r="O19" i="39"/>
  <c r="Q19" i="39" s="1"/>
  <c r="O10" i="39"/>
  <c r="Q10" i="39" s="1"/>
  <c r="O24" i="39"/>
  <c r="Q24" i="39" s="1"/>
  <c r="O39" i="39"/>
  <c r="Q39" i="39" s="1"/>
  <c r="O22" i="39"/>
  <c r="Q22" i="39" s="1"/>
  <c r="O6" i="39"/>
  <c r="Q6" i="39" s="1"/>
  <c r="O9" i="39"/>
  <c r="Q9" i="39" s="1"/>
  <c r="O16" i="39"/>
  <c r="Q16" i="39" s="1"/>
  <c r="O5" i="39"/>
  <c r="O14" i="31"/>
  <c r="Q14" i="31" s="1"/>
  <c r="O33" i="31"/>
  <c r="Q33" i="31" s="1"/>
  <c r="O12" i="31"/>
  <c r="Q12" i="31" s="1"/>
  <c r="O10" i="31"/>
  <c r="Q10" i="31" s="1"/>
  <c r="O38" i="31"/>
  <c r="Q38" i="31" s="1"/>
  <c r="O32" i="31"/>
  <c r="Q32" i="31" s="1"/>
  <c r="O8" i="31"/>
  <c r="Q8" i="31" s="1"/>
  <c r="O25" i="31"/>
  <c r="Q25" i="31" s="1"/>
  <c r="O26" i="31"/>
  <c r="Q26" i="31" s="1"/>
  <c r="O13" i="31"/>
  <c r="Q13" i="31" s="1"/>
  <c r="O39" i="31"/>
  <c r="Q39" i="31" s="1"/>
  <c r="O11" i="31"/>
  <c r="Q11" i="31" s="1"/>
  <c r="O23" i="31"/>
  <c r="Q23" i="31" s="1"/>
  <c r="O41" i="31"/>
  <c r="Q41" i="31" s="1"/>
  <c r="O16" i="31"/>
  <c r="Q16" i="31" s="1"/>
  <c r="O31" i="31"/>
  <c r="Q31" i="31" s="1"/>
  <c r="O37" i="31"/>
  <c r="Q37" i="31" s="1"/>
  <c r="O22" i="31"/>
  <c r="Q22" i="31" s="1"/>
  <c r="O40" i="31"/>
  <c r="Q40" i="31" s="1"/>
  <c r="O34" i="31"/>
  <c r="Q34" i="31" s="1"/>
  <c r="O15" i="31"/>
  <c r="Q15" i="31" s="1"/>
  <c r="O9" i="31"/>
  <c r="Q9" i="31" s="1"/>
  <c r="O35" i="31"/>
  <c r="Q35" i="31" s="1"/>
  <c r="O36" i="31"/>
  <c r="Q36" i="31" s="1"/>
  <c r="O42" i="31"/>
  <c r="Q42" i="31" s="1"/>
  <c r="O19" i="31"/>
  <c r="Q19" i="31" s="1"/>
  <c r="O18" i="31"/>
  <c r="Q18" i="31" s="1"/>
  <c r="O27" i="31"/>
  <c r="Q27" i="31" s="1"/>
  <c r="O29" i="31"/>
  <c r="Q29" i="31" s="1"/>
  <c r="O21" i="31"/>
  <c r="Q21" i="31" s="1"/>
  <c r="O24" i="31"/>
  <c r="Q24" i="31" s="1"/>
  <c r="O20" i="31"/>
  <c r="Q20" i="31" s="1"/>
  <c r="O7" i="31"/>
  <c r="Q7" i="31" s="1"/>
  <c r="O30" i="31"/>
  <c r="Q30" i="31" s="1"/>
  <c r="O43" i="31"/>
  <c r="Q43" i="31" s="1"/>
  <c r="O28" i="31"/>
  <c r="Q28" i="31" s="1"/>
  <c r="O17" i="31"/>
  <c r="Q17" i="31" s="1"/>
  <c r="O6" i="31"/>
  <c r="Q6" i="31" s="1"/>
  <c r="O5" i="31"/>
  <c r="I44" i="14"/>
  <c r="K5" i="14"/>
  <c r="K44" i="14" s="1"/>
  <c r="M44" i="14" s="1"/>
  <c r="O10" i="19"/>
  <c r="Q10" i="19" s="1"/>
  <c r="O13" i="19"/>
  <c r="Q13" i="19" s="1"/>
  <c r="O34" i="19"/>
  <c r="Q34" i="19" s="1"/>
  <c r="O23" i="19"/>
  <c r="Q23" i="19" s="1"/>
  <c r="O43" i="19"/>
  <c r="Q43" i="19" s="1"/>
  <c r="O28" i="19"/>
  <c r="Q28" i="19" s="1"/>
  <c r="O25" i="19"/>
  <c r="Q25" i="19" s="1"/>
  <c r="O31" i="19"/>
  <c r="Q31" i="19" s="1"/>
  <c r="O29" i="19"/>
  <c r="Q29" i="19" s="1"/>
  <c r="O19" i="19"/>
  <c r="Q19" i="19" s="1"/>
  <c r="O42" i="19"/>
  <c r="Q42" i="19" s="1"/>
  <c r="O12" i="19"/>
  <c r="Q12" i="19" s="1"/>
  <c r="O36" i="19"/>
  <c r="Q36" i="19" s="1"/>
  <c r="O30" i="19"/>
  <c r="Q30" i="19" s="1"/>
  <c r="O15" i="19"/>
  <c r="Q15" i="19" s="1"/>
  <c r="O41" i="19"/>
  <c r="Q41" i="19" s="1"/>
  <c r="O21" i="19"/>
  <c r="Q21" i="19" s="1"/>
  <c r="O27" i="19"/>
  <c r="Q27" i="19" s="1"/>
  <c r="O24" i="19"/>
  <c r="Q24" i="19" s="1"/>
  <c r="O17" i="19"/>
  <c r="Q17" i="19" s="1"/>
  <c r="O7" i="19"/>
  <c r="Q7" i="19" s="1"/>
  <c r="O33" i="19"/>
  <c r="Q33" i="19" s="1"/>
  <c r="O16" i="19"/>
  <c r="Q16" i="19" s="1"/>
  <c r="O32" i="19"/>
  <c r="Q32" i="19" s="1"/>
  <c r="O20" i="19"/>
  <c r="Q20" i="19" s="1"/>
  <c r="O8" i="19"/>
  <c r="Q8" i="19" s="1"/>
  <c r="O39" i="19"/>
  <c r="Q39" i="19" s="1"/>
  <c r="O14" i="19"/>
  <c r="Q14" i="19" s="1"/>
  <c r="O40" i="19"/>
  <c r="Q40" i="19" s="1"/>
  <c r="O37" i="19"/>
  <c r="Q37" i="19" s="1"/>
  <c r="O11" i="19"/>
  <c r="Q11" i="19" s="1"/>
  <c r="O9" i="19"/>
  <c r="Q9" i="19" s="1"/>
  <c r="O26" i="19"/>
  <c r="Q26" i="19" s="1"/>
  <c r="O35" i="19"/>
  <c r="Q35" i="19" s="1"/>
  <c r="O6" i="19"/>
  <c r="Q6" i="19" s="1"/>
  <c r="O38" i="19"/>
  <c r="Q38" i="19" s="1"/>
  <c r="O18" i="19"/>
  <c r="Q18" i="19" s="1"/>
  <c r="O22" i="19"/>
  <c r="Q22" i="19" s="1"/>
  <c r="O5" i="19"/>
  <c r="O25" i="34"/>
  <c r="Q25" i="34" s="1"/>
  <c r="O15" i="34"/>
  <c r="Q15" i="34" s="1"/>
  <c r="O28" i="34"/>
  <c r="Q28" i="34" s="1"/>
  <c r="O39" i="34"/>
  <c r="Q39" i="34" s="1"/>
  <c r="O7" i="34"/>
  <c r="Q7" i="34" s="1"/>
  <c r="O23" i="34"/>
  <c r="Q23" i="34" s="1"/>
  <c r="O40" i="34"/>
  <c r="Q40" i="34" s="1"/>
  <c r="O43" i="34"/>
  <c r="Q43" i="34" s="1"/>
  <c r="O27" i="34"/>
  <c r="Q27" i="34" s="1"/>
  <c r="O42" i="34"/>
  <c r="Q42" i="34" s="1"/>
  <c r="O31" i="34"/>
  <c r="Q31" i="34" s="1"/>
  <c r="O33" i="34"/>
  <c r="Q33" i="34" s="1"/>
  <c r="O14" i="34"/>
  <c r="Q14" i="34" s="1"/>
  <c r="O20" i="34"/>
  <c r="Q20" i="34" s="1"/>
  <c r="O9" i="34"/>
  <c r="Q9" i="34" s="1"/>
  <c r="O6" i="34"/>
  <c r="Q6" i="34" s="1"/>
  <c r="O18" i="34"/>
  <c r="Q18" i="34" s="1"/>
  <c r="O36" i="34"/>
  <c r="Q36" i="34" s="1"/>
  <c r="O19" i="34"/>
  <c r="Q19" i="34" s="1"/>
  <c r="O8" i="34"/>
  <c r="Q8" i="34" s="1"/>
  <c r="O17" i="34"/>
  <c r="Q17" i="34" s="1"/>
  <c r="O22" i="34"/>
  <c r="Q22" i="34" s="1"/>
  <c r="O38" i="34"/>
  <c r="Q38" i="34" s="1"/>
  <c r="O41" i="34"/>
  <c r="Q41" i="34" s="1"/>
  <c r="O34" i="34"/>
  <c r="Q34" i="34" s="1"/>
  <c r="O12" i="34"/>
  <c r="Q12" i="34" s="1"/>
  <c r="O35" i="34"/>
  <c r="Q35" i="34" s="1"/>
  <c r="O37" i="34"/>
  <c r="Q37" i="34" s="1"/>
  <c r="O32" i="34"/>
  <c r="Q32" i="34" s="1"/>
  <c r="O11" i="34"/>
  <c r="Q11" i="34" s="1"/>
  <c r="O29" i="34"/>
  <c r="Q29" i="34" s="1"/>
  <c r="O21" i="34"/>
  <c r="Q21" i="34" s="1"/>
  <c r="O30" i="34"/>
  <c r="Q30" i="34" s="1"/>
  <c r="O5" i="34"/>
  <c r="O10" i="34"/>
  <c r="Q10" i="34" s="1"/>
  <c r="O26" i="34"/>
  <c r="Q26" i="34" s="1"/>
  <c r="O13" i="34"/>
  <c r="Q13" i="34" s="1"/>
  <c r="O24" i="34"/>
  <c r="Q24" i="34" s="1"/>
  <c r="O16" i="34"/>
  <c r="Q16" i="34" s="1"/>
  <c r="O17" i="8"/>
  <c r="Q17" i="8" s="1"/>
  <c r="O39" i="8"/>
  <c r="Q39" i="8" s="1"/>
  <c r="O25" i="8"/>
  <c r="Q25" i="8" s="1"/>
  <c r="O19" i="8"/>
  <c r="Q19" i="8" s="1"/>
  <c r="O37" i="8"/>
  <c r="Q37" i="8" s="1"/>
  <c r="O21" i="8"/>
  <c r="Q21" i="8" s="1"/>
  <c r="O8" i="8"/>
  <c r="Q8" i="8" s="1"/>
  <c r="O35" i="8"/>
  <c r="Q35" i="8" s="1"/>
  <c r="O28" i="8"/>
  <c r="Q28" i="8" s="1"/>
  <c r="O42" i="8"/>
  <c r="Q42" i="8" s="1"/>
  <c r="O13" i="8"/>
  <c r="Q13" i="8" s="1"/>
  <c r="O9" i="8"/>
  <c r="Q9" i="8" s="1"/>
  <c r="O14" i="8"/>
  <c r="Q14" i="8" s="1"/>
  <c r="O36" i="8"/>
  <c r="Q36" i="8" s="1"/>
  <c r="O32" i="8"/>
  <c r="Q32" i="8" s="1"/>
  <c r="O5" i="8"/>
  <c r="O6" i="8"/>
  <c r="Q6" i="8" s="1"/>
  <c r="O38" i="8"/>
  <c r="Q38" i="8" s="1"/>
  <c r="O7" i="8"/>
  <c r="Q7" i="8" s="1"/>
  <c r="O26" i="8"/>
  <c r="Q26" i="8" s="1"/>
  <c r="O18" i="8"/>
  <c r="Q18" i="8" s="1"/>
  <c r="O41" i="8"/>
  <c r="Q41" i="8" s="1"/>
  <c r="O31" i="8"/>
  <c r="Q31" i="8" s="1"/>
  <c r="O29" i="8"/>
  <c r="Q29" i="8" s="1"/>
  <c r="O10" i="8"/>
  <c r="Q10" i="8" s="1"/>
  <c r="O30" i="8"/>
  <c r="Q30" i="8" s="1"/>
  <c r="O12" i="8"/>
  <c r="Q12" i="8" s="1"/>
  <c r="O20" i="8"/>
  <c r="Q20" i="8" s="1"/>
  <c r="O27" i="8"/>
  <c r="Q27" i="8" s="1"/>
  <c r="O34" i="8"/>
  <c r="Q34" i="8" s="1"/>
  <c r="O23" i="8"/>
  <c r="Q23" i="8" s="1"/>
  <c r="O43" i="8"/>
  <c r="Q43" i="8" s="1"/>
  <c r="O33" i="8"/>
  <c r="Q33" i="8" s="1"/>
  <c r="O24" i="8"/>
  <c r="Q24" i="8" s="1"/>
  <c r="O16" i="8"/>
  <c r="Q16" i="8" s="1"/>
  <c r="O15" i="8"/>
  <c r="Q15" i="8" s="1"/>
  <c r="O40" i="8"/>
  <c r="Q40" i="8" s="1"/>
  <c r="O11" i="8"/>
  <c r="Q11" i="8" s="1"/>
  <c r="O22" i="8"/>
  <c r="Q22" i="8" s="1"/>
  <c r="O23" i="51"/>
  <c r="Q23" i="51" s="1"/>
  <c r="O13" i="51"/>
  <c r="Q13" i="51" s="1"/>
  <c r="O17" i="51"/>
  <c r="Q17" i="51" s="1"/>
  <c r="O27" i="51"/>
  <c r="Q27" i="51" s="1"/>
  <c r="O20" i="51"/>
  <c r="Q20" i="51" s="1"/>
  <c r="O9" i="51"/>
  <c r="Q9" i="51" s="1"/>
  <c r="O36" i="51"/>
  <c r="Q36" i="51" s="1"/>
  <c r="O28" i="51"/>
  <c r="Q28" i="51" s="1"/>
  <c r="O12" i="51"/>
  <c r="Q12" i="51" s="1"/>
  <c r="O14" i="51"/>
  <c r="Q14" i="51" s="1"/>
  <c r="O34" i="51"/>
  <c r="Q34" i="51" s="1"/>
  <c r="O42" i="51"/>
  <c r="Q42" i="51" s="1"/>
  <c r="O32" i="51"/>
  <c r="Q32" i="51" s="1"/>
  <c r="O43" i="51"/>
  <c r="Q43" i="51" s="1"/>
  <c r="O26" i="51"/>
  <c r="Q26" i="51" s="1"/>
  <c r="O25" i="51"/>
  <c r="Q25" i="51" s="1"/>
  <c r="O11" i="51"/>
  <c r="Q11" i="51" s="1"/>
  <c r="O18" i="51"/>
  <c r="Q18" i="51" s="1"/>
  <c r="O40" i="51"/>
  <c r="Q40" i="51" s="1"/>
  <c r="O37" i="51"/>
  <c r="Q37" i="51" s="1"/>
  <c r="O15" i="51"/>
  <c r="Q15" i="51" s="1"/>
  <c r="O8" i="51"/>
  <c r="Q8" i="51" s="1"/>
  <c r="O41" i="51"/>
  <c r="Q41" i="51" s="1"/>
  <c r="O29" i="51"/>
  <c r="Q29" i="51" s="1"/>
  <c r="O38" i="51"/>
  <c r="Q38" i="51" s="1"/>
  <c r="O30" i="51"/>
  <c r="Q30" i="51" s="1"/>
  <c r="O24" i="51"/>
  <c r="Q24" i="51" s="1"/>
  <c r="O6" i="51"/>
  <c r="Q6" i="51" s="1"/>
  <c r="O19" i="51"/>
  <c r="Q19" i="51" s="1"/>
  <c r="O22" i="51"/>
  <c r="Q22" i="51" s="1"/>
  <c r="O7" i="51"/>
  <c r="Q7" i="51" s="1"/>
  <c r="O35" i="51"/>
  <c r="Q35" i="51" s="1"/>
  <c r="O10" i="51"/>
  <c r="Q10" i="51" s="1"/>
  <c r="O33" i="51"/>
  <c r="Q33" i="51" s="1"/>
  <c r="O39" i="51"/>
  <c r="Q39" i="51" s="1"/>
  <c r="O16" i="51"/>
  <c r="Q16" i="51" s="1"/>
  <c r="O31" i="51"/>
  <c r="Q31" i="51" s="1"/>
  <c r="O5" i="51"/>
  <c r="O21" i="51"/>
  <c r="Q21" i="51" s="1"/>
  <c r="O43" i="21"/>
  <c r="Q43" i="21" s="1"/>
  <c r="O28" i="21"/>
  <c r="Q28" i="21" s="1"/>
  <c r="O17" i="21"/>
  <c r="Q17" i="21" s="1"/>
  <c r="O27" i="21"/>
  <c r="Q27" i="21" s="1"/>
  <c r="O37" i="21"/>
  <c r="Q37" i="21" s="1"/>
  <c r="O30" i="21"/>
  <c r="Q30" i="21" s="1"/>
  <c r="O32" i="21"/>
  <c r="Q32" i="21" s="1"/>
  <c r="O35" i="21"/>
  <c r="Q35" i="21" s="1"/>
  <c r="O22" i="21"/>
  <c r="Q22" i="21" s="1"/>
  <c r="O20" i="21"/>
  <c r="Q20" i="21" s="1"/>
  <c r="O6" i="21"/>
  <c r="Q6" i="21" s="1"/>
  <c r="O10" i="21"/>
  <c r="Q10" i="21" s="1"/>
  <c r="O15" i="21"/>
  <c r="Q15" i="21" s="1"/>
  <c r="O39" i="21"/>
  <c r="Q39" i="21" s="1"/>
  <c r="O12" i="21"/>
  <c r="Q12" i="21" s="1"/>
  <c r="O40" i="21"/>
  <c r="Q40" i="21" s="1"/>
  <c r="O23" i="21"/>
  <c r="Q23" i="21" s="1"/>
  <c r="O9" i="21"/>
  <c r="Q9" i="21" s="1"/>
  <c r="O38" i="21"/>
  <c r="Q38" i="21" s="1"/>
  <c r="O31" i="21"/>
  <c r="Q31" i="21" s="1"/>
  <c r="O25" i="21"/>
  <c r="Q25" i="21" s="1"/>
  <c r="O36" i="21"/>
  <c r="Q36" i="21" s="1"/>
  <c r="O42" i="21"/>
  <c r="Q42" i="21" s="1"/>
  <c r="O41" i="21"/>
  <c r="Q41" i="21" s="1"/>
  <c r="O29" i="21"/>
  <c r="Q29" i="21" s="1"/>
  <c r="O7" i="21"/>
  <c r="Q7" i="21" s="1"/>
  <c r="O11" i="21"/>
  <c r="Q11" i="21" s="1"/>
  <c r="O18" i="21"/>
  <c r="Q18" i="21" s="1"/>
  <c r="O21" i="21"/>
  <c r="Q21" i="21" s="1"/>
  <c r="O33" i="21"/>
  <c r="Q33" i="21" s="1"/>
  <c r="O26" i="21"/>
  <c r="Q26" i="21" s="1"/>
  <c r="O24" i="21"/>
  <c r="Q24" i="21" s="1"/>
  <c r="O8" i="21"/>
  <c r="Q8" i="21" s="1"/>
  <c r="O13" i="21"/>
  <c r="Q13" i="21" s="1"/>
  <c r="O16" i="21"/>
  <c r="Q16" i="21" s="1"/>
  <c r="O14" i="21"/>
  <c r="Q14" i="21" s="1"/>
  <c r="O34" i="21"/>
  <c r="Q34" i="21" s="1"/>
  <c r="O19" i="21"/>
  <c r="Q19" i="21" s="1"/>
  <c r="O5" i="21"/>
  <c r="O40" i="38"/>
  <c r="Q40" i="38" s="1"/>
  <c r="O20" i="38"/>
  <c r="Q20" i="38" s="1"/>
  <c r="O23" i="38"/>
  <c r="Q23" i="38" s="1"/>
  <c r="O18" i="38"/>
  <c r="Q18" i="38" s="1"/>
  <c r="O36" i="38"/>
  <c r="Q36" i="38" s="1"/>
  <c r="O43" i="38"/>
  <c r="Q43" i="38" s="1"/>
  <c r="O28" i="38"/>
  <c r="Q28" i="38" s="1"/>
  <c r="O7" i="38"/>
  <c r="Q7" i="38" s="1"/>
  <c r="O33" i="38"/>
  <c r="Q33" i="38" s="1"/>
  <c r="O24" i="38"/>
  <c r="Q24" i="38" s="1"/>
  <c r="O15" i="38"/>
  <c r="Q15" i="38" s="1"/>
  <c r="O10" i="38"/>
  <c r="Q10" i="38" s="1"/>
  <c r="O35" i="38"/>
  <c r="Q35" i="38" s="1"/>
  <c r="O34" i="38"/>
  <c r="Q34" i="38" s="1"/>
  <c r="O16" i="38"/>
  <c r="Q16" i="38" s="1"/>
  <c r="O17" i="38"/>
  <c r="Q17" i="38" s="1"/>
  <c r="O13" i="38"/>
  <c r="Q13" i="38" s="1"/>
  <c r="O42" i="38"/>
  <c r="Q42" i="38" s="1"/>
  <c r="O8" i="38"/>
  <c r="Q8" i="38" s="1"/>
  <c r="O31" i="38"/>
  <c r="Q31" i="38" s="1"/>
  <c r="O22" i="38"/>
  <c r="Q22" i="38" s="1"/>
  <c r="O19" i="38"/>
  <c r="Q19" i="38" s="1"/>
  <c r="O39" i="38"/>
  <c r="Q39" i="38" s="1"/>
  <c r="O25" i="38"/>
  <c r="Q25" i="38" s="1"/>
  <c r="O6" i="38"/>
  <c r="Q6" i="38" s="1"/>
  <c r="O9" i="38"/>
  <c r="Q9" i="38" s="1"/>
  <c r="O27" i="38"/>
  <c r="Q27" i="38" s="1"/>
  <c r="O29" i="38"/>
  <c r="Q29" i="38" s="1"/>
  <c r="O14" i="38"/>
  <c r="Q14" i="38" s="1"/>
  <c r="O41" i="38"/>
  <c r="Q41" i="38" s="1"/>
  <c r="O11" i="38"/>
  <c r="Q11" i="38" s="1"/>
  <c r="O12" i="38"/>
  <c r="Q12" i="38" s="1"/>
  <c r="O5" i="38"/>
  <c r="O21" i="38"/>
  <c r="Q21" i="38" s="1"/>
  <c r="O26" i="38"/>
  <c r="Q26" i="38" s="1"/>
  <c r="O37" i="38"/>
  <c r="Q37" i="38" s="1"/>
  <c r="O32" i="38"/>
  <c r="Q32" i="38" s="1"/>
  <c r="O38" i="38"/>
  <c r="Q38" i="38" s="1"/>
  <c r="O30" i="38"/>
  <c r="Q30" i="38" s="1"/>
  <c r="O40" i="24"/>
  <c r="Q40" i="24" s="1"/>
  <c r="O29" i="24"/>
  <c r="Q29" i="24" s="1"/>
  <c r="O22" i="24"/>
  <c r="Q22" i="24" s="1"/>
  <c r="O34" i="24"/>
  <c r="Q34" i="24" s="1"/>
  <c r="O42" i="24"/>
  <c r="Q42" i="24" s="1"/>
  <c r="O41" i="24"/>
  <c r="Q41" i="24" s="1"/>
  <c r="O11" i="24"/>
  <c r="Q11" i="24" s="1"/>
  <c r="O18" i="24"/>
  <c r="Q18" i="24" s="1"/>
  <c r="O28" i="24"/>
  <c r="Q28" i="24" s="1"/>
  <c r="O39" i="24"/>
  <c r="Q39" i="24" s="1"/>
  <c r="O36" i="24"/>
  <c r="Q36" i="24" s="1"/>
  <c r="O12" i="24"/>
  <c r="Q12" i="24" s="1"/>
  <c r="O43" i="24"/>
  <c r="Q43" i="24" s="1"/>
  <c r="O20" i="24"/>
  <c r="Q20" i="24" s="1"/>
  <c r="O16" i="24"/>
  <c r="Q16" i="24" s="1"/>
  <c r="O26" i="24"/>
  <c r="Q26" i="24" s="1"/>
  <c r="O7" i="24"/>
  <c r="Q7" i="24" s="1"/>
  <c r="O33" i="24"/>
  <c r="Q33" i="24" s="1"/>
  <c r="O14" i="24"/>
  <c r="Q14" i="24" s="1"/>
  <c r="O15" i="24"/>
  <c r="Q15" i="24" s="1"/>
  <c r="O23" i="24"/>
  <c r="Q23" i="24" s="1"/>
  <c r="O38" i="24"/>
  <c r="Q38" i="24" s="1"/>
  <c r="O10" i="24"/>
  <c r="Q10" i="24" s="1"/>
  <c r="O37" i="24"/>
  <c r="Q37" i="24" s="1"/>
  <c r="O32" i="24"/>
  <c r="Q32" i="24" s="1"/>
  <c r="O30" i="24"/>
  <c r="Q30" i="24" s="1"/>
  <c r="O6" i="24"/>
  <c r="Q6" i="24" s="1"/>
  <c r="O9" i="24"/>
  <c r="Q9" i="24" s="1"/>
  <c r="O19" i="24"/>
  <c r="Q19" i="24" s="1"/>
  <c r="O27" i="24"/>
  <c r="Q27" i="24" s="1"/>
  <c r="O8" i="24"/>
  <c r="Q8" i="24" s="1"/>
  <c r="O35" i="24"/>
  <c r="Q35" i="24" s="1"/>
  <c r="O25" i="24"/>
  <c r="Q25" i="24" s="1"/>
  <c r="O31" i="24"/>
  <c r="Q31" i="24" s="1"/>
  <c r="O21" i="24"/>
  <c r="Q21" i="24" s="1"/>
  <c r="O24" i="24"/>
  <c r="Q24" i="24" s="1"/>
  <c r="O17" i="24"/>
  <c r="Q17" i="24" s="1"/>
  <c r="O13" i="24"/>
  <c r="Q13" i="24" s="1"/>
  <c r="O5" i="24"/>
  <c r="O15" i="37"/>
  <c r="Q15" i="37" s="1"/>
  <c r="O29" i="37"/>
  <c r="Q29" i="37" s="1"/>
  <c r="O40" i="37"/>
  <c r="Q40" i="37" s="1"/>
  <c r="O18" i="37"/>
  <c r="Q18" i="37" s="1"/>
  <c r="O13" i="37"/>
  <c r="Q13" i="37" s="1"/>
  <c r="O9" i="37"/>
  <c r="Q9" i="37" s="1"/>
  <c r="O39" i="37"/>
  <c r="Q39" i="37" s="1"/>
  <c r="O25" i="37"/>
  <c r="Q25" i="37" s="1"/>
  <c r="O12" i="37"/>
  <c r="Q12" i="37" s="1"/>
  <c r="O37" i="37"/>
  <c r="Q37" i="37" s="1"/>
  <c r="O6" i="37"/>
  <c r="Q6" i="37" s="1"/>
  <c r="O27" i="37"/>
  <c r="Q27" i="37" s="1"/>
  <c r="O26" i="37"/>
  <c r="Q26" i="37" s="1"/>
  <c r="O42" i="37"/>
  <c r="Q42" i="37" s="1"/>
  <c r="O24" i="37"/>
  <c r="Q24" i="37" s="1"/>
  <c r="O22" i="37"/>
  <c r="Q22" i="37" s="1"/>
  <c r="O16" i="37"/>
  <c r="Q16" i="37" s="1"/>
  <c r="O32" i="37"/>
  <c r="Q32" i="37" s="1"/>
  <c r="O35" i="37"/>
  <c r="Q35" i="37" s="1"/>
  <c r="O41" i="37"/>
  <c r="Q41" i="37" s="1"/>
  <c r="O14" i="37"/>
  <c r="Q14" i="37" s="1"/>
  <c r="O23" i="37"/>
  <c r="Q23" i="37" s="1"/>
  <c r="O8" i="37"/>
  <c r="Q8" i="37" s="1"/>
  <c r="O20" i="37"/>
  <c r="Q20" i="37" s="1"/>
  <c r="O31" i="37"/>
  <c r="Q31" i="37" s="1"/>
  <c r="O10" i="37"/>
  <c r="Q10" i="37" s="1"/>
  <c r="O36" i="37"/>
  <c r="Q36" i="37" s="1"/>
  <c r="O17" i="37"/>
  <c r="Q17" i="37" s="1"/>
  <c r="O19" i="37"/>
  <c r="Q19" i="37" s="1"/>
  <c r="O43" i="37"/>
  <c r="Q43" i="37" s="1"/>
  <c r="O28" i="37"/>
  <c r="Q28" i="37" s="1"/>
  <c r="O7" i="37"/>
  <c r="Q7" i="37" s="1"/>
  <c r="O34" i="37"/>
  <c r="Q34" i="37" s="1"/>
  <c r="O11" i="37"/>
  <c r="Q11" i="37" s="1"/>
  <c r="O21" i="37"/>
  <c r="Q21" i="37" s="1"/>
  <c r="O38" i="37"/>
  <c r="Q38" i="37" s="1"/>
  <c r="O33" i="37"/>
  <c r="Q33" i="37" s="1"/>
  <c r="O30" i="37"/>
  <c r="Q30" i="37" s="1"/>
  <c r="O5" i="37"/>
  <c r="O34" i="22"/>
  <c r="Q34" i="22" s="1"/>
  <c r="O26" i="22"/>
  <c r="Q26" i="22" s="1"/>
  <c r="O25" i="22"/>
  <c r="Q25" i="22" s="1"/>
  <c r="O24" i="22"/>
  <c r="Q24" i="22" s="1"/>
  <c r="O36" i="22"/>
  <c r="Q36" i="22" s="1"/>
  <c r="O29" i="22"/>
  <c r="Q29" i="22" s="1"/>
  <c r="O41" i="22"/>
  <c r="Q41" i="22" s="1"/>
  <c r="O21" i="22"/>
  <c r="Q21" i="22" s="1"/>
  <c r="O9" i="22"/>
  <c r="Q9" i="22" s="1"/>
  <c r="O6" i="22"/>
  <c r="Q6" i="22" s="1"/>
  <c r="O32" i="22"/>
  <c r="Q32" i="22" s="1"/>
  <c r="O30" i="22"/>
  <c r="Q30" i="22" s="1"/>
  <c r="O11" i="22"/>
  <c r="Q11" i="22" s="1"/>
  <c r="O35" i="22"/>
  <c r="Q35" i="22" s="1"/>
  <c r="O38" i="22"/>
  <c r="Q38" i="22" s="1"/>
  <c r="O43" i="22"/>
  <c r="Q43" i="22" s="1"/>
  <c r="O13" i="22"/>
  <c r="Q13" i="22" s="1"/>
  <c r="O16" i="22"/>
  <c r="Q16" i="22" s="1"/>
  <c r="O18" i="22"/>
  <c r="Q18" i="22" s="1"/>
  <c r="O40" i="22"/>
  <c r="Q40" i="22" s="1"/>
  <c r="O39" i="22"/>
  <c r="Q39" i="22" s="1"/>
  <c r="O27" i="22"/>
  <c r="Q27" i="22" s="1"/>
  <c r="O12" i="22"/>
  <c r="Q12" i="22" s="1"/>
  <c r="O28" i="22"/>
  <c r="Q28" i="22" s="1"/>
  <c r="O17" i="22"/>
  <c r="Q17" i="22" s="1"/>
  <c r="O20" i="22"/>
  <c r="Q20" i="22" s="1"/>
  <c r="O31" i="22"/>
  <c r="Q31" i="22" s="1"/>
  <c r="O37" i="22"/>
  <c r="Q37" i="22" s="1"/>
  <c r="O14" i="22"/>
  <c r="Q14" i="22" s="1"/>
  <c r="O15" i="22"/>
  <c r="Q15" i="22" s="1"/>
  <c r="O8" i="22"/>
  <c r="Q8" i="22" s="1"/>
  <c r="O42" i="22"/>
  <c r="Q42" i="22" s="1"/>
  <c r="O22" i="22"/>
  <c r="Q22" i="22" s="1"/>
  <c r="O33" i="22"/>
  <c r="Q33" i="22" s="1"/>
  <c r="O19" i="22"/>
  <c r="Q19" i="22" s="1"/>
  <c r="O10" i="22"/>
  <c r="Q10" i="22" s="1"/>
  <c r="O7" i="22"/>
  <c r="Q7" i="22" s="1"/>
  <c r="O23" i="22"/>
  <c r="Q23" i="22" s="1"/>
  <c r="O5" i="22"/>
  <c r="O34" i="12"/>
  <c r="Q34" i="12" s="1"/>
  <c r="O22" i="12"/>
  <c r="Q22" i="12" s="1"/>
  <c r="O26" i="12"/>
  <c r="Q26" i="12" s="1"/>
  <c r="O11" i="12"/>
  <c r="Q11" i="12" s="1"/>
  <c r="O27" i="12"/>
  <c r="Q27" i="12" s="1"/>
  <c r="O10" i="12"/>
  <c r="Q10" i="12" s="1"/>
  <c r="O23" i="12"/>
  <c r="Q23" i="12" s="1"/>
  <c r="O43" i="12"/>
  <c r="Q43" i="12" s="1"/>
  <c r="O21" i="12"/>
  <c r="Q21" i="12" s="1"/>
  <c r="O18" i="12"/>
  <c r="Q18" i="12" s="1"/>
  <c r="O17" i="12"/>
  <c r="Q17" i="12" s="1"/>
  <c r="O41" i="12"/>
  <c r="Q41" i="12" s="1"/>
  <c r="O40" i="12"/>
  <c r="Q40" i="12" s="1"/>
  <c r="O14" i="12"/>
  <c r="Q14" i="12" s="1"/>
  <c r="O16" i="12"/>
  <c r="Q16" i="12" s="1"/>
  <c r="O25" i="12"/>
  <c r="Q25" i="12" s="1"/>
  <c r="O8" i="12"/>
  <c r="Q8" i="12" s="1"/>
  <c r="O6" i="12"/>
  <c r="Q6" i="12" s="1"/>
  <c r="O24" i="12"/>
  <c r="Q24" i="12" s="1"/>
  <c r="O7" i="12"/>
  <c r="Q7" i="12" s="1"/>
  <c r="O13" i="12"/>
  <c r="Q13" i="12" s="1"/>
  <c r="O28" i="12"/>
  <c r="Q28" i="12" s="1"/>
  <c r="O15" i="12"/>
  <c r="Q15" i="12" s="1"/>
  <c r="O29" i="12"/>
  <c r="Q29" i="12" s="1"/>
  <c r="O38" i="12"/>
  <c r="Q38" i="12" s="1"/>
  <c r="O9" i="12"/>
  <c r="Q9" i="12" s="1"/>
  <c r="O42" i="12"/>
  <c r="Q42" i="12" s="1"/>
  <c r="O36" i="12"/>
  <c r="Q36" i="12" s="1"/>
  <c r="O31" i="12"/>
  <c r="Q31" i="12" s="1"/>
  <c r="O19" i="12"/>
  <c r="Q19" i="12" s="1"/>
  <c r="O44" i="12"/>
  <c r="O5" i="12"/>
  <c r="Q5" i="12" s="1"/>
  <c r="O12" i="12"/>
  <c r="Q12" i="12" s="1"/>
  <c r="O37" i="12"/>
  <c r="Q37" i="12" s="1"/>
  <c r="O32" i="12"/>
  <c r="Q32" i="12" s="1"/>
  <c r="O39" i="12"/>
  <c r="Q39" i="12" s="1"/>
  <c r="O33" i="12"/>
  <c r="Q33" i="12" s="1"/>
  <c r="O30" i="12"/>
  <c r="Q30" i="12" s="1"/>
  <c r="O20" i="12"/>
  <c r="Q20" i="12" s="1"/>
  <c r="O35" i="12"/>
  <c r="Q35" i="12" s="1"/>
  <c r="O40" i="30"/>
  <c r="Q40" i="30" s="1"/>
  <c r="O30" i="30"/>
  <c r="Q30" i="30" s="1"/>
  <c r="O28" i="30"/>
  <c r="Q28" i="30" s="1"/>
  <c r="O35" i="30"/>
  <c r="Q35" i="30" s="1"/>
  <c r="O16" i="30"/>
  <c r="Q16" i="30" s="1"/>
  <c r="O15" i="30"/>
  <c r="Q15" i="30" s="1"/>
  <c r="O14" i="30"/>
  <c r="Q14" i="30" s="1"/>
  <c r="O23" i="30"/>
  <c r="Q23" i="30" s="1"/>
  <c r="O19" i="30"/>
  <c r="Q19" i="30" s="1"/>
  <c r="O27" i="30"/>
  <c r="Q27" i="30" s="1"/>
  <c r="O26" i="30"/>
  <c r="Q26" i="30" s="1"/>
  <c r="O12" i="30"/>
  <c r="Q12" i="30" s="1"/>
  <c r="O37" i="30"/>
  <c r="Q37" i="30" s="1"/>
  <c r="O11" i="30"/>
  <c r="Q11" i="30" s="1"/>
  <c r="O7" i="30"/>
  <c r="Q7" i="30" s="1"/>
  <c r="O43" i="30"/>
  <c r="Q43" i="30" s="1"/>
  <c r="O29" i="30"/>
  <c r="Q29" i="30" s="1"/>
  <c r="O32" i="30"/>
  <c r="Q32" i="30" s="1"/>
  <c r="O9" i="30"/>
  <c r="Q9" i="30" s="1"/>
  <c r="O39" i="30"/>
  <c r="Q39" i="30" s="1"/>
  <c r="O13" i="30"/>
  <c r="Q13" i="30" s="1"/>
  <c r="O33" i="30"/>
  <c r="Q33" i="30" s="1"/>
  <c r="O42" i="30"/>
  <c r="Q42" i="30" s="1"/>
  <c r="O41" i="30"/>
  <c r="Q41" i="30" s="1"/>
  <c r="O8" i="30"/>
  <c r="Q8" i="30" s="1"/>
  <c r="O25" i="30"/>
  <c r="Q25" i="30" s="1"/>
  <c r="O34" i="30"/>
  <c r="Q34" i="30" s="1"/>
  <c r="O20" i="30"/>
  <c r="Q20" i="30" s="1"/>
  <c r="O21" i="30"/>
  <c r="Q21" i="30" s="1"/>
  <c r="O17" i="30"/>
  <c r="Q17" i="30" s="1"/>
  <c r="O18" i="30"/>
  <c r="Q18" i="30" s="1"/>
  <c r="O10" i="30"/>
  <c r="Q10" i="30" s="1"/>
  <c r="O24" i="30"/>
  <c r="Q24" i="30" s="1"/>
  <c r="O6" i="30"/>
  <c r="Q6" i="30" s="1"/>
  <c r="O38" i="30"/>
  <c r="Q38" i="30" s="1"/>
  <c r="O36" i="30"/>
  <c r="Q36" i="30" s="1"/>
  <c r="O22" i="30"/>
  <c r="Q22" i="30" s="1"/>
  <c r="O31" i="30"/>
  <c r="Q31" i="30" s="1"/>
  <c r="O5" i="30"/>
  <c r="O30" i="42"/>
  <c r="Q30" i="42" s="1"/>
  <c r="O26" i="42"/>
  <c r="Q26" i="42" s="1"/>
  <c r="O15" i="42"/>
  <c r="Q15" i="42" s="1"/>
  <c r="O40" i="42"/>
  <c r="Q40" i="42" s="1"/>
  <c r="O23" i="42"/>
  <c r="Q23" i="42" s="1"/>
  <c r="O34" i="42"/>
  <c r="Q34" i="42" s="1"/>
  <c r="O19" i="42"/>
  <c r="Q19" i="42" s="1"/>
  <c r="O29" i="42"/>
  <c r="Q29" i="42" s="1"/>
  <c r="O11" i="42"/>
  <c r="Q11" i="42" s="1"/>
  <c r="O14" i="42"/>
  <c r="Q14" i="42" s="1"/>
  <c r="O16" i="42"/>
  <c r="Q16" i="42" s="1"/>
  <c r="O31" i="42"/>
  <c r="Q31" i="42" s="1"/>
  <c r="O27" i="42"/>
  <c r="Q27" i="42" s="1"/>
  <c r="O25" i="42"/>
  <c r="Q25" i="42" s="1"/>
  <c r="O24" i="42"/>
  <c r="Q24" i="42" s="1"/>
  <c r="O41" i="42"/>
  <c r="Q41" i="42" s="1"/>
  <c r="O32" i="42"/>
  <c r="Q32" i="42" s="1"/>
  <c r="O17" i="42"/>
  <c r="Q17" i="42" s="1"/>
  <c r="O9" i="42"/>
  <c r="Q9" i="42" s="1"/>
  <c r="O35" i="42"/>
  <c r="Q35" i="42" s="1"/>
  <c r="O18" i="42"/>
  <c r="Q18" i="42" s="1"/>
  <c r="O6" i="42"/>
  <c r="Q6" i="42" s="1"/>
  <c r="O20" i="42"/>
  <c r="Q20" i="42" s="1"/>
  <c r="O28" i="42"/>
  <c r="Q28" i="42" s="1"/>
  <c r="O8" i="42"/>
  <c r="Q8" i="42" s="1"/>
  <c r="O42" i="42"/>
  <c r="Q42" i="42" s="1"/>
  <c r="O39" i="42"/>
  <c r="Q39" i="42" s="1"/>
  <c r="O7" i="42"/>
  <c r="Q7" i="42" s="1"/>
  <c r="O13" i="42"/>
  <c r="Q13" i="42" s="1"/>
  <c r="O12" i="42"/>
  <c r="Q12" i="42" s="1"/>
  <c r="O38" i="42"/>
  <c r="Q38" i="42" s="1"/>
  <c r="O37" i="42"/>
  <c r="Q37" i="42" s="1"/>
  <c r="O43" i="42"/>
  <c r="Q43" i="42" s="1"/>
  <c r="O22" i="42"/>
  <c r="Q22" i="42" s="1"/>
  <c r="O33" i="42"/>
  <c r="Q33" i="42" s="1"/>
  <c r="O10" i="42"/>
  <c r="Q10" i="42" s="1"/>
  <c r="O21" i="42"/>
  <c r="Q21" i="42" s="1"/>
  <c r="O36" i="42"/>
  <c r="Q36" i="42" s="1"/>
  <c r="O5" i="42"/>
  <c r="O36" i="36"/>
  <c r="Q36" i="36" s="1"/>
  <c r="O24" i="36"/>
  <c r="Q24" i="36" s="1"/>
  <c r="O42" i="36"/>
  <c r="Q42" i="36" s="1"/>
  <c r="O16" i="36"/>
  <c r="Q16" i="36" s="1"/>
  <c r="O25" i="36"/>
  <c r="Q25" i="36" s="1"/>
  <c r="O21" i="36"/>
  <c r="Q21" i="36" s="1"/>
  <c r="O34" i="36"/>
  <c r="Q34" i="36" s="1"/>
  <c r="O11" i="36"/>
  <c r="Q11" i="36" s="1"/>
  <c r="O26" i="36"/>
  <c r="Q26" i="36" s="1"/>
  <c r="O33" i="36"/>
  <c r="Q33" i="36" s="1"/>
  <c r="O8" i="36"/>
  <c r="Q8" i="36" s="1"/>
  <c r="O23" i="36"/>
  <c r="Q23" i="36" s="1"/>
  <c r="O12" i="36"/>
  <c r="Q12" i="36" s="1"/>
  <c r="O13" i="36"/>
  <c r="Q13" i="36" s="1"/>
  <c r="O15" i="36"/>
  <c r="Q15" i="36" s="1"/>
  <c r="O39" i="36"/>
  <c r="Q39" i="36" s="1"/>
  <c r="O5" i="36"/>
  <c r="O27" i="36"/>
  <c r="Q27" i="36" s="1"/>
  <c r="O6" i="36"/>
  <c r="Q6" i="36" s="1"/>
  <c r="O17" i="36"/>
  <c r="Q17" i="36" s="1"/>
  <c r="O35" i="36"/>
  <c r="Q35" i="36" s="1"/>
  <c r="O28" i="36"/>
  <c r="Q28" i="36" s="1"/>
  <c r="O38" i="36"/>
  <c r="Q38" i="36" s="1"/>
  <c r="O40" i="36"/>
  <c r="Q40" i="36" s="1"/>
  <c r="O14" i="36"/>
  <c r="Q14" i="36" s="1"/>
  <c r="O9" i="36"/>
  <c r="Q9" i="36" s="1"/>
  <c r="O19" i="36"/>
  <c r="Q19" i="36" s="1"/>
  <c r="O31" i="36"/>
  <c r="Q31" i="36" s="1"/>
  <c r="O10" i="36"/>
  <c r="Q10" i="36" s="1"/>
  <c r="O20" i="36"/>
  <c r="Q20" i="36" s="1"/>
  <c r="O29" i="36"/>
  <c r="Q29" i="36" s="1"/>
  <c r="O32" i="36"/>
  <c r="Q32" i="36" s="1"/>
  <c r="O37" i="36"/>
  <c r="Q37" i="36" s="1"/>
  <c r="O18" i="36"/>
  <c r="Q18" i="36" s="1"/>
  <c r="O22" i="36"/>
  <c r="Q22" i="36" s="1"/>
  <c r="O41" i="36"/>
  <c r="Q41" i="36" s="1"/>
  <c r="O43" i="36"/>
  <c r="Q43" i="36" s="1"/>
  <c r="O7" i="36"/>
  <c r="Q7" i="36" s="1"/>
  <c r="O30" i="36"/>
  <c r="Q30" i="36" s="1"/>
  <c r="O15" i="43"/>
  <c r="Q15" i="43" s="1"/>
  <c r="O21" i="43"/>
  <c r="Q21" i="43" s="1"/>
  <c r="O28" i="43"/>
  <c r="Q28" i="43" s="1"/>
  <c r="O25" i="43"/>
  <c r="Q25" i="43" s="1"/>
  <c r="O27" i="43"/>
  <c r="Q27" i="43" s="1"/>
  <c r="O23" i="43"/>
  <c r="Q23" i="43" s="1"/>
  <c r="O42" i="43"/>
  <c r="Q42" i="43" s="1"/>
  <c r="O11" i="43"/>
  <c r="Q11" i="43" s="1"/>
  <c r="O29" i="43"/>
  <c r="Q29" i="43" s="1"/>
  <c r="O8" i="43"/>
  <c r="Q8" i="43" s="1"/>
  <c r="O5" i="43"/>
  <c r="O38" i="43"/>
  <c r="Q38" i="43" s="1"/>
  <c r="O31" i="43"/>
  <c r="Q31" i="43" s="1"/>
  <c r="O10" i="43"/>
  <c r="Q10" i="43" s="1"/>
  <c r="O26" i="43"/>
  <c r="Q26" i="43" s="1"/>
  <c r="O33" i="43"/>
  <c r="Q33" i="43" s="1"/>
  <c r="O7" i="43"/>
  <c r="Q7" i="43" s="1"/>
  <c r="O12" i="43"/>
  <c r="Q12" i="43" s="1"/>
  <c r="O14" i="43"/>
  <c r="Q14" i="43" s="1"/>
  <c r="O37" i="43"/>
  <c r="Q37" i="43" s="1"/>
  <c r="O6" i="43"/>
  <c r="Q6" i="43" s="1"/>
  <c r="O20" i="43"/>
  <c r="Q20" i="43" s="1"/>
  <c r="O19" i="43"/>
  <c r="Q19" i="43" s="1"/>
  <c r="O13" i="43"/>
  <c r="Q13" i="43" s="1"/>
  <c r="O18" i="43"/>
  <c r="Q18" i="43" s="1"/>
  <c r="O34" i="43"/>
  <c r="Q34" i="43" s="1"/>
  <c r="O39" i="43"/>
  <c r="Q39" i="43" s="1"/>
  <c r="O30" i="43"/>
  <c r="Q30" i="43" s="1"/>
  <c r="O16" i="43"/>
  <c r="Q16" i="43" s="1"/>
  <c r="O32" i="43"/>
  <c r="Q32" i="43" s="1"/>
  <c r="O35" i="43"/>
  <c r="Q35" i="43" s="1"/>
  <c r="O9" i="43"/>
  <c r="Q9" i="43" s="1"/>
  <c r="O41" i="43"/>
  <c r="Q41" i="43" s="1"/>
  <c r="O24" i="43"/>
  <c r="Q24" i="43" s="1"/>
  <c r="O36" i="43"/>
  <c r="Q36" i="43" s="1"/>
  <c r="O22" i="43"/>
  <c r="Q22" i="43" s="1"/>
  <c r="O43" i="43"/>
  <c r="Q43" i="43" s="1"/>
  <c r="O40" i="43"/>
  <c r="Q40" i="43" s="1"/>
  <c r="O17" i="43"/>
  <c r="Q17" i="43" s="1"/>
  <c r="O34" i="20"/>
  <c r="Q34" i="20" s="1"/>
  <c r="O10" i="20"/>
  <c r="Q10" i="20" s="1"/>
  <c r="O20" i="20"/>
  <c r="Q20" i="20" s="1"/>
  <c r="O16" i="20"/>
  <c r="Q16" i="20" s="1"/>
  <c r="O19" i="20"/>
  <c r="Q19" i="20" s="1"/>
  <c r="O9" i="20"/>
  <c r="Q9" i="20" s="1"/>
  <c r="O22" i="20"/>
  <c r="Q22" i="20" s="1"/>
  <c r="O8" i="20"/>
  <c r="Q8" i="20" s="1"/>
  <c r="O21" i="20"/>
  <c r="Q21" i="20" s="1"/>
  <c r="O38" i="20"/>
  <c r="Q38" i="20" s="1"/>
  <c r="O32" i="20"/>
  <c r="Q32" i="20" s="1"/>
  <c r="O39" i="20"/>
  <c r="Q39" i="20" s="1"/>
  <c r="O14" i="20"/>
  <c r="Q14" i="20" s="1"/>
  <c r="O15" i="20"/>
  <c r="Q15" i="20" s="1"/>
  <c r="O35" i="20"/>
  <c r="Q35" i="20" s="1"/>
  <c r="O13" i="20"/>
  <c r="Q13" i="20" s="1"/>
  <c r="O25" i="20"/>
  <c r="Q25" i="20" s="1"/>
  <c r="O6" i="20"/>
  <c r="Q6" i="20" s="1"/>
  <c r="O30" i="20"/>
  <c r="Q30" i="20" s="1"/>
  <c r="O17" i="20"/>
  <c r="Q17" i="20" s="1"/>
  <c r="O37" i="20"/>
  <c r="Q37" i="20" s="1"/>
  <c r="O31" i="20"/>
  <c r="Q31" i="20" s="1"/>
  <c r="O7" i="20"/>
  <c r="Q7" i="20" s="1"/>
  <c r="O18" i="20"/>
  <c r="Q18" i="20" s="1"/>
  <c r="O41" i="20"/>
  <c r="Q41" i="20" s="1"/>
  <c r="O12" i="20"/>
  <c r="Q12" i="20" s="1"/>
  <c r="O24" i="20"/>
  <c r="Q24" i="20" s="1"/>
  <c r="O36" i="20"/>
  <c r="Q36" i="20" s="1"/>
  <c r="O42" i="20"/>
  <c r="Q42" i="20" s="1"/>
  <c r="O23" i="20"/>
  <c r="Q23" i="20" s="1"/>
  <c r="O29" i="20"/>
  <c r="Q29" i="20" s="1"/>
  <c r="O40" i="20"/>
  <c r="Q40" i="20" s="1"/>
  <c r="O43" i="20"/>
  <c r="Q43" i="20" s="1"/>
  <c r="O26" i="20"/>
  <c r="Q26" i="20" s="1"/>
  <c r="O11" i="20"/>
  <c r="Q11" i="20" s="1"/>
  <c r="O27" i="20"/>
  <c r="Q27" i="20" s="1"/>
  <c r="O28" i="20"/>
  <c r="Q28" i="20" s="1"/>
  <c r="O33" i="20"/>
  <c r="Q33" i="20" s="1"/>
  <c r="O5" i="20"/>
  <c r="I44" i="27"/>
  <c r="K5" i="27"/>
  <c r="K44" i="27" s="1"/>
  <c r="M44" i="27" s="1"/>
  <c r="O12" i="41"/>
  <c r="Q12" i="41" s="1"/>
  <c r="O37" i="41"/>
  <c r="Q37" i="41" s="1"/>
  <c r="O43" i="41"/>
  <c r="Q43" i="41" s="1"/>
  <c r="O14" i="41"/>
  <c r="Q14" i="41" s="1"/>
  <c r="O35" i="41"/>
  <c r="Q35" i="41" s="1"/>
  <c r="O13" i="41"/>
  <c r="Q13" i="41" s="1"/>
  <c r="O22" i="41"/>
  <c r="Q22" i="41" s="1"/>
  <c r="O38" i="41"/>
  <c r="Q38" i="41" s="1"/>
  <c r="O25" i="41"/>
  <c r="Q25" i="41" s="1"/>
  <c r="O5" i="41"/>
  <c r="O10" i="41"/>
  <c r="Q10" i="41" s="1"/>
  <c r="O16" i="41"/>
  <c r="Q16" i="41" s="1"/>
  <c r="O26" i="41"/>
  <c r="Q26" i="41" s="1"/>
  <c r="O36" i="41"/>
  <c r="Q36" i="41" s="1"/>
  <c r="O40" i="41"/>
  <c r="Q40" i="41" s="1"/>
  <c r="O21" i="41"/>
  <c r="Q21" i="41" s="1"/>
  <c r="O30" i="41"/>
  <c r="Q30" i="41" s="1"/>
  <c r="O29" i="41"/>
  <c r="Q29" i="41" s="1"/>
  <c r="O28" i="41"/>
  <c r="Q28" i="41" s="1"/>
  <c r="O15" i="41"/>
  <c r="Q15" i="41" s="1"/>
  <c r="O6" i="41"/>
  <c r="Q6" i="41" s="1"/>
  <c r="O11" i="41"/>
  <c r="Q11" i="41" s="1"/>
  <c r="O24" i="41"/>
  <c r="Q24" i="41" s="1"/>
  <c r="O33" i="41"/>
  <c r="Q33" i="41" s="1"/>
  <c r="O32" i="41"/>
  <c r="Q32" i="41" s="1"/>
  <c r="O7" i="41"/>
  <c r="Q7" i="41" s="1"/>
  <c r="O39" i="41"/>
  <c r="Q39" i="41" s="1"/>
  <c r="O27" i="41"/>
  <c r="Q27" i="41" s="1"/>
  <c r="O8" i="41"/>
  <c r="Q8" i="41" s="1"/>
  <c r="O17" i="41"/>
  <c r="Q17" i="41" s="1"/>
  <c r="O23" i="41"/>
  <c r="Q23" i="41" s="1"/>
  <c r="O20" i="41"/>
  <c r="Q20" i="41" s="1"/>
  <c r="O42" i="41"/>
  <c r="Q42" i="41" s="1"/>
  <c r="O41" i="41"/>
  <c r="Q41" i="41" s="1"/>
  <c r="O19" i="41"/>
  <c r="Q19" i="41" s="1"/>
  <c r="O9" i="41"/>
  <c r="Q9" i="41" s="1"/>
  <c r="O34" i="41"/>
  <c r="Q34" i="41" s="1"/>
  <c r="O18" i="41"/>
  <c r="Q18" i="41" s="1"/>
  <c r="O31" i="41"/>
  <c r="Q31" i="41" s="1"/>
  <c r="O16" i="35"/>
  <c r="Q16" i="35" s="1"/>
  <c r="O33" i="35"/>
  <c r="Q33" i="35" s="1"/>
  <c r="O26" i="35"/>
  <c r="Q26" i="35" s="1"/>
  <c r="O28" i="35"/>
  <c r="Q28" i="35" s="1"/>
  <c r="O36" i="35"/>
  <c r="Q36" i="35" s="1"/>
  <c r="O41" i="35"/>
  <c r="Q41" i="35" s="1"/>
  <c r="O39" i="35"/>
  <c r="Q39" i="35" s="1"/>
  <c r="O18" i="35"/>
  <c r="Q18" i="35" s="1"/>
  <c r="O30" i="35"/>
  <c r="Q30" i="35" s="1"/>
  <c r="O23" i="35"/>
  <c r="Q23" i="35" s="1"/>
  <c r="O10" i="35"/>
  <c r="Q10" i="35" s="1"/>
  <c r="O13" i="35"/>
  <c r="Q13" i="35" s="1"/>
  <c r="O22" i="35"/>
  <c r="Q22" i="35" s="1"/>
  <c r="O37" i="35"/>
  <c r="Q37" i="35" s="1"/>
  <c r="O42" i="35"/>
  <c r="Q42" i="35" s="1"/>
  <c r="O5" i="35"/>
  <c r="O40" i="35"/>
  <c r="Q40" i="35" s="1"/>
  <c r="O19" i="35"/>
  <c r="Q19" i="35" s="1"/>
  <c r="O9" i="35"/>
  <c r="Q9" i="35" s="1"/>
  <c r="O43" i="35"/>
  <c r="Q43" i="35" s="1"/>
  <c r="O29" i="35"/>
  <c r="Q29" i="35" s="1"/>
  <c r="O6" i="35"/>
  <c r="Q6" i="35" s="1"/>
  <c r="O34" i="35"/>
  <c r="Q34" i="35" s="1"/>
  <c r="O17" i="35"/>
  <c r="Q17" i="35" s="1"/>
  <c r="O11" i="35"/>
  <c r="Q11" i="35" s="1"/>
  <c r="O21" i="35"/>
  <c r="Q21" i="35" s="1"/>
  <c r="O38" i="35"/>
  <c r="Q38" i="35" s="1"/>
  <c r="O24" i="35"/>
  <c r="Q24" i="35" s="1"/>
  <c r="O25" i="35"/>
  <c r="Q25" i="35" s="1"/>
  <c r="O20" i="35"/>
  <c r="Q20" i="35" s="1"/>
  <c r="O31" i="35"/>
  <c r="Q31" i="35" s="1"/>
  <c r="O12" i="35"/>
  <c r="Q12" i="35" s="1"/>
  <c r="O8" i="35"/>
  <c r="Q8" i="35" s="1"/>
  <c r="O35" i="35"/>
  <c r="Q35" i="35" s="1"/>
  <c r="O7" i="35"/>
  <c r="Q7" i="35" s="1"/>
  <c r="O14" i="35"/>
  <c r="Q14" i="35" s="1"/>
  <c r="O32" i="35"/>
  <c r="Q32" i="35" s="1"/>
  <c r="O15" i="35"/>
  <c r="Q15" i="35" s="1"/>
  <c r="O27" i="35"/>
  <c r="Q27" i="35" s="1"/>
  <c r="O27" i="32"/>
  <c r="Q27" i="32" s="1"/>
  <c r="O23" i="32"/>
  <c r="Q23" i="32" s="1"/>
  <c r="O21" i="32"/>
  <c r="Q21" i="32" s="1"/>
  <c r="O20" i="32"/>
  <c r="Q20" i="32" s="1"/>
  <c r="O12" i="32"/>
  <c r="Q12" i="32" s="1"/>
  <c r="O7" i="32"/>
  <c r="Q7" i="32" s="1"/>
  <c r="O11" i="32"/>
  <c r="Q11" i="32" s="1"/>
  <c r="O42" i="32"/>
  <c r="Q42" i="32" s="1"/>
  <c r="O5" i="32"/>
  <c r="O29" i="32"/>
  <c r="Q29" i="32" s="1"/>
  <c r="O35" i="32"/>
  <c r="Q35" i="32" s="1"/>
  <c r="O43" i="32"/>
  <c r="Q43" i="32" s="1"/>
  <c r="O24" i="32"/>
  <c r="Q24" i="32" s="1"/>
  <c r="O16" i="32"/>
  <c r="Q16" i="32" s="1"/>
  <c r="O9" i="32"/>
  <c r="Q9" i="32" s="1"/>
  <c r="O19" i="32"/>
  <c r="Q19" i="32" s="1"/>
  <c r="O15" i="32"/>
  <c r="Q15" i="32" s="1"/>
  <c r="O13" i="32"/>
  <c r="Q13" i="32" s="1"/>
  <c r="O30" i="32"/>
  <c r="Q30" i="32" s="1"/>
  <c r="O34" i="32"/>
  <c r="Q34" i="32" s="1"/>
  <c r="O41" i="32"/>
  <c r="Q41" i="32" s="1"/>
  <c r="O17" i="32"/>
  <c r="Q17" i="32" s="1"/>
  <c r="O14" i="32"/>
  <c r="Q14" i="32" s="1"/>
  <c r="O28" i="32"/>
  <c r="Q28" i="32" s="1"/>
  <c r="O40" i="32"/>
  <c r="Q40" i="32" s="1"/>
  <c r="O18" i="32"/>
  <c r="Q18" i="32" s="1"/>
  <c r="O39" i="32"/>
  <c r="Q39" i="32" s="1"/>
  <c r="O8" i="32"/>
  <c r="Q8" i="32" s="1"/>
  <c r="O31" i="32"/>
  <c r="Q31" i="32" s="1"/>
  <c r="O36" i="32"/>
  <c r="Q36" i="32" s="1"/>
  <c r="O37" i="32"/>
  <c r="Q37" i="32" s="1"/>
  <c r="O33" i="32"/>
  <c r="Q33" i="32" s="1"/>
  <c r="O10" i="32"/>
  <c r="Q10" i="32" s="1"/>
  <c r="O22" i="32"/>
  <c r="Q22" i="32" s="1"/>
  <c r="O32" i="32"/>
  <c r="Q32" i="32" s="1"/>
  <c r="O38" i="32"/>
  <c r="Q38" i="32" s="1"/>
  <c r="O25" i="32"/>
  <c r="Q25" i="32" s="1"/>
  <c r="O26" i="32"/>
  <c r="Q26" i="32" s="1"/>
  <c r="O6" i="32"/>
  <c r="Q6" i="32" s="1"/>
  <c r="O43" i="28"/>
  <c r="Q43" i="28" s="1"/>
  <c r="O30" i="28"/>
  <c r="Q30" i="28" s="1"/>
  <c r="O14" i="28"/>
  <c r="Q14" i="28" s="1"/>
  <c r="O31" i="28"/>
  <c r="Q31" i="28" s="1"/>
  <c r="O26" i="28"/>
  <c r="Q26" i="28" s="1"/>
  <c r="O38" i="28"/>
  <c r="Q38" i="28" s="1"/>
  <c r="O19" i="28"/>
  <c r="Q19" i="28" s="1"/>
  <c r="O12" i="28"/>
  <c r="Q12" i="28" s="1"/>
  <c r="O22" i="28"/>
  <c r="Q22" i="28" s="1"/>
  <c r="O9" i="28"/>
  <c r="Q9" i="28" s="1"/>
  <c r="O23" i="28"/>
  <c r="Q23" i="28" s="1"/>
  <c r="O40" i="28"/>
  <c r="Q40" i="28" s="1"/>
  <c r="O8" i="28"/>
  <c r="Q8" i="28" s="1"/>
  <c r="O36" i="28"/>
  <c r="Q36" i="28" s="1"/>
  <c r="O17" i="28"/>
  <c r="Q17" i="28" s="1"/>
  <c r="O11" i="28"/>
  <c r="Q11" i="28" s="1"/>
  <c r="O21" i="28"/>
  <c r="Q21" i="28" s="1"/>
  <c r="O42" i="28"/>
  <c r="Q42" i="28" s="1"/>
  <c r="O10" i="28"/>
  <c r="Q10" i="28" s="1"/>
  <c r="O28" i="28"/>
  <c r="Q28" i="28" s="1"/>
  <c r="O29" i="28"/>
  <c r="Q29" i="28" s="1"/>
  <c r="O7" i="28"/>
  <c r="Q7" i="28" s="1"/>
  <c r="O13" i="28"/>
  <c r="Q13" i="28" s="1"/>
  <c r="O25" i="28"/>
  <c r="Q25" i="28" s="1"/>
  <c r="O27" i="28"/>
  <c r="Q27" i="28" s="1"/>
  <c r="O32" i="28"/>
  <c r="Q32" i="28" s="1"/>
  <c r="O34" i="28"/>
  <c r="Q34" i="28" s="1"/>
  <c r="O41" i="28"/>
  <c r="Q41" i="28" s="1"/>
  <c r="O24" i="28"/>
  <c r="Q24" i="28" s="1"/>
  <c r="O39" i="28"/>
  <c r="Q39" i="28" s="1"/>
  <c r="O18" i="28"/>
  <c r="Q18" i="28" s="1"/>
  <c r="O16" i="28"/>
  <c r="Q16" i="28" s="1"/>
  <c r="O33" i="28"/>
  <c r="Q33" i="28" s="1"/>
  <c r="O20" i="28"/>
  <c r="Q20" i="28" s="1"/>
  <c r="O37" i="28"/>
  <c r="Q37" i="28" s="1"/>
  <c r="O15" i="28"/>
  <c r="Q15" i="28" s="1"/>
  <c r="O6" i="28"/>
  <c r="Q6" i="28" s="1"/>
  <c r="O35" i="28"/>
  <c r="Q35" i="28" s="1"/>
  <c r="O5" i="28"/>
  <c r="O9" i="17"/>
  <c r="Q9" i="17" s="1"/>
  <c r="O33" i="17"/>
  <c r="Q33" i="17" s="1"/>
  <c r="O23" i="17"/>
  <c r="Q23" i="17" s="1"/>
  <c r="O34" i="17"/>
  <c r="Q34" i="17" s="1"/>
  <c r="O43" i="17"/>
  <c r="Q43" i="17" s="1"/>
  <c r="O22" i="17"/>
  <c r="Q22" i="17" s="1"/>
  <c r="O7" i="17"/>
  <c r="Q7" i="17" s="1"/>
  <c r="O27" i="17"/>
  <c r="Q27" i="17" s="1"/>
  <c r="O35" i="17"/>
  <c r="Q35" i="17" s="1"/>
  <c r="O42" i="17"/>
  <c r="Q42" i="17" s="1"/>
  <c r="O41" i="17"/>
  <c r="Q41" i="17" s="1"/>
  <c r="O15" i="17"/>
  <c r="Q15" i="17" s="1"/>
  <c r="O18" i="17"/>
  <c r="Q18" i="17" s="1"/>
  <c r="O39" i="17"/>
  <c r="Q39" i="17" s="1"/>
  <c r="O21" i="17"/>
  <c r="Q21" i="17" s="1"/>
  <c r="O6" i="17"/>
  <c r="Q6" i="17" s="1"/>
  <c r="O40" i="17"/>
  <c r="Q40" i="17" s="1"/>
  <c r="O37" i="17"/>
  <c r="Q37" i="17" s="1"/>
  <c r="O30" i="17"/>
  <c r="Q30" i="17" s="1"/>
  <c r="O25" i="17"/>
  <c r="Q25" i="17" s="1"/>
  <c r="O13" i="17"/>
  <c r="Q13" i="17" s="1"/>
  <c r="O14" i="17"/>
  <c r="Q14" i="17" s="1"/>
  <c r="O11" i="17"/>
  <c r="Q11" i="17" s="1"/>
  <c r="O19" i="17"/>
  <c r="Q19" i="17" s="1"/>
  <c r="O28" i="17"/>
  <c r="Q28" i="17" s="1"/>
  <c r="O20" i="17"/>
  <c r="Q20" i="17" s="1"/>
  <c r="O26" i="17"/>
  <c r="Q26" i="17" s="1"/>
  <c r="O29" i="17"/>
  <c r="Q29" i="17" s="1"/>
  <c r="O38" i="17"/>
  <c r="Q38" i="17" s="1"/>
  <c r="O17" i="17"/>
  <c r="Q17" i="17" s="1"/>
  <c r="O16" i="17"/>
  <c r="Q16" i="17" s="1"/>
  <c r="O32" i="17"/>
  <c r="Q32" i="17" s="1"/>
  <c r="O24" i="17"/>
  <c r="Q24" i="17" s="1"/>
  <c r="O8" i="17"/>
  <c r="Q8" i="17" s="1"/>
  <c r="O31" i="17"/>
  <c r="Q31" i="17" s="1"/>
  <c r="O36" i="17"/>
  <c r="Q36" i="17" s="1"/>
  <c r="O10" i="17"/>
  <c r="Q10" i="17" s="1"/>
  <c r="O12" i="17"/>
  <c r="Q12" i="17" s="1"/>
  <c r="O5" i="17"/>
  <c r="I44" i="49"/>
  <c r="K5" i="49"/>
  <c r="K44" i="49" s="1"/>
  <c r="M44" i="49" s="1"/>
  <c r="O41" i="52"/>
  <c r="Q41" i="52" s="1"/>
  <c r="O13" i="52"/>
  <c r="Q13" i="52" s="1"/>
  <c r="O9" i="52"/>
  <c r="Q9" i="52" s="1"/>
  <c r="O26" i="52"/>
  <c r="Q26" i="52" s="1"/>
  <c r="O28" i="52"/>
  <c r="Q28" i="52" s="1"/>
  <c r="O35" i="52"/>
  <c r="Q35" i="52" s="1"/>
  <c r="O17" i="52"/>
  <c r="Q17" i="52" s="1"/>
  <c r="O40" i="52"/>
  <c r="Q40" i="52" s="1"/>
  <c r="O19" i="52"/>
  <c r="Q19" i="52" s="1"/>
  <c r="O42" i="52"/>
  <c r="Q42" i="52" s="1"/>
  <c r="O16" i="52"/>
  <c r="Q16" i="52" s="1"/>
  <c r="O6" i="52"/>
  <c r="Q6" i="52" s="1"/>
  <c r="O32" i="52"/>
  <c r="Q32" i="52" s="1"/>
  <c r="O22" i="52"/>
  <c r="Q22" i="52" s="1"/>
  <c r="O31" i="52"/>
  <c r="Q31" i="52" s="1"/>
  <c r="O14" i="52"/>
  <c r="Q14" i="52" s="1"/>
  <c r="O7" i="52"/>
  <c r="Q7" i="52" s="1"/>
  <c r="O21" i="52"/>
  <c r="Q21" i="52" s="1"/>
  <c r="O29" i="52"/>
  <c r="Q29" i="52" s="1"/>
  <c r="O10" i="52"/>
  <c r="Q10" i="52" s="1"/>
  <c r="O8" i="52"/>
  <c r="Q8" i="52" s="1"/>
  <c r="O37" i="52"/>
  <c r="Q37" i="52" s="1"/>
  <c r="O27" i="52"/>
  <c r="Q27" i="52" s="1"/>
  <c r="O39" i="52"/>
  <c r="Q39" i="52" s="1"/>
  <c r="O12" i="52"/>
  <c r="Q12" i="52" s="1"/>
  <c r="O15" i="52"/>
  <c r="Q15" i="52" s="1"/>
  <c r="O11" i="52"/>
  <c r="Q11" i="52" s="1"/>
  <c r="O20" i="52"/>
  <c r="Q20" i="52" s="1"/>
  <c r="O5" i="52"/>
  <c r="O38" i="52"/>
  <c r="Q38" i="52" s="1"/>
  <c r="O18" i="52"/>
  <c r="Q18" i="52" s="1"/>
  <c r="O33" i="52"/>
  <c r="Q33" i="52" s="1"/>
  <c r="O36" i="52"/>
  <c r="Q36" i="52" s="1"/>
  <c r="O34" i="52"/>
  <c r="Q34" i="52" s="1"/>
  <c r="O43" i="52"/>
  <c r="Q43" i="52" s="1"/>
  <c r="O25" i="52"/>
  <c r="Q25" i="52" s="1"/>
  <c r="O30" i="52"/>
  <c r="Q30" i="52" s="1"/>
  <c r="O23" i="52"/>
  <c r="Q23" i="52" s="1"/>
  <c r="O24" i="52"/>
  <c r="Q24" i="52" s="1"/>
  <c r="O10" i="29"/>
  <c r="Q10" i="29" s="1"/>
  <c r="O7" i="29"/>
  <c r="Q7" i="29" s="1"/>
  <c r="O9" i="29"/>
  <c r="Q9" i="29" s="1"/>
  <c r="O24" i="29"/>
  <c r="Q24" i="29" s="1"/>
  <c r="O25" i="29"/>
  <c r="Q25" i="29" s="1"/>
  <c r="O6" i="29"/>
  <c r="Q6" i="29" s="1"/>
  <c r="O17" i="29"/>
  <c r="Q17" i="29" s="1"/>
  <c r="O30" i="29"/>
  <c r="Q30" i="29" s="1"/>
  <c r="O22" i="29"/>
  <c r="Q22" i="29" s="1"/>
  <c r="O34" i="29"/>
  <c r="Q34" i="29" s="1"/>
  <c r="O33" i="29"/>
  <c r="Q33" i="29" s="1"/>
  <c r="O13" i="29"/>
  <c r="Q13" i="29" s="1"/>
  <c r="O37" i="29"/>
  <c r="Q37" i="29" s="1"/>
  <c r="O40" i="29"/>
  <c r="Q40" i="29" s="1"/>
  <c r="O43" i="29"/>
  <c r="Q43" i="29" s="1"/>
  <c r="O20" i="29"/>
  <c r="Q20" i="29" s="1"/>
  <c r="O8" i="29"/>
  <c r="Q8" i="29" s="1"/>
  <c r="O42" i="29"/>
  <c r="Q42" i="29" s="1"/>
  <c r="O36" i="29"/>
  <c r="Q36" i="29" s="1"/>
  <c r="O31" i="29"/>
  <c r="Q31" i="29" s="1"/>
  <c r="O15" i="29"/>
  <c r="Q15" i="29" s="1"/>
  <c r="O18" i="29"/>
  <c r="Q18" i="29" s="1"/>
  <c r="O38" i="29"/>
  <c r="Q38" i="29" s="1"/>
  <c r="O19" i="29"/>
  <c r="Q19" i="29" s="1"/>
  <c r="O41" i="29"/>
  <c r="Q41" i="29" s="1"/>
  <c r="O28" i="29"/>
  <c r="Q28" i="29" s="1"/>
  <c r="O32" i="29"/>
  <c r="Q32" i="29" s="1"/>
  <c r="O11" i="29"/>
  <c r="Q11" i="29" s="1"/>
  <c r="O23" i="29"/>
  <c r="Q23" i="29" s="1"/>
  <c r="O26" i="29"/>
  <c r="Q26" i="29" s="1"/>
  <c r="O27" i="29"/>
  <c r="Q27" i="29" s="1"/>
  <c r="O12" i="29"/>
  <c r="Q12" i="29" s="1"/>
  <c r="O39" i="29"/>
  <c r="Q39" i="29" s="1"/>
  <c r="O14" i="29"/>
  <c r="Q14" i="29" s="1"/>
  <c r="O16" i="29"/>
  <c r="Q16" i="29" s="1"/>
  <c r="O21" i="29"/>
  <c r="Q21" i="29" s="1"/>
  <c r="O35" i="29"/>
  <c r="Q35" i="29" s="1"/>
  <c r="O29" i="29"/>
  <c r="Q29" i="29" s="1"/>
  <c r="O5" i="29"/>
  <c r="O27" i="26"/>
  <c r="Q27" i="26" s="1"/>
  <c r="O39" i="26"/>
  <c r="Q39" i="26" s="1"/>
  <c r="O6" i="26"/>
  <c r="Q6" i="26" s="1"/>
  <c r="O42" i="26"/>
  <c r="Q42" i="26" s="1"/>
  <c r="O43" i="26"/>
  <c r="Q43" i="26" s="1"/>
  <c r="O33" i="26"/>
  <c r="Q33" i="26" s="1"/>
  <c r="O11" i="26"/>
  <c r="Q11" i="26" s="1"/>
  <c r="O31" i="26"/>
  <c r="Q31" i="26" s="1"/>
  <c r="O24" i="26"/>
  <c r="Q24" i="26" s="1"/>
  <c r="O9" i="26"/>
  <c r="Q9" i="26" s="1"/>
  <c r="O8" i="26"/>
  <c r="Q8" i="26" s="1"/>
  <c r="O32" i="26"/>
  <c r="Q32" i="26" s="1"/>
  <c r="O13" i="26"/>
  <c r="Q13" i="26" s="1"/>
  <c r="O19" i="26"/>
  <c r="Q19" i="26" s="1"/>
  <c r="O10" i="26"/>
  <c r="Q10" i="26" s="1"/>
  <c r="O38" i="26"/>
  <c r="Q38" i="26" s="1"/>
  <c r="O20" i="26"/>
  <c r="Q20" i="26" s="1"/>
  <c r="O40" i="26"/>
  <c r="Q40" i="26" s="1"/>
  <c r="O37" i="26"/>
  <c r="Q37" i="26" s="1"/>
  <c r="O25" i="26"/>
  <c r="Q25" i="26" s="1"/>
  <c r="O21" i="26"/>
  <c r="Q21" i="26" s="1"/>
  <c r="O16" i="26"/>
  <c r="Q16" i="26" s="1"/>
  <c r="O22" i="26"/>
  <c r="Q22" i="26" s="1"/>
  <c r="O36" i="26"/>
  <c r="Q36" i="26" s="1"/>
  <c r="O7" i="26"/>
  <c r="Q7" i="26" s="1"/>
  <c r="O23" i="26"/>
  <c r="Q23" i="26" s="1"/>
  <c r="O18" i="26"/>
  <c r="Q18" i="26" s="1"/>
  <c r="O17" i="26"/>
  <c r="Q17" i="26" s="1"/>
  <c r="O26" i="26"/>
  <c r="Q26" i="26" s="1"/>
  <c r="O41" i="26"/>
  <c r="Q41" i="26" s="1"/>
  <c r="O14" i="26"/>
  <c r="Q14" i="26" s="1"/>
  <c r="O15" i="26"/>
  <c r="Q15" i="26" s="1"/>
  <c r="O12" i="26"/>
  <c r="Q12" i="26" s="1"/>
  <c r="O28" i="26"/>
  <c r="Q28" i="26" s="1"/>
  <c r="O35" i="26"/>
  <c r="Q35" i="26" s="1"/>
  <c r="O34" i="26"/>
  <c r="Q34" i="26" s="1"/>
  <c r="O29" i="26"/>
  <c r="Q29" i="26" s="1"/>
  <c r="O30" i="26"/>
  <c r="Q30" i="26" s="1"/>
  <c r="O5" i="26"/>
  <c r="O16" i="15"/>
  <c r="Q16" i="15" s="1"/>
  <c r="O28" i="15"/>
  <c r="Q28" i="15" s="1"/>
  <c r="O13" i="15"/>
  <c r="Q13" i="15" s="1"/>
  <c r="O40" i="15"/>
  <c r="Q40" i="15" s="1"/>
  <c r="O17" i="15"/>
  <c r="Q17" i="15" s="1"/>
  <c r="O9" i="15"/>
  <c r="Q9" i="15" s="1"/>
  <c r="O43" i="15"/>
  <c r="Q43" i="15" s="1"/>
  <c r="O12" i="15"/>
  <c r="Q12" i="15" s="1"/>
  <c r="O20" i="15"/>
  <c r="Q20" i="15" s="1"/>
  <c r="O23" i="15"/>
  <c r="Q23" i="15" s="1"/>
  <c r="O36" i="15"/>
  <c r="Q36" i="15" s="1"/>
  <c r="O10" i="15"/>
  <c r="Q10" i="15" s="1"/>
  <c r="O6" i="15"/>
  <c r="Q6" i="15" s="1"/>
  <c r="O37" i="15"/>
  <c r="Q37" i="15" s="1"/>
  <c r="O27" i="15"/>
  <c r="Q27" i="15" s="1"/>
  <c r="O33" i="15"/>
  <c r="Q33" i="15" s="1"/>
  <c r="O7" i="15"/>
  <c r="Q7" i="15" s="1"/>
  <c r="O18" i="15"/>
  <c r="Q18" i="15" s="1"/>
  <c r="O25" i="15"/>
  <c r="Q25" i="15" s="1"/>
  <c r="O30" i="15"/>
  <c r="Q30" i="15" s="1"/>
  <c r="O35" i="15"/>
  <c r="Q35" i="15" s="1"/>
  <c r="O41" i="15"/>
  <c r="Q41" i="15" s="1"/>
  <c r="O8" i="15"/>
  <c r="Q8" i="15" s="1"/>
  <c r="O5" i="15"/>
  <c r="O31" i="15"/>
  <c r="Q31" i="15" s="1"/>
  <c r="O19" i="15"/>
  <c r="Q19" i="15" s="1"/>
  <c r="O15" i="15"/>
  <c r="Q15" i="15" s="1"/>
  <c r="O39" i="15"/>
  <c r="Q39" i="15" s="1"/>
  <c r="O29" i="15"/>
  <c r="Q29" i="15" s="1"/>
  <c r="O22" i="15"/>
  <c r="Q22" i="15" s="1"/>
  <c r="O21" i="15"/>
  <c r="Q21" i="15" s="1"/>
  <c r="O26" i="15"/>
  <c r="Q26" i="15" s="1"/>
  <c r="O38" i="15"/>
  <c r="Q38" i="15" s="1"/>
  <c r="O32" i="15"/>
  <c r="Q32" i="15" s="1"/>
  <c r="O14" i="15"/>
  <c r="Q14" i="15" s="1"/>
  <c r="O34" i="15"/>
  <c r="Q34" i="15" s="1"/>
  <c r="O11" i="15"/>
  <c r="Q11" i="15" s="1"/>
  <c r="O24" i="15"/>
  <c r="Q24" i="15" s="1"/>
  <c r="O42" i="15"/>
  <c r="Q42" i="15" s="1"/>
  <c r="K5" i="16"/>
  <c r="K44" i="16" s="1"/>
  <c r="M44" i="16" s="1"/>
  <c r="I44" i="16"/>
  <c r="O33" i="40"/>
  <c r="Q33" i="40" s="1"/>
  <c r="O37" i="40"/>
  <c r="Q37" i="40" s="1"/>
  <c r="O14" i="40"/>
  <c r="Q14" i="40" s="1"/>
  <c r="O35" i="40"/>
  <c r="Q35" i="40" s="1"/>
  <c r="O24" i="40"/>
  <c r="Q24" i="40" s="1"/>
  <c r="O25" i="40"/>
  <c r="Q25" i="40" s="1"/>
  <c r="O38" i="40"/>
  <c r="Q38" i="40" s="1"/>
  <c r="O20" i="40"/>
  <c r="Q20" i="40" s="1"/>
  <c r="O6" i="40"/>
  <c r="Q6" i="40" s="1"/>
  <c r="O19" i="40"/>
  <c r="Q19" i="40" s="1"/>
  <c r="O8" i="40"/>
  <c r="Q8" i="40" s="1"/>
  <c r="O27" i="40"/>
  <c r="Q27" i="40" s="1"/>
  <c r="O26" i="40"/>
  <c r="Q26" i="40" s="1"/>
  <c r="O28" i="40"/>
  <c r="Q28" i="40" s="1"/>
  <c r="O36" i="40"/>
  <c r="Q36" i="40" s="1"/>
  <c r="O17" i="40"/>
  <c r="Q17" i="40" s="1"/>
  <c r="O18" i="40"/>
  <c r="Q18" i="40" s="1"/>
  <c r="O40" i="40"/>
  <c r="Q40" i="40" s="1"/>
  <c r="O34" i="40"/>
  <c r="Q34" i="40" s="1"/>
  <c r="O11" i="40"/>
  <c r="Q11" i="40" s="1"/>
  <c r="O31" i="40"/>
  <c r="Q31" i="40" s="1"/>
  <c r="O30" i="40"/>
  <c r="Q30" i="40" s="1"/>
  <c r="O32" i="40"/>
  <c r="Q32" i="40" s="1"/>
  <c r="O13" i="40"/>
  <c r="Q13" i="40" s="1"/>
  <c r="O10" i="40"/>
  <c r="Q10" i="40" s="1"/>
  <c r="O41" i="40"/>
  <c r="Q41" i="40" s="1"/>
  <c r="O9" i="40"/>
  <c r="Q9" i="40" s="1"/>
  <c r="O39" i="40"/>
  <c r="Q39" i="40" s="1"/>
  <c r="O29" i="40"/>
  <c r="Q29" i="40" s="1"/>
  <c r="O21" i="40"/>
  <c r="Q21" i="40" s="1"/>
  <c r="O43" i="40"/>
  <c r="Q43" i="40" s="1"/>
  <c r="O12" i="40"/>
  <c r="Q12" i="40" s="1"/>
  <c r="O7" i="40"/>
  <c r="Q7" i="40" s="1"/>
  <c r="O22" i="40"/>
  <c r="Q22" i="40" s="1"/>
  <c r="O42" i="40"/>
  <c r="Q42" i="40" s="1"/>
  <c r="O15" i="40"/>
  <c r="Q15" i="40" s="1"/>
  <c r="O16" i="40"/>
  <c r="Q16" i="40" s="1"/>
  <c r="O23" i="40"/>
  <c r="Q23" i="40" s="1"/>
  <c r="O5" i="40"/>
  <c r="I44" i="18"/>
  <c r="K5" i="18"/>
  <c r="K44" i="18" s="1"/>
  <c r="M44" i="18" s="1"/>
  <c r="O44" i="44" l="1"/>
  <c r="O44" i="15"/>
  <c r="Q5" i="15"/>
  <c r="O44" i="26"/>
  <c r="Q5" i="26"/>
  <c r="O44" i="52"/>
  <c r="Q5" i="52"/>
  <c r="O25" i="49"/>
  <c r="Q25" i="49" s="1"/>
  <c r="O24" i="49"/>
  <c r="Q24" i="49" s="1"/>
  <c r="O40" i="49"/>
  <c r="Q40" i="49" s="1"/>
  <c r="O31" i="49"/>
  <c r="Q31" i="49" s="1"/>
  <c r="O39" i="49"/>
  <c r="Q39" i="49" s="1"/>
  <c r="O37" i="49"/>
  <c r="Q37" i="49" s="1"/>
  <c r="O8" i="49"/>
  <c r="Q8" i="49" s="1"/>
  <c r="O26" i="49"/>
  <c r="Q26" i="49" s="1"/>
  <c r="O34" i="49"/>
  <c r="Q34" i="49" s="1"/>
  <c r="O32" i="49"/>
  <c r="Q32" i="49" s="1"/>
  <c r="O35" i="49"/>
  <c r="Q35" i="49" s="1"/>
  <c r="O36" i="49"/>
  <c r="Q36" i="49" s="1"/>
  <c r="O11" i="49"/>
  <c r="Q11" i="49" s="1"/>
  <c r="O43" i="49"/>
  <c r="Q43" i="49" s="1"/>
  <c r="O41" i="49"/>
  <c r="Q41" i="49" s="1"/>
  <c r="O15" i="49"/>
  <c r="Q15" i="49" s="1"/>
  <c r="O18" i="49"/>
  <c r="Q18" i="49" s="1"/>
  <c r="O23" i="49"/>
  <c r="Q23" i="49" s="1"/>
  <c r="O27" i="49"/>
  <c r="Q27" i="49" s="1"/>
  <c r="O38" i="49"/>
  <c r="Q38" i="49" s="1"/>
  <c r="O29" i="49"/>
  <c r="Q29" i="49" s="1"/>
  <c r="O13" i="49"/>
  <c r="Q13" i="49" s="1"/>
  <c r="O28" i="49"/>
  <c r="Q28" i="49" s="1"/>
  <c r="O7" i="49"/>
  <c r="Q7" i="49" s="1"/>
  <c r="O12" i="49"/>
  <c r="Q12" i="49" s="1"/>
  <c r="O14" i="49"/>
  <c r="Q14" i="49" s="1"/>
  <c r="O42" i="49"/>
  <c r="Q42" i="49" s="1"/>
  <c r="O16" i="49"/>
  <c r="Q16" i="49" s="1"/>
  <c r="O22" i="49"/>
  <c r="Q22" i="49" s="1"/>
  <c r="O21" i="49"/>
  <c r="Q21" i="49" s="1"/>
  <c r="O9" i="49"/>
  <c r="Q9" i="49" s="1"/>
  <c r="O17" i="49"/>
  <c r="Q17" i="49" s="1"/>
  <c r="O6" i="49"/>
  <c r="Q6" i="49" s="1"/>
  <c r="O20" i="49"/>
  <c r="Q20" i="49" s="1"/>
  <c r="O19" i="49"/>
  <c r="Q19" i="49" s="1"/>
  <c r="O10" i="49"/>
  <c r="Q10" i="49" s="1"/>
  <c r="O30" i="49"/>
  <c r="Q30" i="49" s="1"/>
  <c r="O33" i="49"/>
  <c r="Q33" i="49" s="1"/>
  <c r="O5" i="49"/>
  <c r="O44" i="17"/>
  <c r="Q5" i="17"/>
  <c r="O44" i="32"/>
  <c r="Q5" i="32"/>
  <c r="O44" i="35"/>
  <c r="Q5" i="35"/>
  <c r="O10" i="27"/>
  <c r="Q10" i="27" s="1"/>
  <c r="O39" i="27"/>
  <c r="Q39" i="27" s="1"/>
  <c r="O9" i="27"/>
  <c r="Q9" i="27" s="1"/>
  <c r="O30" i="27"/>
  <c r="Q30" i="27" s="1"/>
  <c r="O11" i="27"/>
  <c r="Q11" i="27" s="1"/>
  <c r="O12" i="27"/>
  <c r="Q12" i="27" s="1"/>
  <c r="O21" i="27"/>
  <c r="Q21" i="27" s="1"/>
  <c r="O32" i="27"/>
  <c r="Q32" i="27" s="1"/>
  <c r="O28" i="27"/>
  <c r="Q28" i="27" s="1"/>
  <c r="O38" i="27"/>
  <c r="Q38" i="27" s="1"/>
  <c r="O36" i="27"/>
  <c r="Q36" i="27" s="1"/>
  <c r="O25" i="27"/>
  <c r="Q25" i="27" s="1"/>
  <c r="O29" i="27"/>
  <c r="Q29" i="27" s="1"/>
  <c r="O33" i="27"/>
  <c r="Q33" i="27" s="1"/>
  <c r="O5" i="27"/>
  <c r="O34" i="27"/>
  <c r="Q34" i="27" s="1"/>
  <c r="O24" i="27"/>
  <c r="Q24" i="27" s="1"/>
  <c r="O17" i="27"/>
  <c r="Q17" i="27" s="1"/>
  <c r="O27" i="27"/>
  <c r="Q27" i="27" s="1"/>
  <c r="O7" i="27"/>
  <c r="Q7" i="27" s="1"/>
  <c r="O15" i="27"/>
  <c r="Q15" i="27" s="1"/>
  <c r="O31" i="27"/>
  <c r="Q31" i="27" s="1"/>
  <c r="O19" i="27"/>
  <c r="Q19" i="27" s="1"/>
  <c r="O18" i="27"/>
  <c r="Q18" i="27" s="1"/>
  <c r="O16" i="27"/>
  <c r="Q16" i="27" s="1"/>
  <c r="O20" i="27"/>
  <c r="Q20" i="27" s="1"/>
  <c r="O6" i="27"/>
  <c r="Q6" i="27" s="1"/>
  <c r="O14" i="27"/>
  <c r="Q14" i="27" s="1"/>
  <c r="O13" i="27"/>
  <c r="Q13" i="27" s="1"/>
  <c r="O22" i="27"/>
  <c r="Q22" i="27" s="1"/>
  <c r="O8" i="27"/>
  <c r="Q8" i="27" s="1"/>
  <c r="O40" i="27"/>
  <c r="Q40" i="27" s="1"/>
  <c r="O43" i="27"/>
  <c r="Q43" i="27" s="1"/>
  <c r="O26" i="27"/>
  <c r="Q26" i="27" s="1"/>
  <c r="O41" i="27"/>
  <c r="Q41" i="27" s="1"/>
  <c r="O23" i="27"/>
  <c r="Q23" i="27" s="1"/>
  <c r="O35" i="27"/>
  <c r="Q35" i="27" s="1"/>
  <c r="O42" i="27"/>
  <c r="Q42" i="27" s="1"/>
  <c r="O37" i="27"/>
  <c r="Q37" i="27" s="1"/>
  <c r="Q5" i="20"/>
  <c r="O44" i="20"/>
  <c r="O44" i="36"/>
  <c r="Q5" i="36"/>
  <c r="Q5" i="30"/>
  <c r="O44" i="30"/>
  <c r="Q5" i="37"/>
  <c r="O44" i="37"/>
  <c r="Q5" i="38"/>
  <c r="O44" i="38"/>
  <c r="O44" i="8"/>
  <c r="Q5" i="8"/>
  <c r="Q5" i="39"/>
  <c r="O44" i="39"/>
  <c r="O42" i="48"/>
  <c r="Q42" i="48" s="1"/>
  <c r="O43" i="48"/>
  <c r="Q43" i="48" s="1"/>
  <c r="O34" i="48"/>
  <c r="Q34" i="48" s="1"/>
  <c r="O10" i="48"/>
  <c r="Q10" i="48" s="1"/>
  <c r="O11" i="48"/>
  <c r="Q11" i="48" s="1"/>
  <c r="O16" i="48"/>
  <c r="Q16" i="48" s="1"/>
  <c r="O18" i="48"/>
  <c r="Q18" i="48" s="1"/>
  <c r="O31" i="48"/>
  <c r="Q31" i="48" s="1"/>
  <c r="O26" i="48"/>
  <c r="Q26" i="48" s="1"/>
  <c r="O9" i="48"/>
  <c r="Q9" i="48" s="1"/>
  <c r="O15" i="48"/>
  <c r="Q15" i="48" s="1"/>
  <c r="O39" i="48"/>
  <c r="Q39" i="48" s="1"/>
  <c r="O28" i="48"/>
  <c r="Q28" i="48" s="1"/>
  <c r="O41" i="48"/>
  <c r="Q41" i="48" s="1"/>
  <c r="O23" i="48"/>
  <c r="Q23" i="48" s="1"/>
  <c r="O19" i="48"/>
  <c r="Q19" i="48" s="1"/>
  <c r="O20" i="48"/>
  <c r="Q20" i="48" s="1"/>
  <c r="O33" i="48"/>
  <c r="Q33" i="48" s="1"/>
  <c r="O8" i="48"/>
  <c r="Q8" i="48" s="1"/>
  <c r="O25" i="48"/>
  <c r="Q25" i="48" s="1"/>
  <c r="O13" i="48"/>
  <c r="Q13" i="48" s="1"/>
  <c r="O38" i="48"/>
  <c r="Q38" i="48" s="1"/>
  <c r="O40" i="48"/>
  <c r="Q40" i="48" s="1"/>
  <c r="O37" i="48"/>
  <c r="Q37" i="48" s="1"/>
  <c r="O22" i="48"/>
  <c r="Q22" i="48" s="1"/>
  <c r="O17" i="48"/>
  <c r="Q17" i="48" s="1"/>
  <c r="O27" i="48"/>
  <c r="Q27" i="48" s="1"/>
  <c r="O30" i="48"/>
  <c r="Q30" i="48" s="1"/>
  <c r="O29" i="48"/>
  <c r="Q29" i="48" s="1"/>
  <c r="O14" i="48"/>
  <c r="Q14" i="48" s="1"/>
  <c r="O32" i="48"/>
  <c r="Q32" i="48" s="1"/>
  <c r="O12" i="48"/>
  <c r="Q12" i="48" s="1"/>
  <c r="O35" i="48"/>
  <c r="Q35" i="48" s="1"/>
  <c r="O5" i="48"/>
  <c r="O24" i="48"/>
  <c r="Q24" i="48" s="1"/>
  <c r="O36" i="48"/>
  <c r="Q36" i="48" s="1"/>
  <c r="O21" i="48"/>
  <c r="Q21" i="48" s="1"/>
  <c r="O6" i="48"/>
  <c r="Q6" i="48" s="1"/>
  <c r="O7" i="48"/>
  <c r="Q7" i="48" s="1"/>
  <c r="Q5" i="50"/>
  <c r="O44" i="50"/>
  <c r="O44" i="23"/>
  <c r="Q5" i="23"/>
  <c r="O11" i="13"/>
  <c r="Q11" i="13" s="1"/>
  <c r="O21" i="13"/>
  <c r="Q21" i="13" s="1"/>
  <c r="O36" i="13"/>
  <c r="Q36" i="13" s="1"/>
  <c r="O5" i="13"/>
  <c r="O25" i="13"/>
  <c r="Q25" i="13" s="1"/>
  <c r="O40" i="13"/>
  <c r="Q40" i="13" s="1"/>
  <c r="O39" i="13"/>
  <c r="Q39" i="13" s="1"/>
  <c r="O43" i="13"/>
  <c r="Q43" i="13" s="1"/>
  <c r="O16" i="13"/>
  <c r="Q16" i="13" s="1"/>
  <c r="O42" i="13"/>
  <c r="Q42" i="13" s="1"/>
  <c r="O35" i="13"/>
  <c r="Q35" i="13" s="1"/>
  <c r="O24" i="13"/>
  <c r="Q24" i="13" s="1"/>
  <c r="O7" i="13"/>
  <c r="Q7" i="13" s="1"/>
  <c r="O41" i="13"/>
  <c r="Q41" i="13" s="1"/>
  <c r="O18" i="13"/>
  <c r="Q18" i="13" s="1"/>
  <c r="O34" i="13"/>
  <c r="Q34" i="13" s="1"/>
  <c r="O30" i="13"/>
  <c r="Q30" i="13" s="1"/>
  <c r="O14" i="13"/>
  <c r="Q14" i="13" s="1"/>
  <c r="O20" i="13"/>
  <c r="Q20" i="13" s="1"/>
  <c r="O29" i="13"/>
  <c r="Q29" i="13" s="1"/>
  <c r="O13" i="13"/>
  <c r="Q13" i="13" s="1"/>
  <c r="O23" i="13"/>
  <c r="Q23" i="13" s="1"/>
  <c r="O26" i="13"/>
  <c r="Q26" i="13" s="1"/>
  <c r="O8" i="13"/>
  <c r="Q8" i="13" s="1"/>
  <c r="O15" i="13"/>
  <c r="Q15" i="13" s="1"/>
  <c r="O27" i="13"/>
  <c r="Q27" i="13" s="1"/>
  <c r="O37" i="13"/>
  <c r="Q37" i="13" s="1"/>
  <c r="O6" i="13"/>
  <c r="Q6" i="13" s="1"/>
  <c r="O38" i="13"/>
  <c r="Q38" i="13" s="1"/>
  <c r="O22" i="13"/>
  <c r="Q22" i="13" s="1"/>
  <c r="O9" i="13"/>
  <c r="Q9" i="13" s="1"/>
  <c r="O32" i="13"/>
  <c r="Q32" i="13" s="1"/>
  <c r="O33" i="13"/>
  <c r="Q33" i="13" s="1"/>
  <c r="O28" i="13"/>
  <c r="Q28" i="13" s="1"/>
  <c r="O31" i="13"/>
  <c r="Q31" i="13" s="1"/>
  <c r="O12" i="13"/>
  <c r="Q12" i="13" s="1"/>
  <c r="O17" i="13"/>
  <c r="Q17" i="13" s="1"/>
  <c r="O19" i="13"/>
  <c r="Q19" i="13" s="1"/>
  <c r="O10" i="13"/>
  <c r="Q10" i="13" s="1"/>
  <c r="O8" i="16"/>
  <c r="Q8" i="16" s="1"/>
  <c r="O24" i="16"/>
  <c r="Q24" i="16" s="1"/>
  <c r="O7" i="16"/>
  <c r="Q7" i="16" s="1"/>
  <c r="O25" i="16"/>
  <c r="Q25" i="16" s="1"/>
  <c r="O30" i="16"/>
  <c r="Q30" i="16" s="1"/>
  <c r="O36" i="16"/>
  <c r="Q36" i="16" s="1"/>
  <c r="O40" i="16"/>
  <c r="Q40" i="16" s="1"/>
  <c r="O29" i="16"/>
  <c r="Q29" i="16" s="1"/>
  <c r="O41" i="16"/>
  <c r="Q41" i="16" s="1"/>
  <c r="O27" i="16"/>
  <c r="Q27" i="16" s="1"/>
  <c r="O43" i="16"/>
  <c r="Q43" i="16" s="1"/>
  <c r="O17" i="16"/>
  <c r="Q17" i="16" s="1"/>
  <c r="O28" i="16"/>
  <c r="Q28" i="16" s="1"/>
  <c r="O11" i="16"/>
  <c r="Q11" i="16" s="1"/>
  <c r="O12" i="16"/>
  <c r="Q12" i="16" s="1"/>
  <c r="O35" i="16"/>
  <c r="Q35" i="16" s="1"/>
  <c r="O26" i="16"/>
  <c r="Q26" i="16" s="1"/>
  <c r="O21" i="16"/>
  <c r="Q21" i="16" s="1"/>
  <c r="O6" i="16"/>
  <c r="Q6" i="16" s="1"/>
  <c r="O39" i="16"/>
  <c r="Q39" i="16" s="1"/>
  <c r="O18" i="16"/>
  <c r="Q18" i="16" s="1"/>
  <c r="O10" i="16"/>
  <c r="Q10" i="16" s="1"/>
  <c r="O33" i="16"/>
  <c r="Q33" i="16" s="1"/>
  <c r="O14" i="16"/>
  <c r="Q14" i="16" s="1"/>
  <c r="O32" i="16"/>
  <c r="Q32" i="16" s="1"/>
  <c r="O34" i="16"/>
  <c r="Q34" i="16" s="1"/>
  <c r="O38" i="16"/>
  <c r="Q38" i="16" s="1"/>
  <c r="O31" i="16"/>
  <c r="Q31" i="16" s="1"/>
  <c r="O42" i="16"/>
  <c r="Q42" i="16" s="1"/>
  <c r="O16" i="16"/>
  <c r="Q16" i="16" s="1"/>
  <c r="O22" i="16"/>
  <c r="Q22" i="16" s="1"/>
  <c r="O15" i="16"/>
  <c r="Q15" i="16" s="1"/>
  <c r="O23" i="16"/>
  <c r="Q23" i="16" s="1"/>
  <c r="O20" i="16"/>
  <c r="Q20" i="16" s="1"/>
  <c r="O37" i="16"/>
  <c r="Q37" i="16" s="1"/>
  <c r="O19" i="16"/>
  <c r="Q19" i="16" s="1"/>
  <c r="O13" i="16"/>
  <c r="Q13" i="16" s="1"/>
  <c r="O9" i="16"/>
  <c r="Q9" i="16" s="1"/>
  <c r="O5" i="16"/>
  <c r="O20" i="18"/>
  <c r="Q20" i="18" s="1"/>
  <c r="O10" i="18"/>
  <c r="Q10" i="18" s="1"/>
  <c r="O33" i="18"/>
  <c r="Q33" i="18" s="1"/>
  <c r="O23" i="18"/>
  <c r="Q23" i="18" s="1"/>
  <c r="O16" i="18"/>
  <c r="Q16" i="18" s="1"/>
  <c r="O6" i="18"/>
  <c r="Q6" i="18" s="1"/>
  <c r="O7" i="18"/>
  <c r="Q7" i="18" s="1"/>
  <c r="O12" i="18"/>
  <c r="Q12" i="18" s="1"/>
  <c r="O8" i="18"/>
  <c r="Q8" i="18" s="1"/>
  <c r="O19" i="18"/>
  <c r="Q19" i="18" s="1"/>
  <c r="O26" i="18"/>
  <c r="Q26" i="18" s="1"/>
  <c r="O17" i="18"/>
  <c r="Q17" i="18" s="1"/>
  <c r="O32" i="18"/>
  <c r="Q32" i="18" s="1"/>
  <c r="O24" i="18"/>
  <c r="Q24" i="18" s="1"/>
  <c r="O11" i="18"/>
  <c r="Q11" i="18" s="1"/>
  <c r="O34" i="18"/>
  <c r="Q34" i="18" s="1"/>
  <c r="O31" i="18"/>
  <c r="Q31" i="18" s="1"/>
  <c r="O42" i="18"/>
  <c r="Q42" i="18" s="1"/>
  <c r="O30" i="18"/>
  <c r="Q30" i="18" s="1"/>
  <c r="O29" i="18"/>
  <c r="Q29" i="18" s="1"/>
  <c r="O9" i="18"/>
  <c r="Q9" i="18" s="1"/>
  <c r="O15" i="18"/>
  <c r="Q15" i="18" s="1"/>
  <c r="O18" i="18"/>
  <c r="Q18" i="18" s="1"/>
  <c r="O27" i="18"/>
  <c r="Q27" i="18" s="1"/>
  <c r="O41" i="18"/>
  <c r="Q41" i="18" s="1"/>
  <c r="O39" i="18"/>
  <c r="Q39" i="18" s="1"/>
  <c r="O37" i="18"/>
  <c r="Q37" i="18" s="1"/>
  <c r="O28" i="18"/>
  <c r="Q28" i="18" s="1"/>
  <c r="O35" i="18"/>
  <c r="Q35" i="18" s="1"/>
  <c r="O5" i="18"/>
  <c r="O43" i="18"/>
  <c r="Q43" i="18" s="1"/>
  <c r="O36" i="18"/>
  <c r="Q36" i="18" s="1"/>
  <c r="O38" i="18"/>
  <c r="Q38" i="18" s="1"/>
  <c r="O13" i="18"/>
  <c r="Q13" i="18" s="1"/>
  <c r="O25" i="18"/>
  <c r="Q25" i="18" s="1"/>
  <c r="O21" i="18"/>
  <c r="Q21" i="18" s="1"/>
  <c r="O22" i="18"/>
  <c r="Q22" i="18" s="1"/>
  <c r="O14" i="18"/>
  <c r="Q14" i="18" s="1"/>
  <c r="O40" i="18"/>
  <c r="Q40" i="18" s="1"/>
  <c r="R5" i="44" a="1"/>
  <c r="Q44" i="44"/>
  <c r="Q5" i="40"/>
  <c r="O44" i="40"/>
  <c r="O44" i="29"/>
  <c r="Q5" i="29"/>
  <c r="O44" i="28"/>
  <c r="Q5" i="28"/>
  <c r="Q5" i="41"/>
  <c r="O44" i="41"/>
  <c r="Q5" i="43"/>
  <c r="O44" i="43"/>
  <c r="O44" i="42"/>
  <c r="Q5" i="42"/>
  <c r="Q44" i="12"/>
  <c r="R5" i="12" a="1"/>
  <c r="O44" i="22"/>
  <c r="Q5" i="22"/>
  <c r="O44" i="24"/>
  <c r="Q5" i="24"/>
  <c r="Q5" i="21"/>
  <c r="O44" i="21"/>
  <c r="O44" i="51"/>
  <c r="Q5" i="51"/>
  <c r="O44" i="34"/>
  <c r="Q5" i="34"/>
  <c r="Q5" i="19"/>
  <c r="O44" i="19"/>
  <c r="O23" i="14"/>
  <c r="Q23" i="14" s="1"/>
  <c r="O27" i="14"/>
  <c r="Q27" i="14" s="1"/>
  <c r="O42" i="14"/>
  <c r="Q42" i="14" s="1"/>
  <c r="O11" i="14"/>
  <c r="Q11" i="14" s="1"/>
  <c r="O38" i="14"/>
  <c r="Q38" i="14" s="1"/>
  <c r="O15" i="14"/>
  <c r="Q15" i="14" s="1"/>
  <c r="O18" i="14"/>
  <c r="Q18" i="14" s="1"/>
  <c r="O7" i="14"/>
  <c r="Q7" i="14" s="1"/>
  <c r="O20" i="14"/>
  <c r="Q20" i="14" s="1"/>
  <c r="O31" i="14"/>
  <c r="Q31" i="14" s="1"/>
  <c r="O29" i="14"/>
  <c r="Q29" i="14" s="1"/>
  <c r="O35" i="14"/>
  <c r="Q35" i="14" s="1"/>
  <c r="O8" i="14"/>
  <c r="Q8" i="14" s="1"/>
  <c r="O13" i="14"/>
  <c r="Q13" i="14" s="1"/>
  <c r="O41" i="14"/>
  <c r="Q41" i="14" s="1"/>
  <c r="O14" i="14"/>
  <c r="Q14" i="14" s="1"/>
  <c r="O37" i="14"/>
  <c r="Q37" i="14" s="1"/>
  <c r="O24" i="14"/>
  <c r="Q24" i="14" s="1"/>
  <c r="O6" i="14"/>
  <c r="Q6" i="14" s="1"/>
  <c r="O25" i="14"/>
  <c r="Q25" i="14" s="1"/>
  <c r="O28" i="14"/>
  <c r="Q28" i="14" s="1"/>
  <c r="O40" i="14"/>
  <c r="Q40" i="14" s="1"/>
  <c r="O17" i="14"/>
  <c r="Q17" i="14" s="1"/>
  <c r="O43" i="14"/>
  <c r="Q43" i="14" s="1"/>
  <c r="O32" i="14"/>
  <c r="Q32" i="14" s="1"/>
  <c r="O10" i="14"/>
  <c r="Q10" i="14" s="1"/>
  <c r="O9" i="14"/>
  <c r="Q9" i="14" s="1"/>
  <c r="O26" i="14"/>
  <c r="Q26" i="14" s="1"/>
  <c r="O21" i="14"/>
  <c r="Q21" i="14" s="1"/>
  <c r="O12" i="14"/>
  <c r="Q12" i="14" s="1"/>
  <c r="O33" i="14"/>
  <c r="Q33" i="14" s="1"/>
  <c r="O22" i="14"/>
  <c r="Q22" i="14" s="1"/>
  <c r="O34" i="14"/>
  <c r="Q34" i="14" s="1"/>
  <c r="O19" i="14"/>
  <c r="Q19" i="14" s="1"/>
  <c r="O30" i="14"/>
  <c r="Q30" i="14" s="1"/>
  <c r="O39" i="14"/>
  <c r="Q39" i="14" s="1"/>
  <c r="O36" i="14"/>
  <c r="Q36" i="14" s="1"/>
  <c r="O16" i="14"/>
  <c r="Q16" i="14" s="1"/>
  <c r="O5" i="14"/>
  <c r="Q5" i="31"/>
  <c r="O44" i="31"/>
  <c r="O44" i="33"/>
  <c r="Q5" i="33"/>
  <c r="O44" i="25"/>
  <c r="Q5" i="25"/>
  <c r="R5" i="31" l="1" a="1"/>
  <c r="Q44" i="31"/>
  <c r="R5" i="34" a="1"/>
  <c r="Q44" i="34"/>
  <c r="Q44" i="51"/>
  <c r="R5" i="51" a="1"/>
  <c r="R5" i="24" a="1"/>
  <c r="Q44" i="24"/>
  <c r="Q44" i="22"/>
  <c r="R5" i="22" a="1"/>
  <c r="R10" i="12"/>
  <c r="S10" i="12" s="1"/>
  <c r="R18" i="12"/>
  <c r="S18" i="12" s="1"/>
  <c r="R26" i="12"/>
  <c r="S26" i="12" s="1"/>
  <c r="R34" i="12"/>
  <c r="S34" i="12" s="1"/>
  <c r="R42" i="12"/>
  <c r="S42" i="12" s="1"/>
  <c r="R6" i="12"/>
  <c r="S6" i="12" s="1"/>
  <c r="R14" i="12"/>
  <c r="S14" i="12" s="1"/>
  <c r="R22" i="12"/>
  <c r="S22" i="12" s="1"/>
  <c r="R30" i="12"/>
  <c r="S30" i="12" s="1"/>
  <c r="R38" i="12"/>
  <c r="S38" i="12" s="1"/>
  <c r="R12" i="12"/>
  <c r="S12" i="12" s="1"/>
  <c r="R28" i="12"/>
  <c r="S28" i="12" s="1"/>
  <c r="R5" i="12"/>
  <c r="R20" i="12"/>
  <c r="S20" i="12" s="1"/>
  <c r="R36" i="12"/>
  <c r="S36" i="12" s="1"/>
  <c r="R16" i="12"/>
  <c r="S16" i="12" s="1"/>
  <c r="R24" i="12"/>
  <c r="S24" i="12" s="1"/>
  <c r="R40" i="12"/>
  <c r="S40" i="12" s="1"/>
  <c r="R8" i="12"/>
  <c r="S8" i="12" s="1"/>
  <c r="R32" i="12"/>
  <c r="S32" i="12" s="1"/>
  <c r="R43" i="12"/>
  <c r="S43" i="12" s="1"/>
  <c r="R35" i="12"/>
  <c r="S35" i="12" s="1"/>
  <c r="R27" i="12"/>
  <c r="S27" i="12" s="1"/>
  <c r="R19" i="12"/>
  <c r="S19" i="12" s="1"/>
  <c r="R11" i="12"/>
  <c r="S11" i="12" s="1"/>
  <c r="R33" i="12"/>
  <c r="S33" i="12" s="1"/>
  <c r="R23" i="12"/>
  <c r="S23" i="12" s="1"/>
  <c r="R13" i="12"/>
  <c r="S13" i="12" s="1"/>
  <c r="R39" i="12"/>
  <c r="S39" i="12" s="1"/>
  <c r="R29" i="12"/>
  <c r="S29" i="12" s="1"/>
  <c r="R17" i="12"/>
  <c r="S17" i="12" s="1"/>
  <c r="R41" i="12"/>
  <c r="S41" i="12" s="1"/>
  <c r="R21" i="12"/>
  <c r="S21" i="12" s="1"/>
  <c r="R37" i="12"/>
  <c r="S37" i="12" s="1"/>
  <c r="R15" i="12"/>
  <c r="S15" i="12" s="1"/>
  <c r="R31" i="12"/>
  <c r="S31" i="12" s="1"/>
  <c r="R9" i="12"/>
  <c r="S9" i="12" s="1"/>
  <c r="R25" i="12"/>
  <c r="S25" i="12" s="1"/>
  <c r="R7" i="12"/>
  <c r="S7" i="12" s="1"/>
  <c r="R5" i="42" a="1"/>
  <c r="Q44" i="42"/>
  <c r="Q44" i="28"/>
  <c r="R5" i="28" a="1"/>
  <c r="R5" i="29" a="1"/>
  <c r="Q44" i="29"/>
  <c r="R5" i="50" a="1"/>
  <c r="Q44" i="50"/>
  <c r="O44" i="48"/>
  <c r="Q5" i="48"/>
  <c r="R5" i="8" a="1"/>
  <c r="Q44" i="8"/>
  <c r="Q44" i="36"/>
  <c r="R5" i="36" a="1"/>
  <c r="Q5" i="27"/>
  <c r="O44" i="27"/>
  <c r="Q44" i="52"/>
  <c r="R5" i="52" a="1"/>
  <c r="R5" i="26" a="1"/>
  <c r="Q44" i="26"/>
  <c r="Q44" i="15"/>
  <c r="R5" i="15" a="1"/>
  <c r="R5" i="25" a="1"/>
  <c r="Q44" i="25"/>
  <c r="Q44" i="33"/>
  <c r="R5" i="33" a="1"/>
  <c r="O44" i="14"/>
  <c r="Q5" i="14"/>
  <c r="R5" i="19" a="1"/>
  <c r="Q44" i="19"/>
  <c r="R5" i="21" a="1"/>
  <c r="Q44" i="21"/>
  <c r="R5" i="43" a="1"/>
  <c r="Q44" i="43"/>
  <c r="R5" i="41" a="1"/>
  <c r="Q44" i="41"/>
  <c r="R5" i="40" a="1"/>
  <c r="Q44" i="40"/>
  <c r="R41" i="44"/>
  <c r="S41" i="44" s="1"/>
  <c r="R33" i="44"/>
  <c r="S33" i="44" s="1"/>
  <c r="R25" i="44"/>
  <c r="S25" i="44" s="1"/>
  <c r="R17" i="44"/>
  <c r="S17" i="44" s="1"/>
  <c r="R9" i="44"/>
  <c r="S9" i="44" s="1"/>
  <c r="R40" i="44"/>
  <c r="S40" i="44" s="1"/>
  <c r="R32" i="44"/>
  <c r="S32" i="44" s="1"/>
  <c r="R24" i="44"/>
  <c r="S24" i="44" s="1"/>
  <c r="R16" i="44"/>
  <c r="S16" i="44" s="1"/>
  <c r="R8" i="44"/>
  <c r="S8" i="44" s="1"/>
  <c r="R6" i="44"/>
  <c r="S6" i="44" s="1"/>
  <c r="R39" i="44"/>
  <c r="S39" i="44" s="1"/>
  <c r="R29" i="44"/>
  <c r="S29" i="44" s="1"/>
  <c r="R19" i="44"/>
  <c r="S19" i="44" s="1"/>
  <c r="R7" i="44"/>
  <c r="S7" i="44" s="1"/>
  <c r="R36" i="44"/>
  <c r="S36" i="44" s="1"/>
  <c r="R26" i="44"/>
  <c r="S26" i="44" s="1"/>
  <c r="R14" i="44"/>
  <c r="S14" i="44" s="1"/>
  <c r="R43" i="44"/>
  <c r="S43" i="44" s="1"/>
  <c r="R27" i="44"/>
  <c r="S27" i="44" s="1"/>
  <c r="R13" i="44"/>
  <c r="S13" i="44" s="1"/>
  <c r="R38" i="44"/>
  <c r="S38" i="44" s="1"/>
  <c r="R22" i="44"/>
  <c r="S22" i="44" s="1"/>
  <c r="R10" i="44"/>
  <c r="S10" i="44" s="1"/>
  <c r="R35" i="44"/>
  <c r="S35" i="44" s="1"/>
  <c r="R21" i="44"/>
  <c r="S21" i="44" s="1"/>
  <c r="R5" i="44"/>
  <c r="R30" i="44"/>
  <c r="S30" i="44" s="1"/>
  <c r="R18" i="44"/>
  <c r="S18" i="44" s="1"/>
  <c r="R15" i="44"/>
  <c r="S15" i="44" s="1"/>
  <c r="R28" i="44"/>
  <c r="S28" i="44" s="1"/>
  <c r="R31" i="44"/>
  <c r="S31" i="44" s="1"/>
  <c r="R42" i="44"/>
  <c r="S42" i="44" s="1"/>
  <c r="R12" i="44"/>
  <c r="S12" i="44" s="1"/>
  <c r="R37" i="44"/>
  <c r="S37" i="44" s="1"/>
  <c r="R20" i="44"/>
  <c r="S20" i="44" s="1"/>
  <c r="R11" i="44"/>
  <c r="S11" i="44" s="1"/>
  <c r="R23" i="44"/>
  <c r="S23" i="44" s="1"/>
  <c r="R34" i="44"/>
  <c r="S34" i="44" s="1"/>
  <c r="Q5" i="18"/>
  <c r="O44" i="18"/>
  <c r="O44" i="16"/>
  <c r="Q5" i="16"/>
  <c r="O44" i="13"/>
  <c r="Q5" i="13"/>
  <c r="Q44" i="23"/>
  <c r="R5" i="23" a="1"/>
  <c r="R5" i="39" a="1"/>
  <c r="Q44" i="39"/>
  <c r="Q44" i="38"/>
  <c r="R5" i="38" a="1"/>
  <c r="R5" i="37" a="1"/>
  <c r="Q44" i="37"/>
  <c r="R5" i="30" a="1"/>
  <c r="Q44" i="30"/>
  <c r="R5" i="20" a="1"/>
  <c r="Q44" i="20"/>
  <c r="R5" i="35" a="1"/>
  <c r="Q44" i="35"/>
  <c r="R5" i="32" a="1"/>
  <c r="Q44" i="32"/>
  <c r="R5" i="17" a="1"/>
  <c r="Q44" i="17"/>
  <c r="O44" i="49"/>
  <c r="Q5" i="49"/>
  <c r="Q44" i="49" l="1"/>
  <c r="R5" i="49" a="1"/>
  <c r="R37" i="38"/>
  <c r="S37" i="38" s="1"/>
  <c r="R29" i="38"/>
  <c r="S29" i="38" s="1"/>
  <c r="R21" i="38"/>
  <c r="S21" i="38" s="1"/>
  <c r="R13" i="38"/>
  <c r="S13" i="38" s="1"/>
  <c r="R5" i="38"/>
  <c r="R36" i="38"/>
  <c r="S36" i="38" s="1"/>
  <c r="R28" i="38"/>
  <c r="S28" i="38" s="1"/>
  <c r="R20" i="38"/>
  <c r="S20" i="38" s="1"/>
  <c r="R12" i="38"/>
  <c r="S12" i="38" s="1"/>
  <c r="R41" i="38"/>
  <c r="S41" i="38" s="1"/>
  <c r="R31" i="38"/>
  <c r="S31" i="38" s="1"/>
  <c r="R19" i="38"/>
  <c r="S19" i="38" s="1"/>
  <c r="R9" i="38"/>
  <c r="S9" i="38" s="1"/>
  <c r="R38" i="38"/>
  <c r="S38" i="38" s="1"/>
  <c r="R26" i="38"/>
  <c r="S26" i="38" s="1"/>
  <c r="R16" i="38"/>
  <c r="S16" i="38" s="1"/>
  <c r="R6" i="38"/>
  <c r="S6" i="38" s="1"/>
  <c r="R33" i="38"/>
  <c r="S33" i="38" s="1"/>
  <c r="R17" i="38"/>
  <c r="S17" i="38" s="1"/>
  <c r="R42" i="38"/>
  <c r="S42" i="38" s="1"/>
  <c r="R30" i="38"/>
  <c r="S30" i="38" s="1"/>
  <c r="R14" i="38"/>
  <c r="S14" i="38" s="1"/>
  <c r="R35" i="38"/>
  <c r="S35" i="38" s="1"/>
  <c r="R15" i="38"/>
  <c r="S15" i="38" s="1"/>
  <c r="R34" i="38"/>
  <c r="S34" i="38" s="1"/>
  <c r="R18" i="38"/>
  <c r="S18" i="38" s="1"/>
  <c r="R43" i="38"/>
  <c r="S43" i="38" s="1"/>
  <c r="R25" i="38"/>
  <c r="S25" i="38" s="1"/>
  <c r="R7" i="38"/>
  <c r="S7" i="38" s="1"/>
  <c r="R24" i="38"/>
  <c r="S24" i="38" s="1"/>
  <c r="R8" i="38"/>
  <c r="S8" i="38" s="1"/>
  <c r="R11" i="38"/>
  <c r="S11" i="38" s="1"/>
  <c r="R10" i="38"/>
  <c r="S10" i="38" s="1"/>
  <c r="R27" i="38"/>
  <c r="S27" i="38" s="1"/>
  <c r="R32" i="38"/>
  <c r="S32" i="38" s="1"/>
  <c r="R39" i="38"/>
  <c r="S39" i="38" s="1"/>
  <c r="R40" i="38"/>
  <c r="S40" i="38" s="1"/>
  <c r="R22" i="38"/>
  <c r="S22" i="38" s="1"/>
  <c r="R23" i="38"/>
  <c r="S23" i="38" s="1"/>
  <c r="R18" i="23"/>
  <c r="S18" i="23" s="1"/>
  <c r="R34" i="23"/>
  <c r="S34" i="23" s="1"/>
  <c r="R16" i="23"/>
  <c r="S16" i="23" s="1"/>
  <c r="R28" i="23"/>
  <c r="S28" i="23" s="1"/>
  <c r="R24" i="23"/>
  <c r="S24" i="23" s="1"/>
  <c r="R36" i="23"/>
  <c r="S36" i="23" s="1"/>
  <c r="R8" i="23"/>
  <c r="S8" i="23" s="1"/>
  <c r="R39" i="23"/>
  <c r="S39" i="23" s="1"/>
  <c r="R31" i="23"/>
  <c r="S31" i="23" s="1"/>
  <c r="R23" i="23"/>
  <c r="S23" i="23" s="1"/>
  <c r="R15" i="23"/>
  <c r="S15" i="23" s="1"/>
  <c r="R35" i="23"/>
  <c r="S35" i="23" s="1"/>
  <c r="R25" i="23"/>
  <c r="S25" i="23" s="1"/>
  <c r="R13" i="23"/>
  <c r="S13" i="23" s="1"/>
  <c r="R41" i="23"/>
  <c r="S41" i="23" s="1"/>
  <c r="R29" i="23"/>
  <c r="S29" i="23" s="1"/>
  <c r="R19" i="23"/>
  <c r="S19" i="23" s="1"/>
  <c r="R9" i="23"/>
  <c r="S9" i="23" s="1"/>
  <c r="R33" i="23"/>
  <c r="S33" i="23" s="1"/>
  <c r="R11" i="23"/>
  <c r="S11" i="23" s="1"/>
  <c r="R27" i="23"/>
  <c r="S27" i="23" s="1"/>
  <c r="R7" i="23"/>
  <c r="S7" i="23" s="1"/>
  <c r="R43" i="23"/>
  <c r="S43" i="23" s="1"/>
  <c r="R21" i="23"/>
  <c r="S21" i="23" s="1"/>
  <c r="R37" i="23"/>
  <c r="S37" i="23" s="1"/>
  <c r="R17" i="23"/>
  <c r="S17" i="23" s="1"/>
  <c r="R14" i="23"/>
  <c r="S14" i="23" s="1"/>
  <c r="R30" i="23"/>
  <c r="S30" i="23" s="1"/>
  <c r="R10" i="23"/>
  <c r="S10" i="23" s="1"/>
  <c r="R32" i="23"/>
  <c r="S32" i="23" s="1"/>
  <c r="R12" i="23"/>
  <c r="S12" i="23" s="1"/>
  <c r="R40" i="23"/>
  <c r="S40" i="23" s="1"/>
  <c r="R6" i="23"/>
  <c r="S6" i="23" s="1"/>
  <c r="R22" i="23"/>
  <c r="S22" i="23" s="1"/>
  <c r="R38" i="23"/>
  <c r="S38" i="23" s="1"/>
  <c r="R20" i="23"/>
  <c r="S20" i="23" s="1"/>
  <c r="R42" i="23"/>
  <c r="S42" i="23" s="1"/>
  <c r="R26" i="23"/>
  <c r="S26" i="23" s="1"/>
  <c r="R5" i="23"/>
  <c r="Q44" i="13"/>
  <c r="R5" i="13" a="1"/>
  <c r="R5" i="16" a="1"/>
  <c r="Q44" i="16"/>
  <c r="W34" i="44"/>
  <c r="U34" i="44"/>
  <c r="Y34" i="44"/>
  <c r="W11" i="44"/>
  <c r="Y11" i="44"/>
  <c r="U11" i="44"/>
  <c r="Y37" i="44"/>
  <c r="U37" i="44"/>
  <c r="W37" i="44"/>
  <c r="W42" i="44"/>
  <c r="Y42" i="44"/>
  <c r="U42" i="44"/>
  <c r="Y28" i="44"/>
  <c r="U28" i="44"/>
  <c r="W28" i="44"/>
  <c r="W18" i="44"/>
  <c r="Y18" i="44"/>
  <c r="U18" i="44"/>
  <c r="R44" i="44"/>
  <c r="S5" i="44"/>
  <c r="Y35" i="44"/>
  <c r="U35" i="44"/>
  <c r="W35" i="44"/>
  <c r="U22" i="44"/>
  <c r="Y22" i="44"/>
  <c r="W22" i="44"/>
  <c r="W13" i="44"/>
  <c r="U13" i="44"/>
  <c r="Y13" i="44"/>
  <c r="Y43" i="44"/>
  <c r="U43" i="44"/>
  <c r="W43" i="44"/>
  <c r="W26" i="44"/>
  <c r="Y26" i="44"/>
  <c r="U26" i="44"/>
  <c r="Y7" i="44"/>
  <c r="W7" i="44"/>
  <c r="U7" i="44"/>
  <c r="Y29" i="44"/>
  <c r="U29" i="44"/>
  <c r="W29" i="44"/>
  <c r="W6" i="44"/>
  <c r="Y6" i="44"/>
  <c r="U6" i="44"/>
  <c r="W16" i="44"/>
  <c r="Y16" i="44"/>
  <c r="U16" i="44"/>
  <c r="Y32" i="44"/>
  <c r="U32" i="44"/>
  <c r="W32" i="44"/>
  <c r="W9" i="44"/>
  <c r="U9" i="44"/>
  <c r="Y9" i="44"/>
  <c r="W25" i="44"/>
  <c r="Y25" i="44"/>
  <c r="U25" i="44"/>
  <c r="W41" i="44"/>
  <c r="Y41" i="44"/>
  <c r="U41" i="44"/>
  <c r="R36" i="40"/>
  <c r="S36" i="40" s="1"/>
  <c r="R28" i="40"/>
  <c r="S28" i="40" s="1"/>
  <c r="R20" i="40"/>
  <c r="S20" i="40" s="1"/>
  <c r="R12" i="40"/>
  <c r="S12" i="40" s="1"/>
  <c r="R35" i="40"/>
  <c r="S35" i="40" s="1"/>
  <c r="R25" i="40"/>
  <c r="S25" i="40" s="1"/>
  <c r="R15" i="40"/>
  <c r="S15" i="40" s="1"/>
  <c r="R42" i="40"/>
  <c r="S42" i="40" s="1"/>
  <c r="R32" i="40"/>
  <c r="S32" i="40" s="1"/>
  <c r="R22" i="40"/>
  <c r="S22" i="40" s="1"/>
  <c r="R10" i="40"/>
  <c r="S10" i="40" s="1"/>
  <c r="R39" i="40"/>
  <c r="S39" i="40" s="1"/>
  <c r="R23" i="40"/>
  <c r="S23" i="40" s="1"/>
  <c r="R9" i="40"/>
  <c r="S9" i="40" s="1"/>
  <c r="R34" i="40"/>
  <c r="S34" i="40" s="1"/>
  <c r="R18" i="40"/>
  <c r="S18" i="40" s="1"/>
  <c r="R43" i="40"/>
  <c r="S43" i="40" s="1"/>
  <c r="R31" i="40"/>
  <c r="S31" i="40" s="1"/>
  <c r="R17" i="40"/>
  <c r="S17" i="40" s="1"/>
  <c r="R40" i="40"/>
  <c r="S40" i="40" s="1"/>
  <c r="R26" i="40"/>
  <c r="S26" i="40" s="1"/>
  <c r="R14" i="40"/>
  <c r="S14" i="40" s="1"/>
  <c r="R27" i="40"/>
  <c r="S27" i="40" s="1"/>
  <c r="R38" i="40"/>
  <c r="S38" i="40" s="1"/>
  <c r="R8" i="40"/>
  <c r="S8" i="40" s="1"/>
  <c r="R41" i="40"/>
  <c r="S41" i="40" s="1"/>
  <c r="R11" i="40"/>
  <c r="S11" i="40" s="1"/>
  <c r="R24" i="40"/>
  <c r="S24" i="40" s="1"/>
  <c r="R19" i="40"/>
  <c r="S19" i="40" s="1"/>
  <c r="R30" i="40"/>
  <c r="S30" i="40" s="1"/>
  <c r="R7" i="40"/>
  <c r="S7" i="40" s="1"/>
  <c r="R16" i="40"/>
  <c r="S16" i="40" s="1"/>
  <c r="R33" i="40"/>
  <c r="S33" i="40" s="1"/>
  <c r="R37" i="40"/>
  <c r="S37" i="40" s="1"/>
  <c r="R21" i="40"/>
  <c r="S21" i="40" s="1"/>
  <c r="R5" i="40"/>
  <c r="R6" i="40"/>
  <c r="S6" i="40" s="1"/>
  <c r="R29" i="40"/>
  <c r="S29" i="40" s="1"/>
  <c r="R13" i="40"/>
  <c r="S13" i="40" s="1"/>
  <c r="R6" i="41"/>
  <c r="S6" i="41" s="1"/>
  <c r="R37" i="41"/>
  <c r="S37" i="41" s="1"/>
  <c r="R29" i="41"/>
  <c r="S29" i="41" s="1"/>
  <c r="R21" i="41"/>
  <c r="S21" i="41" s="1"/>
  <c r="R13" i="41"/>
  <c r="S13" i="41" s="1"/>
  <c r="R5" i="41"/>
  <c r="R36" i="41"/>
  <c r="S36" i="41" s="1"/>
  <c r="R28" i="41"/>
  <c r="S28" i="41" s="1"/>
  <c r="R20" i="41"/>
  <c r="S20" i="41" s="1"/>
  <c r="R12" i="41"/>
  <c r="S12" i="41" s="1"/>
  <c r="R43" i="41"/>
  <c r="S43" i="41" s="1"/>
  <c r="R33" i="41"/>
  <c r="S33" i="41" s="1"/>
  <c r="R23" i="41"/>
  <c r="S23" i="41" s="1"/>
  <c r="R11" i="41"/>
  <c r="S11" i="41" s="1"/>
  <c r="R40" i="41"/>
  <c r="S40" i="41" s="1"/>
  <c r="R30" i="41"/>
  <c r="S30" i="41" s="1"/>
  <c r="R18" i="41"/>
  <c r="S18" i="41" s="1"/>
  <c r="R8" i="41"/>
  <c r="S8" i="41" s="1"/>
  <c r="R41" i="41"/>
  <c r="S41" i="41" s="1"/>
  <c r="R27" i="41"/>
  <c r="S27" i="41" s="1"/>
  <c r="R15" i="41"/>
  <c r="S15" i="41" s="1"/>
  <c r="R38" i="41"/>
  <c r="S38" i="41" s="1"/>
  <c r="R24" i="41"/>
  <c r="S24" i="41" s="1"/>
  <c r="R10" i="41"/>
  <c r="S10" i="41" s="1"/>
  <c r="R35" i="41"/>
  <c r="S35" i="41" s="1"/>
  <c r="R19" i="41"/>
  <c r="S19" i="41" s="1"/>
  <c r="R7" i="41"/>
  <c r="S7" i="41" s="1"/>
  <c r="R32" i="41"/>
  <c r="S32" i="41" s="1"/>
  <c r="R16" i="41"/>
  <c r="S16" i="41" s="1"/>
  <c r="R17" i="41"/>
  <c r="S17" i="41" s="1"/>
  <c r="R26" i="41"/>
  <c r="S26" i="41" s="1"/>
  <c r="R31" i="41"/>
  <c r="S31" i="41" s="1"/>
  <c r="R42" i="41"/>
  <c r="S42" i="41" s="1"/>
  <c r="R14" i="41"/>
  <c r="S14" i="41" s="1"/>
  <c r="R39" i="41"/>
  <c r="S39" i="41" s="1"/>
  <c r="R22" i="41"/>
  <c r="S22" i="41" s="1"/>
  <c r="R9" i="41"/>
  <c r="S9" i="41" s="1"/>
  <c r="R25" i="41"/>
  <c r="S25" i="41" s="1"/>
  <c r="R34" i="41"/>
  <c r="S34" i="41" s="1"/>
  <c r="R25" i="43"/>
  <c r="S25" i="43" s="1"/>
  <c r="R36" i="43"/>
  <c r="S36" i="43" s="1"/>
  <c r="R14" i="43"/>
  <c r="S14" i="43" s="1"/>
  <c r="R6" i="43"/>
  <c r="S6" i="43" s="1"/>
  <c r="R39" i="43"/>
  <c r="S39" i="43" s="1"/>
  <c r="R13" i="43"/>
  <c r="S13" i="43" s="1"/>
  <c r="R24" i="43"/>
  <c r="S24" i="43" s="1"/>
  <c r="R8" i="43"/>
  <c r="S8" i="43" s="1"/>
  <c r="R40" i="43"/>
  <c r="S40" i="43" s="1"/>
  <c r="R29" i="43"/>
  <c r="S29" i="43" s="1"/>
  <c r="R22" i="43"/>
  <c r="S22" i="43" s="1"/>
  <c r="R30" i="43"/>
  <c r="S30" i="43" s="1"/>
  <c r="R15" i="43"/>
  <c r="S15" i="43" s="1"/>
  <c r="R12" i="43"/>
  <c r="S12" i="43" s="1"/>
  <c r="R43" i="43"/>
  <c r="S43" i="43" s="1"/>
  <c r="R27" i="43"/>
  <c r="S27" i="43" s="1"/>
  <c r="R11" i="43"/>
  <c r="S11" i="43" s="1"/>
  <c r="R34" i="43"/>
  <c r="S34" i="43" s="1"/>
  <c r="R18" i="43"/>
  <c r="S18" i="43" s="1"/>
  <c r="R41" i="43"/>
  <c r="S41" i="43" s="1"/>
  <c r="R21" i="43"/>
  <c r="S21" i="43" s="1"/>
  <c r="R38" i="43"/>
  <c r="S38" i="43" s="1"/>
  <c r="R16" i="43"/>
  <c r="S16" i="43" s="1"/>
  <c r="R23" i="43"/>
  <c r="S23" i="43" s="1"/>
  <c r="R32" i="43"/>
  <c r="S32" i="43" s="1"/>
  <c r="R33" i="43"/>
  <c r="S33" i="43" s="1"/>
  <c r="R5" i="43"/>
  <c r="R35" i="43"/>
  <c r="S35" i="43" s="1"/>
  <c r="R19" i="43"/>
  <c r="S19" i="43" s="1"/>
  <c r="R42" i="43"/>
  <c r="S42" i="43" s="1"/>
  <c r="R26" i="43"/>
  <c r="S26" i="43" s="1"/>
  <c r="R10" i="43"/>
  <c r="S10" i="43" s="1"/>
  <c r="R31" i="43"/>
  <c r="S31" i="43" s="1"/>
  <c r="R9" i="43"/>
  <c r="S9" i="43" s="1"/>
  <c r="R28" i="43"/>
  <c r="S28" i="43" s="1"/>
  <c r="R37" i="43"/>
  <c r="S37" i="43" s="1"/>
  <c r="R7" i="43"/>
  <c r="S7" i="43" s="1"/>
  <c r="R20" i="43"/>
  <c r="S20" i="43" s="1"/>
  <c r="R17" i="43"/>
  <c r="S17" i="43" s="1"/>
  <c r="R12" i="21"/>
  <c r="S12" i="21" s="1"/>
  <c r="R20" i="21"/>
  <c r="S20" i="21" s="1"/>
  <c r="R28" i="21"/>
  <c r="S28" i="21" s="1"/>
  <c r="R36" i="21"/>
  <c r="S36" i="21" s="1"/>
  <c r="R18" i="21"/>
  <c r="S18" i="21" s="1"/>
  <c r="R34" i="21"/>
  <c r="S34" i="21" s="1"/>
  <c r="R10" i="21"/>
  <c r="S10" i="21" s="1"/>
  <c r="R26" i="21"/>
  <c r="S26" i="21" s="1"/>
  <c r="R42" i="21"/>
  <c r="S42" i="21" s="1"/>
  <c r="R22" i="21"/>
  <c r="S22" i="21" s="1"/>
  <c r="R30" i="21"/>
  <c r="S30" i="21" s="1"/>
  <c r="R14" i="21"/>
  <c r="S14" i="21" s="1"/>
  <c r="R6" i="21"/>
  <c r="S6" i="21" s="1"/>
  <c r="R35" i="21"/>
  <c r="S35" i="21" s="1"/>
  <c r="R29" i="21"/>
  <c r="S29" i="21" s="1"/>
  <c r="R19" i="21"/>
  <c r="S19" i="21" s="1"/>
  <c r="R13" i="21"/>
  <c r="S13" i="21" s="1"/>
  <c r="R43" i="21"/>
  <c r="S43" i="21" s="1"/>
  <c r="R37" i="21"/>
  <c r="S37" i="21" s="1"/>
  <c r="R27" i="21"/>
  <c r="S27" i="21" s="1"/>
  <c r="R21" i="21"/>
  <c r="S21" i="21" s="1"/>
  <c r="R11" i="21"/>
  <c r="S11" i="21" s="1"/>
  <c r="R39" i="21"/>
  <c r="S39" i="21" s="1"/>
  <c r="R17" i="21"/>
  <c r="S17" i="21" s="1"/>
  <c r="R7" i="21"/>
  <c r="S7" i="21" s="1"/>
  <c r="R25" i="21"/>
  <c r="S25" i="21" s="1"/>
  <c r="R15" i="21"/>
  <c r="S15" i="21" s="1"/>
  <c r="R33" i="21"/>
  <c r="S33" i="21" s="1"/>
  <c r="R23" i="21"/>
  <c r="S23" i="21" s="1"/>
  <c r="R31" i="21"/>
  <c r="S31" i="21" s="1"/>
  <c r="R38" i="21"/>
  <c r="S38" i="21" s="1"/>
  <c r="R9" i="21"/>
  <c r="S9" i="21" s="1"/>
  <c r="R41" i="21"/>
  <c r="S41" i="21" s="1"/>
  <c r="R8" i="21"/>
  <c r="S8" i="21" s="1"/>
  <c r="R16" i="21"/>
  <c r="S16" i="21" s="1"/>
  <c r="R24" i="21"/>
  <c r="S24" i="21" s="1"/>
  <c r="R32" i="21"/>
  <c r="S32" i="21" s="1"/>
  <c r="R40" i="21"/>
  <c r="S40" i="21" s="1"/>
  <c r="R5" i="21"/>
  <c r="R20" i="19"/>
  <c r="S20" i="19" s="1"/>
  <c r="R36" i="19"/>
  <c r="S36" i="19" s="1"/>
  <c r="R12" i="19"/>
  <c r="S12" i="19" s="1"/>
  <c r="R28" i="19"/>
  <c r="S28" i="19" s="1"/>
  <c r="R8" i="19"/>
  <c r="S8" i="19" s="1"/>
  <c r="R40" i="19"/>
  <c r="S40" i="19" s="1"/>
  <c r="R16" i="19"/>
  <c r="S16" i="19" s="1"/>
  <c r="R32" i="19"/>
  <c r="S32" i="19" s="1"/>
  <c r="R24" i="19"/>
  <c r="S24" i="19" s="1"/>
  <c r="R37" i="19"/>
  <c r="S37" i="19" s="1"/>
  <c r="R29" i="19"/>
  <c r="S29" i="19" s="1"/>
  <c r="R21" i="19"/>
  <c r="S21" i="19" s="1"/>
  <c r="R13" i="19"/>
  <c r="S13" i="19" s="1"/>
  <c r="R7" i="19"/>
  <c r="S7" i="19" s="1"/>
  <c r="R39" i="19"/>
  <c r="S39" i="19" s="1"/>
  <c r="R27" i="19"/>
  <c r="S27" i="19" s="1"/>
  <c r="R17" i="19"/>
  <c r="S17" i="19" s="1"/>
  <c r="R43" i="19"/>
  <c r="S43" i="19" s="1"/>
  <c r="R33" i="19"/>
  <c r="S33" i="19" s="1"/>
  <c r="R23" i="19"/>
  <c r="S23" i="19" s="1"/>
  <c r="R11" i="19"/>
  <c r="S11" i="19" s="1"/>
  <c r="R35" i="19"/>
  <c r="S35" i="19" s="1"/>
  <c r="R15" i="19"/>
  <c r="S15" i="19" s="1"/>
  <c r="R31" i="19"/>
  <c r="S31" i="19" s="1"/>
  <c r="R9" i="19"/>
  <c r="S9" i="19" s="1"/>
  <c r="R25" i="19"/>
  <c r="S25" i="19" s="1"/>
  <c r="R41" i="19"/>
  <c r="S41" i="19" s="1"/>
  <c r="R19" i="19"/>
  <c r="S19" i="19" s="1"/>
  <c r="R10" i="19"/>
  <c r="S10" i="19" s="1"/>
  <c r="R18" i="19"/>
  <c r="S18" i="19" s="1"/>
  <c r="R26" i="19"/>
  <c r="S26" i="19" s="1"/>
  <c r="R34" i="19"/>
  <c r="S34" i="19" s="1"/>
  <c r="R42" i="19"/>
  <c r="S42" i="19" s="1"/>
  <c r="R6" i="19"/>
  <c r="S6" i="19" s="1"/>
  <c r="R14" i="19"/>
  <c r="S14" i="19" s="1"/>
  <c r="R22" i="19"/>
  <c r="S22" i="19" s="1"/>
  <c r="R30" i="19"/>
  <c r="S30" i="19" s="1"/>
  <c r="R38" i="19"/>
  <c r="S38" i="19" s="1"/>
  <c r="R5" i="19"/>
  <c r="R43" i="25"/>
  <c r="S43" i="25" s="1"/>
  <c r="R35" i="25"/>
  <c r="S35" i="25" s="1"/>
  <c r="R27" i="25"/>
  <c r="S27" i="25" s="1"/>
  <c r="R19" i="25"/>
  <c r="S19" i="25" s="1"/>
  <c r="R11" i="25"/>
  <c r="S11" i="25" s="1"/>
  <c r="R39" i="25"/>
  <c r="S39" i="25" s="1"/>
  <c r="R29" i="25"/>
  <c r="S29" i="25" s="1"/>
  <c r="R17" i="25"/>
  <c r="S17" i="25" s="1"/>
  <c r="R33" i="25"/>
  <c r="S33" i="25" s="1"/>
  <c r="R23" i="25"/>
  <c r="S23" i="25" s="1"/>
  <c r="R13" i="25"/>
  <c r="S13" i="25" s="1"/>
  <c r="R37" i="25"/>
  <c r="S37" i="25" s="1"/>
  <c r="R15" i="25"/>
  <c r="S15" i="25" s="1"/>
  <c r="R31" i="25"/>
  <c r="S31" i="25" s="1"/>
  <c r="R9" i="25"/>
  <c r="S9" i="25" s="1"/>
  <c r="R25" i="25"/>
  <c r="S25" i="25" s="1"/>
  <c r="R7" i="25"/>
  <c r="S7" i="25" s="1"/>
  <c r="R41" i="25"/>
  <c r="S41" i="25" s="1"/>
  <c r="R21" i="25"/>
  <c r="S21" i="25" s="1"/>
  <c r="R6" i="25"/>
  <c r="S6" i="25" s="1"/>
  <c r="R14" i="25"/>
  <c r="S14" i="25" s="1"/>
  <c r="R22" i="25"/>
  <c r="S22" i="25" s="1"/>
  <c r="R30" i="25"/>
  <c r="S30" i="25" s="1"/>
  <c r="R38" i="25"/>
  <c r="S38" i="25" s="1"/>
  <c r="R8" i="25"/>
  <c r="S8" i="25" s="1"/>
  <c r="R18" i="25"/>
  <c r="S18" i="25" s="1"/>
  <c r="R28" i="25"/>
  <c r="S28" i="25" s="1"/>
  <c r="R40" i="25"/>
  <c r="S40" i="25" s="1"/>
  <c r="R10" i="25"/>
  <c r="S10" i="25" s="1"/>
  <c r="R24" i="25"/>
  <c r="S24" i="25" s="1"/>
  <c r="R36" i="25"/>
  <c r="S36" i="25" s="1"/>
  <c r="R16" i="25"/>
  <c r="S16" i="25" s="1"/>
  <c r="R32" i="25"/>
  <c r="S32" i="25" s="1"/>
  <c r="R12" i="25"/>
  <c r="S12" i="25" s="1"/>
  <c r="R42" i="25"/>
  <c r="S42" i="25" s="1"/>
  <c r="R26" i="25"/>
  <c r="S26" i="25" s="1"/>
  <c r="R20" i="25"/>
  <c r="S20" i="25" s="1"/>
  <c r="R34" i="25"/>
  <c r="S34" i="25" s="1"/>
  <c r="R5" i="25"/>
  <c r="R10" i="26"/>
  <c r="S10" i="26" s="1"/>
  <c r="R18" i="26"/>
  <c r="S18" i="26" s="1"/>
  <c r="R26" i="26"/>
  <c r="S26" i="26" s="1"/>
  <c r="R34" i="26"/>
  <c r="S34" i="26" s="1"/>
  <c r="R42" i="26"/>
  <c r="S42" i="26" s="1"/>
  <c r="R12" i="26"/>
  <c r="S12" i="26" s="1"/>
  <c r="R22" i="26"/>
  <c r="S22" i="26" s="1"/>
  <c r="R32" i="26"/>
  <c r="S32" i="26" s="1"/>
  <c r="R6" i="26"/>
  <c r="S6" i="26" s="1"/>
  <c r="R16" i="26"/>
  <c r="S16" i="26" s="1"/>
  <c r="R28" i="26"/>
  <c r="S28" i="26" s="1"/>
  <c r="R38" i="26"/>
  <c r="S38" i="26" s="1"/>
  <c r="R5" i="26"/>
  <c r="R24" i="26"/>
  <c r="S24" i="26" s="1"/>
  <c r="R14" i="26"/>
  <c r="S14" i="26" s="1"/>
  <c r="R36" i="26"/>
  <c r="S36" i="26" s="1"/>
  <c r="R30" i="26"/>
  <c r="S30" i="26" s="1"/>
  <c r="R8" i="26"/>
  <c r="S8" i="26" s="1"/>
  <c r="R40" i="26"/>
  <c r="S40" i="26" s="1"/>
  <c r="R20" i="26"/>
  <c r="S20" i="26" s="1"/>
  <c r="R43" i="26"/>
  <c r="S43" i="26" s="1"/>
  <c r="R35" i="26"/>
  <c r="S35" i="26" s="1"/>
  <c r="R27" i="26"/>
  <c r="S27" i="26" s="1"/>
  <c r="R19" i="26"/>
  <c r="S19" i="26" s="1"/>
  <c r="R11" i="26"/>
  <c r="S11" i="26" s="1"/>
  <c r="R33" i="26"/>
  <c r="S33" i="26" s="1"/>
  <c r="R23" i="26"/>
  <c r="S23" i="26" s="1"/>
  <c r="R13" i="26"/>
  <c r="S13" i="26" s="1"/>
  <c r="R39" i="26"/>
  <c r="S39" i="26" s="1"/>
  <c r="R29" i="26"/>
  <c r="S29" i="26" s="1"/>
  <c r="R17" i="26"/>
  <c r="S17" i="26" s="1"/>
  <c r="R41" i="26"/>
  <c r="S41" i="26" s="1"/>
  <c r="R21" i="26"/>
  <c r="S21" i="26" s="1"/>
  <c r="R37" i="26"/>
  <c r="S37" i="26" s="1"/>
  <c r="R15" i="26"/>
  <c r="S15" i="26" s="1"/>
  <c r="R31" i="26"/>
  <c r="S31" i="26" s="1"/>
  <c r="R9" i="26"/>
  <c r="S9" i="26" s="1"/>
  <c r="R7" i="26"/>
  <c r="S7" i="26" s="1"/>
  <c r="R25" i="26"/>
  <c r="S25" i="26" s="1"/>
  <c r="R5" i="27" a="1"/>
  <c r="Q44" i="27"/>
  <c r="R7" i="8"/>
  <c r="S7" i="8" s="1"/>
  <c r="R6" i="8"/>
  <c r="S6" i="8" s="1"/>
  <c r="R9" i="8"/>
  <c r="S9" i="8" s="1"/>
  <c r="R12" i="8"/>
  <c r="S12" i="8" s="1"/>
  <c r="R14" i="8"/>
  <c r="S14" i="8" s="1"/>
  <c r="R17" i="8"/>
  <c r="S17" i="8" s="1"/>
  <c r="R20" i="8"/>
  <c r="S20" i="8" s="1"/>
  <c r="R22" i="8"/>
  <c r="S22" i="8" s="1"/>
  <c r="R25" i="8"/>
  <c r="S25" i="8" s="1"/>
  <c r="R28" i="8"/>
  <c r="S28" i="8" s="1"/>
  <c r="R30" i="8"/>
  <c r="S30" i="8" s="1"/>
  <c r="R33" i="8"/>
  <c r="S33" i="8" s="1"/>
  <c r="R36" i="8"/>
  <c r="S36" i="8" s="1"/>
  <c r="R38" i="8"/>
  <c r="S38" i="8" s="1"/>
  <c r="R41" i="8"/>
  <c r="S41" i="8" s="1"/>
  <c r="R5" i="8"/>
  <c r="R8" i="8"/>
  <c r="S8" i="8" s="1"/>
  <c r="R10" i="8"/>
  <c r="S10" i="8" s="1"/>
  <c r="R13" i="8"/>
  <c r="S13" i="8" s="1"/>
  <c r="R16" i="8"/>
  <c r="S16" i="8" s="1"/>
  <c r="R18" i="8"/>
  <c r="S18" i="8" s="1"/>
  <c r="R21" i="8"/>
  <c r="S21" i="8" s="1"/>
  <c r="R24" i="8"/>
  <c r="S24" i="8" s="1"/>
  <c r="R26" i="8"/>
  <c r="S26" i="8" s="1"/>
  <c r="R29" i="8"/>
  <c r="S29" i="8" s="1"/>
  <c r="R32" i="8"/>
  <c r="S32" i="8" s="1"/>
  <c r="R34" i="8"/>
  <c r="S34" i="8" s="1"/>
  <c r="R37" i="8"/>
  <c r="S37" i="8" s="1"/>
  <c r="R40" i="8"/>
  <c r="S40" i="8" s="1"/>
  <c r="R42" i="8"/>
  <c r="S42" i="8" s="1"/>
  <c r="R39" i="8"/>
  <c r="S39" i="8" s="1"/>
  <c r="R31" i="8"/>
  <c r="S31" i="8" s="1"/>
  <c r="R23" i="8"/>
  <c r="S23" i="8" s="1"/>
  <c r="R15" i="8"/>
  <c r="S15" i="8" s="1"/>
  <c r="R43" i="8"/>
  <c r="S43" i="8" s="1"/>
  <c r="R35" i="8"/>
  <c r="S35" i="8" s="1"/>
  <c r="R27" i="8"/>
  <c r="S27" i="8" s="1"/>
  <c r="R19" i="8"/>
  <c r="S19" i="8" s="1"/>
  <c r="R11" i="8"/>
  <c r="S11" i="8" s="1"/>
  <c r="R43" i="50"/>
  <c r="S43" i="50" s="1"/>
  <c r="R35" i="50"/>
  <c r="S35" i="50" s="1"/>
  <c r="R27" i="50"/>
  <c r="S27" i="50" s="1"/>
  <c r="R19" i="50"/>
  <c r="S19" i="50" s="1"/>
  <c r="R11" i="50"/>
  <c r="S11" i="50" s="1"/>
  <c r="R42" i="50"/>
  <c r="S42" i="50" s="1"/>
  <c r="R34" i="50"/>
  <c r="S34" i="50" s="1"/>
  <c r="R26" i="50"/>
  <c r="S26" i="50" s="1"/>
  <c r="R18" i="50"/>
  <c r="S18" i="50" s="1"/>
  <c r="R10" i="50"/>
  <c r="S10" i="50" s="1"/>
  <c r="R6" i="50"/>
  <c r="S6" i="50" s="1"/>
  <c r="R33" i="50"/>
  <c r="S33" i="50" s="1"/>
  <c r="R23" i="50"/>
  <c r="S23" i="50" s="1"/>
  <c r="R13" i="50"/>
  <c r="S13" i="50" s="1"/>
  <c r="R40" i="50"/>
  <c r="S40" i="50" s="1"/>
  <c r="R30" i="50"/>
  <c r="S30" i="50" s="1"/>
  <c r="R20" i="50"/>
  <c r="S20" i="50" s="1"/>
  <c r="R8" i="50"/>
  <c r="S8" i="50" s="1"/>
  <c r="R37" i="50"/>
  <c r="S37" i="50" s="1"/>
  <c r="R21" i="50"/>
  <c r="S21" i="50" s="1"/>
  <c r="R7" i="50"/>
  <c r="S7" i="50" s="1"/>
  <c r="R32" i="50"/>
  <c r="S32" i="50" s="1"/>
  <c r="R16" i="50"/>
  <c r="S16" i="50" s="1"/>
  <c r="R31" i="50"/>
  <c r="S31" i="50" s="1"/>
  <c r="R17" i="50"/>
  <c r="S17" i="50" s="1"/>
  <c r="R5" i="50"/>
  <c r="R28" i="50"/>
  <c r="S28" i="50" s="1"/>
  <c r="R25" i="50"/>
  <c r="S25" i="50" s="1"/>
  <c r="R39" i="50"/>
  <c r="S39" i="50" s="1"/>
  <c r="R22" i="50"/>
  <c r="S22" i="50" s="1"/>
  <c r="R29" i="50"/>
  <c r="S29" i="50" s="1"/>
  <c r="R41" i="50"/>
  <c r="S41" i="50" s="1"/>
  <c r="R15" i="50"/>
  <c r="S15" i="50" s="1"/>
  <c r="R14" i="50"/>
  <c r="S14" i="50" s="1"/>
  <c r="R36" i="50"/>
  <c r="S36" i="50" s="1"/>
  <c r="R9" i="50"/>
  <c r="S9" i="50" s="1"/>
  <c r="R38" i="50"/>
  <c r="S38" i="50" s="1"/>
  <c r="R12" i="50"/>
  <c r="S12" i="50" s="1"/>
  <c r="R24" i="50"/>
  <c r="S24" i="50" s="1"/>
  <c r="R36" i="29"/>
  <c r="S36" i="29" s="1"/>
  <c r="R16" i="29"/>
  <c r="S16" i="29" s="1"/>
  <c r="R41" i="29"/>
  <c r="S41" i="29" s="1"/>
  <c r="R33" i="29"/>
  <c r="S33" i="29" s="1"/>
  <c r="R25" i="29"/>
  <c r="S25" i="29" s="1"/>
  <c r="R17" i="29"/>
  <c r="S17" i="29" s="1"/>
  <c r="R9" i="29"/>
  <c r="S9" i="29" s="1"/>
  <c r="R39" i="29"/>
  <c r="S39" i="29" s="1"/>
  <c r="R29" i="29"/>
  <c r="S29" i="29" s="1"/>
  <c r="R19" i="29"/>
  <c r="S19" i="29" s="1"/>
  <c r="R35" i="29"/>
  <c r="S35" i="29" s="1"/>
  <c r="R23" i="29"/>
  <c r="S23" i="29" s="1"/>
  <c r="R13" i="29"/>
  <c r="S13" i="29" s="1"/>
  <c r="R37" i="29"/>
  <c r="S37" i="29" s="1"/>
  <c r="R15" i="29"/>
  <c r="S15" i="29" s="1"/>
  <c r="R31" i="29"/>
  <c r="S31" i="29" s="1"/>
  <c r="R11" i="29"/>
  <c r="S11" i="29" s="1"/>
  <c r="R27" i="29"/>
  <c r="S27" i="29" s="1"/>
  <c r="R7" i="29"/>
  <c r="S7" i="29" s="1"/>
  <c r="R43" i="29"/>
  <c r="S43" i="29" s="1"/>
  <c r="R21" i="29"/>
  <c r="S21" i="29" s="1"/>
  <c r="R6" i="29"/>
  <c r="S6" i="29" s="1"/>
  <c r="R14" i="29"/>
  <c r="S14" i="29" s="1"/>
  <c r="R22" i="29"/>
  <c r="S22" i="29" s="1"/>
  <c r="R30" i="29"/>
  <c r="S30" i="29" s="1"/>
  <c r="R38" i="29"/>
  <c r="S38" i="29" s="1"/>
  <c r="R8" i="29"/>
  <c r="S8" i="29" s="1"/>
  <c r="R18" i="29"/>
  <c r="S18" i="29" s="1"/>
  <c r="R28" i="29"/>
  <c r="S28" i="29" s="1"/>
  <c r="R40" i="29"/>
  <c r="S40" i="29" s="1"/>
  <c r="R12" i="29"/>
  <c r="S12" i="29" s="1"/>
  <c r="R24" i="29"/>
  <c r="S24" i="29" s="1"/>
  <c r="R34" i="29"/>
  <c r="S34" i="29" s="1"/>
  <c r="R20" i="29"/>
  <c r="S20" i="29" s="1"/>
  <c r="R42" i="29"/>
  <c r="S42" i="29" s="1"/>
  <c r="R10" i="29"/>
  <c r="S10" i="29" s="1"/>
  <c r="R32" i="29"/>
  <c r="S32" i="29" s="1"/>
  <c r="R26" i="29"/>
  <c r="S26" i="29" s="1"/>
  <c r="R5" i="29"/>
  <c r="R7" i="42"/>
  <c r="S7" i="42" s="1"/>
  <c r="R11" i="42"/>
  <c r="S11" i="42" s="1"/>
  <c r="R15" i="42"/>
  <c r="S15" i="42" s="1"/>
  <c r="R19" i="42"/>
  <c r="S19" i="42" s="1"/>
  <c r="R23" i="42"/>
  <c r="S23" i="42" s="1"/>
  <c r="R27" i="42"/>
  <c r="S27" i="42" s="1"/>
  <c r="R31" i="42"/>
  <c r="S31" i="42" s="1"/>
  <c r="R35" i="42"/>
  <c r="S35" i="42" s="1"/>
  <c r="R39" i="42"/>
  <c r="S39" i="42" s="1"/>
  <c r="R43" i="42"/>
  <c r="S43" i="42" s="1"/>
  <c r="R9" i="42"/>
  <c r="S9" i="42" s="1"/>
  <c r="R14" i="42"/>
  <c r="S14" i="42" s="1"/>
  <c r="R20" i="42"/>
  <c r="S20" i="42" s="1"/>
  <c r="R25" i="42"/>
  <c r="S25" i="42" s="1"/>
  <c r="R30" i="42"/>
  <c r="S30" i="42" s="1"/>
  <c r="R36" i="42"/>
  <c r="S36" i="42" s="1"/>
  <c r="R41" i="42"/>
  <c r="S41" i="42" s="1"/>
  <c r="R6" i="42"/>
  <c r="S6" i="42" s="1"/>
  <c r="R13" i="42"/>
  <c r="S13" i="42" s="1"/>
  <c r="R21" i="42"/>
  <c r="S21" i="42" s="1"/>
  <c r="R28" i="42"/>
  <c r="S28" i="42" s="1"/>
  <c r="R34" i="42"/>
  <c r="S34" i="42" s="1"/>
  <c r="R42" i="42"/>
  <c r="S42" i="42" s="1"/>
  <c r="R10" i="42"/>
  <c r="S10" i="42" s="1"/>
  <c r="R18" i="42"/>
  <c r="S18" i="42" s="1"/>
  <c r="R29" i="42"/>
  <c r="S29" i="42" s="1"/>
  <c r="R38" i="42"/>
  <c r="S38" i="42" s="1"/>
  <c r="R12" i="42"/>
  <c r="S12" i="42" s="1"/>
  <c r="R22" i="42"/>
  <c r="S22" i="42" s="1"/>
  <c r="R32" i="42"/>
  <c r="S32" i="42" s="1"/>
  <c r="R40" i="42"/>
  <c r="S40" i="42" s="1"/>
  <c r="R8" i="42"/>
  <c r="S8" i="42" s="1"/>
  <c r="R26" i="42"/>
  <c r="S26" i="42" s="1"/>
  <c r="R17" i="42"/>
  <c r="S17" i="42" s="1"/>
  <c r="R37" i="42"/>
  <c r="S37" i="42" s="1"/>
  <c r="R24" i="42"/>
  <c r="S24" i="42" s="1"/>
  <c r="R5" i="42"/>
  <c r="R33" i="42"/>
  <c r="S33" i="42" s="1"/>
  <c r="R16" i="42"/>
  <c r="S16" i="42" s="1"/>
  <c r="Y25" i="12"/>
  <c r="W25" i="12"/>
  <c r="U25" i="12"/>
  <c r="U31" i="12"/>
  <c r="W31" i="12"/>
  <c r="Y31" i="12"/>
  <c r="Y37" i="12"/>
  <c r="U37" i="12"/>
  <c r="W37" i="12"/>
  <c r="Y41" i="12"/>
  <c r="U41" i="12"/>
  <c r="W41" i="12"/>
  <c r="U29" i="12"/>
  <c r="W29" i="12"/>
  <c r="Y29" i="12"/>
  <c r="Y13" i="12"/>
  <c r="U13" i="12"/>
  <c r="W13" i="12"/>
  <c r="Y33" i="12"/>
  <c r="U33" i="12"/>
  <c r="W33" i="12"/>
  <c r="Y19" i="12"/>
  <c r="W19" i="12"/>
  <c r="U19" i="12"/>
  <c r="W35" i="12"/>
  <c r="Y35" i="12"/>
  <c r="U35" i="12"/>
  <c r="Y32" i="12"/>
  <c r="W32" i="12"/>
  <c r="U32" i="12"/>
  <c r="W40" i="12"/>
  <c r="U40" i="12"/>
  <c r="Y40" i="12"/>
  <c r="Y16" i="12"/>
  <c r="U16" i="12"/>
  <c r="W16" i="12"/>
  <c r="Y20" i="12"/>
  <c r="W20" i="12"/>
  <c r="U20" i="12"/>
  <c r="Y28" i="12"/>
  <c r="W28" i="12"/>
  <c r="U28" i="12"/>
  <c r="W38" i="12"/>
  <c r="U38" i="12"/>
  <c r="Y38" i="12"/>
  <c r="W22" i="12"/>
  <c r="U22" i="12"/>
  <c r="Y22" i="12"/>
  <c r="W6" i="12"/>
  <c r="Y6" i="12"/>
  <c r="U6" i="12"/>
  <c r="W34" i="12"/>
  <c r="Y34" i="12"/>
  <c r="U34" i="12"/>
  <c r="W18" i="12"/>
  <c r="U18" i="12"/>
  <c r="Y18" i="12"/>
  <c r="R10" i="22"/>
  <c r="S10" i="22" s="1"/>
  <c r="R18" i="22"/>
  <c r="S18" i="22" s="1"/>
  <c r="R26" i="22"/>
  <c r="S26" i="22" s="1"/>
  <c r="R34" i="22"/>
  <c r="S34" i="22" s="1"/>
  <c r="R42" i="22"/>
  <c r="S42" i="22" s="1"/>
  <c r="R12" i="22"/>
  <c r="S12" i="22" s="1"/>
  <c r="R22" i="22"/>
  <c r="S22" i="22" s="1"/>
  <c r="R32" i="22"/>
  <c r="S32" i="22" s="1"/>
  <c r="R6" i="22"/>
  <c r="S6" i="22" s="1"/>
  <c r="R16" i="22"/>
  <c r="S16" i="22" s="1"/>
  <c r="R28" i="22"/>
  <c r="S28" i="22" s="1"/>
  <c r="R38" i="22"/>
  <c r="S38" i="22" s="1"/>
  <c r="R14" i="22"/>
  <c r="S14" i="22" s="1"/>
  <c r="R36" i="22"/>
  <c r="S36" i="22" s="1"/>
  <c r="R5" i="22"/>
  <c r="R24" i="22"/>
  <c r="S24" i="22" s="1"/>
  <c r="R8" i="22"/>
  <c r="S8" i="22" s="1"/>
  <c r="R20" i="22"/>
  <c r="S20" i="22" s="1"/>
  <c r="R31" i="22"/>
  <c r="S31" i="22" s="1"/>
  <c r="R15" i="22"/>
  <c r="S15" i="22" s="1"/>
  <c r="R25" i="22"/>
  <c r="S25" i="22" s="1"/>
  <c r="R41" i="22"/>
  <c r="S41" i="22" s="1"/>
  <c r="R19" i="22"/>
  <c r="S19" i="22" s="1"/>
  <c r="R43" i="22"/>
  <c r="S43" i="22" s="1"/>
  <c r="R37" i="22"/>
  <c r="S37" i="22" s="1"/>
  <c r="R33" i="22"/>
  <c r="S33" i="22" s="1"/>
  <c r="R27" i="22"/>
  <c r="S27" i="22" s="1"/>
  <c r="R40" i="22"/>
  <c r="S40" i="22" s="1"/>
  <c r="R30" i="22"/>
  <c r="S30" i="22" s="1"/>
  <c r="R39" i="22"/>
  <c r="S39" i="22" s="1"/>
  <c r="R23" i="22"/>
  <c r="S23" i="22" s="1"/>
  <c r="R35" i="22"/>
  <c r="S35" i="22" s="1"/>
  <c r="R13" i="22"/>
  <c r="S13" i="22" s="1"/>
  <c r="R29" i="22"/>
  <c r="S29" i="22" s="1"/>
  <c r="R9" i="22"/>
  <c r="S9" i="22" s="1"/>
  <c r="R21" i="22"/>
  <c r="S21" i="22" s="1"/>
  <c r="R17" i="22"/>
  <c r="S17" i="22" s="1"/>
  <c r="R11" i="22"/>
  <c r="S11" i="22" s="1"/>
  <c r="R7" i="22"/>
  <c r="S7" i="22" s="1"/>
  <c r="R42" i="51"/>
  <c r="S42" i="51" s="1"/>
  <c r="R34" i="51"/>
  <c r="S34" i="51" s="1"/>
  <c r="R26" i="51"/>
  <c r="S26" i="51" s="1"/>
  <c r="R18" i="51"/>
  <c r="S18" i="51" s="1"/>
  <c r="R10" i="51"/>
  <c r="S10" i="51" s="1"/>
  <c r="R41" i="51"/>
  <c r="S41" i="51" s="1"/>
  <c r="R33" i="51"/>
  <c r="S33" i="51" s="1"/>
  <c r="R25" i="51"/>
  <c r="S25" i="51" s="1"/>
  <c r="R17" i="51"/>
  <c r="S17" i="51" s="1"/>
  <c r="R9" i="51"/>
  <c r="S9" i="51" s="1"/>
  <c r="R36" i="51"/>
  <c r="S36" i="51" s="1"/>
  <c r="R24" i="51"/>
  <c r="S24" i="51" s="1"/>
  <c r="R14" i="51"/>
  <c r="S14" i="51" s="1"/>
  <c r="R43" i="51"/>
  <c r="S43" i="51" s="1"/>
  <c r="R31" i="51"/>
  <c r="S31" i="51" s="1"/>
  <c r="R21" i="51"/>
  <c r="S21" i="51" s="1"/>
  <c r="R11" i="51"/>
  <c r="S11" i="51" s="1"/>
  <c r="R30" i="51"/>
  <c r="S30" i="51" s="1"/>
  <c r="R16" i="51"/>
  <c r="S16" i="51" s="1"/>
  <c r="R39" i="51"/>
  <c r="S39" i="51" s="1"/>
  <c r="R27" i="51"/>
  <c r="S27" i="51" s="1"/>
  <c r="R13" i="51"/>
  <c r="S13" i="51" s="1"/>
  <c r="R40" i="51"/>
  <c r="S40" i="51" s="1"/>
  <c r="R28" i="51"/>
  <c r="S28" i="51" s="1"/>
  <c r="R12" i="51"/>
  <c r="S12" i="51" s="1"/>
  <c r="R37" i="51"/>
  <c r="S37" i="51" s="1"/>
  <c r="R23" i="51"/>
  <c r="S23" i="51" s="1"/>
  <c r="R7" i="51"/>
  <c r="S7" i="51" s="1"/>
  <c r="R5" i="51"/>
  <c r="R32" i="51"/>
  <c r="S32" i="51" s="1"/>
  <c r="R15" i="51"/>
  <c r="S15" i="51" s="1"/>
  <c r="R29" i="51"/>
  <c r="S29" i="51" s="1"/>
  <c r="R19" i="51"/>
  <c r="S19" i="51" s="1"/>
  <c r="R22" i="51"/>
  <c r="S22" i="51" s="1"/>
  <c r="R6" i="51"/>
  <c r="S6" i="51" s="1"/>
  <c r="R20" i="51"/>
  <c r="S20" i="51" s="1"/>
  <c r="R38" i="51"/>
  <c r="S38" i="51" s="1"/>
  <c r="R8" i="51"/>
  <c r="S8" i="51" s="1"/>
  <c r="R35" i="51"/>
  <c r="S35" i="51" s="1"/>
  <c r="R20" i="17"/>
  <c r="S20" i="17" s="1"/>
  <c r="R36" i="17"/>
  <c r="S36" i="17" s="1"/>
  <c r="R32" i="17"/>
  <c r="S32" i="17" s="1"/>
  <c r="R8" i="17"/>
  <c r="S8" i="17" s="1"/>
  <c r="R40" i="17"/>
  <c r="S40" i="17" s="1"/>
  <c r="R24" i="17"/>
  <c r="S24" i="17" s="1"/>
  <c r="R16" i="17"/>
  <c r="S16" i="17" s="1"/>
  <c r="R43" i="17"/>
  <c r="S43" i="17" s="1"/>
  <c r="R35" i="17"/>
  <c r="S35" i="17" s="1"/>
  <c r="R27" i="17"/>
  <c r="S27" i="17" s="1"/>
  <c r="R19" i="17"/>
  <c r="S19" i="17" s="1"/>
  <c r="R11" i="17"/>
  <c r="S11" i="17" s="1"/>
  <c r="R41" i="17"/>
  <c r="S41" i="17" s="1"/>
  <c r="R31" i="17"/>
  <c r="S31" i="17" s="1"/>
  <c r="R21" i="17"/>
  <c r="S21" i="17" s="1"/>
  <c r="R9" i="17"/>
  <c r="S9" i="17" s="1"/>
  <c r="R37" i="17"/>
  <c r="S37" i="17" s="1"/>
  <c r="R25" i="17"/>
  <c r="S25" i="17" s="1"/>
  <c r="R15" i="17"/>
  <c r="S15" i="17" s="1"/>
  <c r="R7" i="17"/>
  <c r="S7" i="17" s="1"/>
  <c r="R39" i="17"/>
  <c r="S39" i="17" s="1"/>
  <c r="R17" i="17"/>
  <c r="S17" i="17" s="1"/>
  <c r="R33" i="17"/>
  <c r="S33" i="17" s="1"/>
  <c r="R13" i="17"/>
  <c r="S13" i="17" s="1"/>
  <c r="R29" i="17"/>
  <c r="S29" i="17" s="1"/>
  <c r="R23" i="17"/>
  <c r="S23" i="17" s="1"/>
  <c r="R18" i="17"/>
  <c r="S18" i="17" s="1"/>
  <c r="R34" i="17"/>
  <c r="S34" i="17" s="1"/>
  <c r="R6" i="17"/>
  <c r="S6" i="17" s="1"/>
  <c r="R22" i="17"/>
  <c r="S22" i="17" s="1"/>
  <c r="R38" i="17"/>
  <c r="S38" i="17" s="1"/>
  <c r="R28" i="17"/>
  <c r="S28" i="17" s="1"/>
  <c r="R10" i="17"/>
  <c r="S10" i="17" s="1"/>
  <c r="R26" i="17"/>
  <c r="S26" i="17" s="1"/>
  <c r="R42" i="17"/>
  <c r="S42" i="17" s="1"/>
  <c r="R14" i="17"/>
  <c r="S14" i="17" s="1"/>
  <c r="R30" i="17"/>
  <c r="S30" i="17" s="1"/>
  <c r="R12" i="17"/>
  <c r="S12" i="17" s="1"/>
  <c r="R5" i="17"/>
  <c r="R5" i="32"/>
  <c r="R12" i="32"/>
  <c r="S12" i="32" s="1"/>
  <c r="R20" i="32"/>
  <c r="S20" i="32" s="1"/>
  <c r="R28" i="32"/>
  <c r="S28" i="32" s="1"/>
  <c r="R36" i="32"/>
  <c r="S36" i="32" s="1"/>
  <c r="R10" i="32"/>
  <c r="S10" i="32" s="1"/>
  <c r="R22" i="32"/>
  <c r="S22" i="32" s="1"/>
  <c r="R32" i="32"/>
  <c r="S32" i="32" s="1"/>
  <c r="R42" i="32"/>
  <c r="S42" i="32" s="1"/>
  <c r="R16" i="32"/>
  <c r="S16" i="32" s="1"/>
  <c r="R30" i="32"/>
  <c r="S30" i="32" s="1"/>
  <c r="R6" i="32"/>
  <c r="S6" i="32" s="1"/>
  <c r="R24" i="32"/>
  <c r="S24" i="32" s="1"/>
  <c r="R40" i="32"/>
  <c r="S40" i="32" s="1"/>
  <c r="R14" i="32"/>
  <c r="S14" i="32" s="1"/>
  <c r="R34" i="32"/>
  <c r="S34" i="32" s="1"/>
  <c r="R8" i="32"/>
  <c r="S8" i="32" s="1"/>
  <c r="R26" i="32"/>
  <c r="S26" i="32" s="1"/>
  <c r="R18" i="32"/>
  <c r="S18" i="32" s="1"/>
  <c r="R38" i="32"/>
  <c r="S38" i="32" s="1"/>
  <c r="R39" i="32"/>
  <c r="S39" i="32" s="1"/>
  <c r="R31" i="32"/>
  <c r="S31" i="32" s="1"/>
  <c r="R23" i="32"/>
  <c r="S23" i="32" s="1"/>
  <c r="R15" i="32"/>
  <c r="S15" i="32" s="1"/>
  <c r="R41" i="32"/>
  <c r="S41" i="32" s="1"/>
  <c r="R29" i="32"/>
  <c r="S29" i="32" s="1"/>
  <c r="R19" i="32"/>
  <c r="S19" i="32" s="1"/>
  <c r="R9" i="32"/>
  <c r="S9" i="32" s="1"/>
  <c r="R35" i="32"/>
  <c r="S35" i="32" s="1"/>
  <c r="R25" i="32"/>
  <c r="S25" i="32" s="1"/>
  <c r="R13" i="32"/>
  <c r="S13" i="32" s="1"/>
  <c r="R27" i="32"/>
  <c r="S27" i="32" s="1"/>
  <c r="R7" i="32"/>
  <c r="S7" i="32" s="1"/>
  <c r="R43" i="32"/>
  <c r="S43" i="32" s="1"/>
  <c r="R21" i="32"/>
  <c r="S21" i="32" s="1"/>
  <c r="R37" i="32"/>
  <c r="S37" i="32" s="1"/>
  <c r="R17" i="32"/>
  <c r="S17" i="32" s="1"/>
  <c r="R11" i="32"/>
  <c r="S11" i="32" s="1"/>
  <c r="R33" i="32"/>
  <c r="S33" i="32" s="1"/>
  <c r="R41" i="35"/>
  <c r="S41" i="35" s="1"/>
  <c r="R33" i="35"/>
  <c r="S33" i="35" s="1"/>
  <c r="R25" i="35"/>
  <c r="S25" i="35" s="1"/>
  <c r="R17" i="35"/>
  <c r="S17" i="35" s="1"/>
  <c r="R9" i="35"/>
  <c r="S9" i="35" s="1"/>
  <c r="R37" i="35"/>
  <c r="S37" i="35" s="1"/>
  <c r="R29" i="35"/>
  <c r="S29" i="35" s="1"/>
  <c r="R21" i="35"/>
  <c r="S21" i="35" s="1"/>
  <c r="R13" i="35"/>
  <c r="S13" i="35" s="1"/>
  <c r="R7" i="35"/>
  <c r="S7" i="35" s="1"/>
  <c r="R43" i="35"/>
  <c r="S43" i="35" s="1"/>
  <c r="R27" i="35"/>
  <c r="S27" i="35" s="1"/>
  <c r="R11" i="35"/>
  <c r="S11" i="35" s="1"/>
  <c r="R22" i="35"/>
  <c r="S22" i="35" s="1"/>
  <c r="R35" i="35"/>
  <c r="S35" i="35" s="1"/>
  <c r="R19" i="35"/>
  <c r="S19" i="35" s="1"/>
  <c r="R23" i="35"/>
  <c r="S23" i="35" s="1"/>
  <c r="R15" i="35"/>
  <c r="S15" i="35" s="1"/>
  <c r="R39" i="35"/>
  <c r="S39" i="35" s="1"/>
  <c r="R31" i="35"/>
  <c r="S31" i="35" s="1"/>
  <c r="R8" i="35"/>
  <c r="S8" i="35" s="1"/>
  <c r="R16" i="35"/>
  <c r="S16" i="35" s="1"/>
  <c r="R24" i="35"/>
  <c r="S24" i="35" s="1"/>
  <c r="R32" i="35"/>
  <c r="S32" i="35" s="1"/>
  <c r="R40" i="35"/>
  <c r="S40" i="35" s="1"/>
  <c r="R6" i="35"/>
  <c r="S6" i="35" s="1"/>
  <c r="R18" i="35"/>
  <c r="S18" i="35" s="1"/>
  <c r="R28" i="35"/>
  <c r="S28" i="35" s="1"/>
  <c r="R38" i="35"/>
  <c r="S38" i="35" s="1"/>
  <c r="R12" i="35"/>
  <c r="S12" i="35" s="1"/>
  <c r="R26" i="35"/>
  <c r="S26" i="35" s="1"/>
  <c r="R42" i="35"/>
  <c r="S42" i="35" s="1"/>
  <c r="R10" i="35"/>
  <c r="S10" i="35" s="1"/>
  <c r="R30" i="35"/>
  <c r="S30" i="35" s="1"/>
  <c r="R20" i="35"/>
  <c r="S20" i="35" s="1"/>
  <c r="R36" i="35"/>
  <c r="S36" i="35" s="1"/>
  <c r="R34" i="35"/>
  <c r="S34" i="35" s="1"/>
  <c r="R14" i="35"/>
  <c r="S14" i="35" s="1"/>
  <c r="R5" i="35"/>
  <c r="R36" i="20"/>
  <c r="S36" i="20" s="1"/>
  <c r="R20" i="20"/>
  <c r="S20" i="20" s="1"/>
  <c r="R12" i="20"/>
  <c r="S12" i="20" s="1"/>
  <c r="R37" i="20"/>
  <c r="S37" i="20" s="1"/>
  <c r="R29" i="20"/>
  <c r="S29" i="20" s="1"/>
  <c r="R21" i="20"/>
  <c r="S21" i="20" s="1"/>
  <c r="R13" i="20"/>
  <c r="S13" i="20" s="1"/>
  <c r="R7" i="20"/>
  <c r="S7" i="20" s="1"/>
  <c r="R39" i="20"/>
  <c r="S39" i="20" s="1"/>
  <c r="R27" i="20"/>
  <c r="S27" i="20" s="1"/>
  <c r="R17" i="20"/>
  <c r="S17" i="20" s="1"/>
  <c r="R43" i="20"/>
  <c r="S43" i="20" s="1"/>
  <c r="R33" i="20"/>
  <c r="S33" i="20" s="1"/>
  <c r="R23" i="20"/>
  <c r="S23" i="20" s="1"/>
  <c r="R11" i="20"/>
  <c r="S11" i="20" s="1"/>
  <c r="R25" i="20"/>
  <c r="S25" i="20" s="1"/>
  <c r="R41" i="20"/>
  <c r="S41" i="20" s="1"/>
  <c r="R19" i="20"/>
  <c r="S19" i="20" s="1"/>
  <c r="R35" i="20"/>
  <c r="S35" i="20" s="1"/>
  <c r="R15" i="20"/>
  <c r="S15" i="20" s="1"/>
  <c r="R9" i="20"/>
  <c r="S9" i="20" s="1"/>
  <c r="R31" i="20"/>
  <c r="S31" i="20" s="1"/>
  <c r="R6" i="20"/>
  <c r="S6" i="20" s="1"/>
  <c r="R14" i="20"/>
  <c r="S14" i="20" s="1"/>
  <c r="R22" i="20"/>
  <c r="S22" i="20" s="1"/>
  <c r="R30" i="20"/>
  <c r="S30" i="20" s="1"/>
  <c r="R38" i="20"/>
  <c r="S38" i="20" s="1"/>
  <c r="R10" i="20"/>
  <c r="S10" i="20" s="1"/>
  <c r="R18" i="20"/>
  <c r="S18" i="20" s="1"/>
  <c r="R26" i="20"/>
  <c r="S26" i="20" s="1"/>
  <c r="R34" i="20"/>
  <c r="S34" i="20" s="1"/>
  <c r="R42" i="20"/>
  <c r="S42" i="20" s="1"/>
  <c r="R8" i="20"/>
  <c r="S8" i="20" s="1"/>
  <c r="R24" i="20"/>
  <c r="S24" i="20" s="1"/>
  <c r="R40" i="20"/>
  <c r="S40" i="20" s="1"/>
  <c r="R16" i="20"/>
  <c r="S16" i="20" s="1"/>
  <c r="R32" i="20"/>
  <c r="S32" i="20" s="1"/>
  <c r="R28" i="20"/>
  <c r="S28" i="20" s="1"/>
  <c r="R5" i="20"/>
  <c r="R5" i="30"/>
  <c r="S5" i="30" s="1"/>
  <c r="R12" i="30"/>
  <c r="S12" i="30" s="1"/>
  <c r="R20" i="30"/>
  <c r="S20" i="30" s="1"/>
  <c r="R28" i="30"/>
  <c r="S28" i="30" s="1"/>
  <c r="R36" i="30"/>
  <c r="S36" i="30" s="1"/>
  <c r="R6" i="30"/>
  <c r="S6" i="30" s="1"/>
  <c r="R16" i="30"/>
  <c r="S16" i="30" s="1"/>
  <c r="R26" i="30"/>
  <c r="S26" i="30" s="1"/>
  <c r="R38" i="30"/>
  <c r="S38" i="30" s="1"/>
  <c r="R8" i="30"/>
  <c r="S8" i="30" s="1"/>
  <c r="R22" i="30"/>
  <c r="S22" i="30" s="1"/>
  <c r="R34" i="30"/>
  <c r="S34" i="30" s="1"/>
  <c r="R14" i="30"/>
  <c r="S14" i="30" s="1"/>
  <c r="R30" i="30"/>
  <c r="S30" i="30" s="1"/>
  <c r="R42" i="30"/>
  <c r="S42" i="30" s="1"/>
  <c r="R24" i="30"/>
  <c r="S24" i="30" s="1"/>
  <c r="R10" i="30"/>
  <c r="S10" i="30" s="1"/>
  <c r="R40" i="30"/>
  <c r="S40" i="30" s="1"/>
  <c r="R32" i="30"/>
  <c r="S32" i="30" s="1"/>
  <c r="R18" i="30"/>
  <c r="S18" i="30" s="1"/>
  <c r="R41" i="30"/>
  <c r="S41" i="30" s="1"/>
  <c r="R33" i="30"/>
  <c r="S33" i="30" s="1"/>
  <c r="R25" i="30"/>
  <c r="S25" i="30" s="1"/>
  <c r="R17" i="30"/>
  <c r="S17" i="30" s="1"/>
  <c r="R9" i="30"/>
  <c r="S9" i="30" s="1"/>
  <c r="R39" i="30"/>
  <c r="S39" i="30" s="1"/>
  <c r="R29" i="30"/>
  <c r="S29" i="30" s="1"/>
  <c r="R19" i="30"/>
  <c r="S19" i="30" s="1"/>
  <c r="R7" i="30"/>
  <c r="R35" i="30"/>
  <c r="S35" i="30" s="1"/>
  <c r="R13" i="30"/>
  <c r="S13" i="30" s="1"/>
  <c r="R43" i="30"/>
  <c r="S43" i="30" s="1"/>
  <c r="R37" i="30"/>
  <c r="S37" i="30" s="1"/>
  <c r="R31" i="30"/>
  <c r="S31" i="30" s="1"/>
  <c r="R23" i="30"/>
  <c r="S23" i="30" s="1"/>
  <c r="R27" i="30"/>
  <c r="S27" i="30" s="1"/>
  <c r="R21" i="30"/>
  <c r="S21" i="30" s="1"/>
  <c r="R15" i="30"/>
  <c r="S15" i="30" s="1"/>
  <c r="R11" i="30"/>
  <c r="S11" i="30" s="1"/>
  <c r="R36" i="37"/>
  <c r="S36" i="37" s="1"/>
  <c r="R28" i="37"/>
  <c r="S28" i="37" s="1"/>
  <c r="R20" i="37"/>
  <c r="S20" i="37" s="1"/>
  <c r="R12" i="37"/>
  <c r="S12" i="37" s="1"/>
  <c r="R43" i="37"/>
  <c r="S43" i="37" s="1"/>
  <c r="R35" i="37"/>
  <c r="S35" i="37" s="1"/>
  <c r="R27" i="37"/>
  <c r="S27" i="37" s="1"/>
  <c r="R19" i="37"/>
  <c r="S19" i="37" s="1"/>
  <c r="R11" i="37"/>
  <c r="S11" i="37" s="1"/>
  <c r="R42" i="37"/>
  <c r="S42" i="37" s="1"/>
  <c r="R32" i="37"/>
  <c r="S32" i="37" s="1"/>
  <c r="R22" i="37"/>
  <c r="S22" i="37" s="1"/>
  <c r="R10" i="37"/>
  <c r="S10" i="37" s="1"/>
  <c r="R39" i="37"/>
  <c r="S39" i="37" s="1"/>
  <c r="R29" i="37"/>
  <c r="S29" i="37" s="1"/>
  <c r="R17" i="37"/>
  <c r="S17" i="37" s="1"/>
  <c r="R7" i="37"/>
  <c r="S7" i="37" s="1"/>
  <c r="R40" i="37"/>
  <c r="S40" i="37" s="1"/>
  <c r="R26" i="37"/>
  <c r="S26" i="37" s="1"/>
  <c r="R14" i="37"/>
  <c r="S14" i="37" s="1"/>
  <c r="R37" i="37"/>
  <c r="S37" i="37" s="1"/>
  <c r="R23" i="37"/>
  <c r="S23" i="37" s="1"/>
  <c r="R9" i="37"/>
  <c r="S9" i="37" s="1"/>
  <c r="R34" i="37"/>
  <c r="S34" i="37" s="1"/>
  <c r="R16" i="37"/>
  <c r="S16" i="37" s="1"/>
  <c r="R33" i="37"/>
  <c r="S33" i="37" s="1"/>
  <c r="R15" i="37"/>
  <c r="S15" i="37" s="1"/>
  <c r="R24" i="37"/>
  <c r="S24" i="37" s="1"/>
  <c r="R6" i="37"/>
  <c r="S6" i="37" s="1"/>
  <c r="R25" i="37"/>
  <c r="S25" i="37" s="1"/>
  <c r="R8" i="37"/>
  <c r="S8" i="37" s="1"/>
  <c r="R13" i="37"/>
  <c r="S13" i="37" s="1"/>
  <c r="R30" i="37"/>
  <c r="S30" i="37" s="1"/>
  <c r="R31" i="37"/>
  <c r="S31" i="37" s="1"/>
  <c r="R38" i="37"/>
  <c r="S38" i="37" s="1"/>
  <c r="R41" i="37"/>
  <c r="S41" i="37" s="1"/>
  <c r="R5" i="37"/>
  <c r="R21" i="37"/>
  <c r="S21" i="37" s="1"/>
  <c r="R18" i="37"/>
  <c r="S18" i="37" s="1"/>
  <c r="R37" i="39"/>
  <c r="S37" i="39" s="1"/>
  <c r="R29" i="39"/>
  <c r="S29" i="39" s="1"/>
  <c r="R21" i="39"/>
  <c r="S21" i="39" s="1"/>
  <c r="R13" i="39"/>
  <c r="S13" i="39" s="1"/>
  <c r="R5" i="39"/>
  <c r="R36" i="39"/>
  <c r="S36" i="39" s="1"/>
  <c r="R28" i="39"/>
  <c r="S28" i="39" s="1"/>
  <c r="R20" i="39"/>
  <c r="S20" i="39" s="1"/>
  <c r="R12" i="39"/>
  <c r="S12" i="39" s="1"/>
  <c r="R39" i="39"/>
  <c r="S39" i="39" s="1"/>
  <c r="R27" i="39"/>
  <c r="S27" i="39" s="1"/>
  <c r="R17" i="39"/>
  <c r="S17" i="39" s="1"/>
  <c r="R7" i="39"/>
  <c r="S7" i="39" s="1"/>
  <c r="R34" i="39"/>
  <c r="S34" i="39" s="1"/>
  <c r="R24" i="39"/>
  <c r="S24" i="39" s="1"/>
  <c r="R14" i="39"/>
  <c r="S14" i="39" s="1"/>
  <c r="R35" i="39"/>
  <c r="S35" i="39" s="1"/>
  <c r="R23" i="39"/>
  <c r="S23" i="39" s="1"/>
  <c r="R9" i="39"/>
  <c r="S9" i="39" s="1"/>
  <c r="R32" i="39"/>
  <c r="S32" i="39" s="1"/>
  <c r="R18" i="39"/>
  <c r="S18" i="39" s="1"/>
  <c r="R6" i="39"/>
  <c r="S6" i="39" s="1"/>
  <c r="R33" i="39"/>
  <c r="S33" i="39" s="1"/>
  <c r="R15" i="39"/>
  <c r="S15" i="39" s="1"/>
  <c r="R38" i="39"/>
  <c r="S38" i="39" s="1"/>
  <c r="R16" i="39"/>
  <c r="S16" i="39" s="1"/>
  <c r="R43" i="39"/>
  <c r="S43" i="39" s="1"/>
  <c r="R25" i="39"/>
  <c r="S25" i="39" s="1"/>
  <c r="R42" i="39"/>
  <c r="S42" i="39" s="1"/>
  <c r="R26" i="39"/>
  <c r="S26" i="39" s="1"/>
  <c r="R8" i="39"/>
  <c r="S8" i="39" s="1"/>
  <c r="R11" i="39"/>
  <c r="S11" i="39" s="1"/>
  <c r="R10" i="39"/>
  <c r="S10" i="39" s="1"/>
  <c r="R31" i="39"/>
  <c r="S31" i="39" s="1"/>
  <c r="R30" i="39"/>
  <c r="S30" i="39" s="1"/>
  <c r="R41" i="39"/>
  <c r="S41" i="39" s="1"/>
  <c r="R40" i="39"/>
  <c r="S40" i="39" s="1"/>
  <c r="R22" i="39"/>
  <c r="S22" i="39" s="1"/>
  <c r="R19" i="39"/>
  <c r="S19" i="39" s="1"/>
  <c r="R5" i="18" a="1"/>
  <c r="Q44" i="18"/>
  <c r="W23" i="44"/>
  <c r="U23" i="44"/>
  <c r="Y23" i="44"/>
  <c r="Y20" i="44"/>
  <c r="W20" i="44"/>
  <c r="U20" i="44"/>
  <c r="Y12" i="44"/>
  <c r="U12" i="44"/>
  <c r="W12" i="44"/>
  <c r="W31" i="44"/>
  <c r="U31" i="44"/>
  <c r="Y31" i="44"/>
  <c r="W15" i="44"/>
  <c r="Y15" i="44"/>
  <c r="U15" i="44"/>
  <c r="Y30" i="44"/>
  <c r="U30" i="44"/>
  <c r="W30" i="44"/>
  <c r="W21" i="44"/>
  <c r="U21" i="44"/>
  <c r="Y21" i="44"/>
  <c r="Y10" i="44"/>
  <c r="U10" i="44"/>
  <c r="W10" i="44"/>
  <c r="W38" i="44"/>
  <c r="U38" i="44"/>
  <c r="Y38" i="44"/>
  <c r="Y27" i="44"/>
  <c r="W27" i="44"/>
  <c r="U27" i="44"/>
  <c r="W14" i="44"/>
  <c r="U14" i="44"/>
  <c r="Y14" i="44"/>
  <c r="W36" i="44"/>
  <c r="U36" i="44"/>
  <c r="Y36" i="44"/>
  <c r="W19" i="44"/>
  <c r="Y19" i="44"/>
  <c r="U19" i="44"/>
  <c r="W39" i="44"/>
  <c r="U39" i="44"/>
  <c r="Y39" i="44"/>
  <c r="Y8" i="44"/>
  <c r="W8" i="44"/>
  <c r="U8" i="44"/>
  <c r="Y24" i="44"/>
  <c r="U24" i="44"/>
  <c r="W24" i="44"/>
  <c r="U40" i="44"/>
  <c r="W40" i="44"/>
  <c r="Y40" i="44"/>
  <c r="W17" i="44"/>
  <c r="Y17" i="44"/>
  <c r="U17" i="44"/>
  <c r="Y33" i="44"/>
  <c r="U33" i="44"/>
  <c r="W33" i="44"/>
  <c r="Q44" i="14"/>
  <c r="R5" i="14" a="1"/>
  <c r="R8" i="33"/>
  <c r="S8" i="33" s="1"/>
  <c r="R16" i="33"/>
  <c r="S16" i="33" s="1"/>
  <c r="R24" i="33"/>
  <c r="S24" i="33" s="1"/>
  <c r="R32" i="33"/>
  <c r="S32" i="33" s="1"/>
  <c r="R40" i="33"/>
  <c r="S40" i="33" s="1"/>
  <c r="R10" i="33"/>
  <c r="S10" i="33" s="1"/>
  <c r="R20" i="33"/>
  <c r="S20" i="33" s="1"/>
  <c r="R30" i="33"/>
  <c r="S30" i="33" s="1"/>
  <c r="R42" i="33"/>
  <c r="S42" i="33" s="1"/>
  <c r="R14" i="33"/>
  <c r="S14" i="33" s="1"/>
  <c r="R28" i="33"/>
  <c r="S28" i="33" s="1"/>
  <c r="R12" i="33"/>
  <c r="S12" i="33" s="1"/>
  <c r="R34" i="33"/>
  <c r="S34" i="33" s="1"/>
  <c r="R5" i="33"/>
  <c r="R22" i="33"/>
  <c r="S22" i="33" s="1"/>
  <c r="R38" i="33"/>
  <c r="S38" i="33" s="1"/>
  <c r="R18" i="33"/>
  <c r="S18" i="33" s="1"/>
  <c r="R36" i="33"/>
  <c r="S36" i="33" s="1"/>
  <c r="R26" i="33"/>
  <c r="S26" i="33" s="1"/>
  <c r="R6" i="33"/>
  <c r="S6" i="33" s="1"/>
  <c r="R39" i="33"/>
  <c r="S39" i="33" s="1"/>
  <c r="R31" i="33"/>
  <c r="S31" i="33" s="1"/>
  <c r="R23" i="33"/>
  <c r="S23" i="33" s="1"/>
  <c r="R15" i="33"/>
  <c r="S15" i="33" s="1"/>
  <c r="R7" i="33"/>
  <c r="S7" i="33" s="1"/>
  <c r="R41" i="33"/>
  <c r="S41" i="33" s="1"/>
  <c r="R29" i="33"/>
  <c r="S29" i="33" s="1"/>
  <c r="R19" i="33"/>
  <c r="S19" i="33" s="1"/>
  <c r="R9" i="33"/>
  <c r="S9" i="33" s="1"/>
  <c r="R35" i="33"/>
  <c r="S35" i="33" s="1"/>
  <c r="R25" i="33"/>
  <c r="S25" i="33" s="1"/>
  <c r="R13" i="33"/>
  <c r="S13" i="33" s="1"/>
  <c r="R37" i="33"/>
  <c r="S37" i="33" s="1"/>
  <c r="R17" i="33"/>
  <c r="S17" i="33" s="1"/>
  <c r="R33" i="33"/>
  <c r="S33" i="33" s="1"/>
  <c r="R11" i="33"/>
  <c r="S11" i="33" s="1"/>
  <c r="R27" i="33"/>
  <c r="S27" i="33" s="1"/>
  <c r="R21" i="33"/>
  <c r="S21" i="33" s="1"/>
  <c r="R43" i="33"/>
  <c r="S43" i="33" s="1"/>
  <c r="R10" i="15"/>
  <c r="S10" i="15" s="1"/>
  <c r="R18" i="15"/>
  <c r="S18" i="15" s="1"/>
  <c r="R26" i="15"/>
  <c r="S26" i="15" s="1"/>
  <c r="R34" i="15"/>
  <c r="S34" i="15" s="1"/>
  <c r="R42" i="15"/>
  <c r="S42" i="15" s="1"/>
  <c r="R6" i="15"/>
  <c r="S6" i="15" s="1"/>
  <c r="R14" i="15"/>
  <c r="S14" i="15" s="1"/>
  <c r="R22" i="15"/>
  <c r="S22" i="15" s="1"/>
  <c r="R30" i="15"/>
  <c r="S30" i="15" s="1"/>
  <c r="R38" i="15"/>
  <c r="S38" i="15" s="1"/>
  <c r="R5" i="15"/>
  <c r="R20" i="15"/>
  <c r="S20" i="15" s="1"/>
  <c r="R36" i="15"/>
  <c r="S36" i="15" s="1"/>
  <c r="R12" i="15"/>
  <c r="S12" i="15" s="1"/>
  <c r="R28" i="15"/>
  <c r="S28" i="15" s="1"/>
  <c r="R24" i="15"/>
  <c r="S24" i="15" s="1"/>
  <c r="R32" i="15"/>
  <c r="S32" i="15" s="1"/>
  <c r="R16" i="15"/>
  <c r="S16" i="15" s="1"/>
  <c r="R40" i="15"/>
  <c r="S40" i="15" s="1"/>
  <c r="R39" i="15"/>
  <c r="S39" i="15" s="1"/>
  <c r="R31" i="15"/>
  <c r="S31" i="15" s="1"/>
  <c r="R23" i="15"/>
  <c r="S23" i="15" s="1"/>
  <c r="R15" i="15"/>
  <c r="S15" i="15" s="1"/>
  <c r="R37" i="15"/>
  <c r="S37" i="15" s="1"/>
  <c r="R27" i="15"/>
  <c r="S27" i="15" s="1"/>
  <c r="R17" i="15"/>
  <c r="S17" i="15" s="1"/>
  <c r="R7" i="15"/>
  <c r="S7" i="15" s="1"/>
  <c r="R43" i="15"/>
  <c r="S43" i="15" s="1"/>
  <c r="R33" i="15"/>
  <c r="S33" i="15" s="1"/>
  <c r="R21" i="15"/>
  <c r="S21" i="15" s="1"/>
  <c r="R11" i="15"/>
  <c r="S11" i="15" s="1"/>
  <c r="R8" i="15"/>
  <c r="S8" i="15" s="1"/>
  <c r="R35" i="15"/>
  <c r="S35" i="15" s="1"/>
  <c r="R13" i="15"/>
  <c r="S13" i="15" s="1"/>
  <c r="R29" i="15"/>
  <c r="S29" i="15" s="1"/>
  <c r="R9" i="15"/>
  <c r="S9" i="15" s="1"/>
  <c r="R25" i="15"/>
  <c r="S25" i="15" s="1"/>
  <c r="R19" i="15"/>
  <c r="S19" i="15" s="1"/>
  <c r="R41" i="15"/>
  <c r="S41" i="15" s="1"/>
  <c r="R6" i="52"/>
  <c r="S6" i="52" s="1"/>
  <c r="R43" i="52"/>
  <c r="S43" i="52" s="1"/>
  <c r="R35" i="52"/>
  <c r="S35" i="52" s="1"/>
  <c r="R27" i="52"/>
  <c r="S27" i="52" s="1"/>
  <c r="R19" i="52"/>
  <c r="S19" i="52" s="1"/>
  <c r="R11" i="52"/>
  <c r="S11" i="52" s="1"/>
  <c r="R42" i="52"/>
  <c r="S42" i="52" s="1"/>
  <c r="R34" i="52"/>
  <c r="S34" i="52" s="1"/>
  <c r="R26" i="52"/>
  <c r="S26" i="52" s="1"/>
  <c r="R18" i="52"/>
  <c r="S18" i="52" s="1"/>
  <c r="R10" i="52"/>
  <c r="S10" i="52" s="1"/>
  <c r="R39" i="52"/>
  <c r="S39" i="52" s="1"/>
  <c r="R29" i="52"/>
  <c r="S29" i="52" s="1"/>
  <c r="R17" i="52"/>
  <c r="S17" i="52" s="1"/>
  <c r="R7" i="52"/>
  <c r="S7" i="52" s="1"/>
  <c r="R36" i="52"/>
  <c r="S36" i="52" s="1"/>
  <c r="R24" i="52"/>
  <c r="S24" i="52" s="1"/>
  <c r="R14" i="52"/>
  <c r="S14" i="52" s="1"/>
  <c r="R41" i="52"/>
  <c r="S41" i="52" s="1"/>
  <c r="R25" i="52"/>
  <c r="S25" i="52" s="1"/>
  <c r="R13" i="52"/>
  <c r="S13" i="52" s="1"/>
  <c r="R38" i="52"/>
  <c r="S38" i="52" s="1"/>
  <c r="R22" i="52"/>
  <c r="S22" i="52" s="1"/>
  <c r="R8" i="52"/>
  <c r="S8" i="52" s="1"/>
  <c r="R37" i="52"/>
  <c r="S37" i="52" s="1"/>
  <c r="R23" i="52"/>
  <c r="S23" i="52" s="1"/>
  <c r="R9" i="52"/>
  <c r="S9" i="52" s="1"/>
  <c r="R32" i="52"/>
  <c r="S32" i="52" s="1"/>
  <c r="R20" i="52"/>
  <c r="S20" i="52" s="1"/>
  <c r="R15" i="52"/>
  <c r="S15" i="52" s="1"/>
  <c r="R28" i="52"/>
  <c r="S28" i="52" s="1"/>
  <c r="R31" i="52"/>
  <c r="S31" i="52" s="1"/>
  <c r="R40" i="52"/>
  <c r="S40" i="52" s="1"/>
  <c r="R12" i="52"/>
  <c r="S12" i="52" s="1"/>
  <c r="R21" i="52"/>
  <c r="S21" i="52" s="1"/>
  <c r="R30" i="52"/>
  <c r="S30" i="52" s="1"/>
  <c r="R5" i="52"/>
  <c r="R33" i="52"/>
  <c r="S33" i="52" s="1"/>
  <c r="R16" i="52"/>
  <c r="S16" i="52" s="1"/>
  <c r="R34" i="36"/>
  <c r="S34" i="36" s="1"/>
  <c r="R24" i="36"/>
  <c r="S24" i="36" s="1"/>
  <c r="R14" i="36"/>
  <c r="S14" i="36" s="1"/>
  <c r="R41" i="36"/>
  <c r="S41" i="36" s="1"/>
  <c r="R31" i="36"/>
  <c r="S31" i="36" s="1"/>
  <c r="R21" i="36"/>
  <c r="S21" i="36" s="1"/>
  <c r="R9" i="36"/>
  <c r="S9" i="36" s="1"/>
  <c r="R38" i="36"/>
  <c r="S38" i="36" s="1"/>
  <c r="R22" i="36"/>
  <c r="S22" i="36" s="1"/>
  <c r="R8" i="36"/>
  <c r="S8" i="36" s="1"/>
  <c r="R33" i="36"/>
  <c r="S33" i="36" s="1"/>
  <c r="R17" i="36"/>
  <c r="S17" i="36" s="1"/>
  <c r="R32" i="36"/>
  <c r="S32" i="36" s="1"/>
  <c r="R16" i="36"/>
  <c r="S16" i="36" s="1"/>
  <c r="R37" i="36"/>
  <c r="S37" i="36" s="1"/>
  <c r="R15" i="36"/>
  <c r="S15" i="36" s="1"/>
  <c r="R42" i="36"/>
  <c r="S42" i="36" s="1"/>
  <c r="R26" i="36"/>
  <c r="S26" i="36" s="1"/>
  <c r="R6" i="36"/>
  <c r="S6" i="36" s="1"/>
  <c r="R25" i="36"/>
  <c r="S25" i="36" s="1"/>
  <c r="R7" i="36"/>
  <c r="S7" i="36" s="1"/>
  <c r="R10" i="36"/>
  <c r="S10" i="36" s="1"/>
  <c r="R13" i="36"/>
  <c r="S13" i="36" s="1"/>
  <c r="R30" i="36"/>
  <c r="S30" i="36" s="1"/>
  <c r="R29" i="36"/>
  <c r="S29" i="36" s="1"/>
  <c r="R40" i="36"/>
  <c r="S40" i="36" s="1"/>
  <c r="R39" i="36"/>
  <c r="S39" i="36" s="1"/>
  <c r="R23" i="36"/>
  <c r="S23" i="36" s="1"/>
  <c r="R18" i="36"/>
  <c r="S18" i="36" s="1"/>
  <c r="R36" i="36"/>
  <c r="S36" i="36" s="1"/>
  <c r="R20" i="36"/>
  <c r="S20" i="36" s="1"/>
  <c r="R43" i="36"/>
  <c r="S43" i="36" s="1"/>
  <c r="R27" i="36"/>
  <c r="S27" i="36" s="1"/>
  <c r="R11" i="36"/>
  <c r="S11" i="36" s="1"/>
  <c r="R28" i="36"/>
  <c r="S28" i="36" s="1"/>
  <c r="R12" i="36"/>
  <c r="S12" i="36" s="1"/>
  <c r="R35" i="36"/>
  <c r="S35" i="36" s="1"/>
  <c r="R19" i="36"/>
  <c r="S19" i="36" s="1"/>
  <c r="R5" i="36"/>
  <c r="Q44" i="48"/>
  <c r="R5" i="48" a="1"/>
  <c r="R10" i="28"/>
  <c r="S10" i="28" s="1"/>
  <c r="R18" i="28"/>
  <c r="S18" i="28" s="1"/>
  <c r="R26" i="28"/>
  <c r="S26" i="28" s="1"/>
  <c r="R34" i="28"/>
  <c r="S34" i="28" s="1"/>
  <c r="R42" i="28"/>
  <c r="S42" i="28" s="1"/>
  <c r="R8" i="28"/>
  <c r="S8" i="28" s="1"/>
  <c r="R20" i="28"/>
  <c r="S20" i="28" s="1"/>
  <c r="R30" i="28"/>
  <c r="S30" i="28" s="1"/>
  <c r="R40" i="28"/>
  <c r="S40" i="28" s="1"/>
  <c r="R5" i="28"/>
  <c r="R14" i="28"/>
  <c r="S14" i="28" s="1"/>
  <c r="R36" i="28"/>
  <c r="S36" i="28" s="1"/>
  <c r="R12" i="28"/>
  <c r="S12" i="28" s="1"/>
  <c r="R28" i="28"/>
  <c r="S28" i="28" s="1"/>
  <c r="R38" i="28"/>
  <c r="S38" i="28" s="1"/>
  <c r="R39" i="28"/>
  <c r="S39" i="28" s="1"/>
  <c r="R23" i="28"/>
  <c r="S23" i="28" s="1"/>
  <c r="R37" i="28"/>
  <c r="S37" i="28" s="1"/>
  <c r="R17" i="28"/>
  <c r="S17" i="28" s="1"/>
  <c r="R43" i="28"/>
  <c r="S43" i="28" s="1"/>
  <c r="R21" i="28"/>
  <c r="S21" i="28" s="1"/>
  <c r="R25" i="28"/>
  <c r="S25" i="28" s="1"/>
  <c r="R19" i="28"/>
  <c r="S19" i="28" s="1"/>
  <c r="R13" i="28"/>
  <c r="S13" i="28" s="1"/>
  <c r="R9" i="28"/>
  <c r="S9" i="28" s="1"/>
  <c r="R24" i="28"/>
  <c r="S24" i="28" s="1"/>
  <c r="R22" i="28"/>
  <c r="S22" i="28" s="1"/>
  <c r="R32" i="28"/>
  <c r="S32" i="28" s="1"/>
  <c r="R6" i="28"/>
  <c r="S6" i="28" s="1"/>
  <c r="R16" i="28"/>
  <c r="S16" i="28" s="1"/>
  <c r="R31" i="28"/>
  <c r="S31" i="28" s="1"/>
  <c r="R15" i="28"/>
  <c r="S15" i="28" s="1"/>
  <c r="R27" i="28"/>
  <c r="S27" i="28" s="1"/>
  <c r="R7" i="28"/>
  <c r="S7" i="28" s="1"/>
  <c r="R33" i="28"/>
  <c r="S33" i="28" s="1"/>
  <c r="R11" i="28"/>
  <c r="S11" i="28" s="1"/>
  <c r="R41" i="28"/>
  <c r="S41" i="28" s="1"/>
  <c r="R35" i="28"/>
  <c r="S35" i="28" s="1"/>
  <c r="R29" i="28"/>
  <c r="S29" i="28" s="1"/>
  <c r="W7" i="12"/>
  <c r="Y7" i="12"/>
  <c r="U7" i="12"/>
  <c r="Y9" i="12"/>
  <c r="W9" i="12"/>
  <c r="U9" i="12"/>
  <c r="W15" i="12"/>
  <c r="U15" i="12"/>
  <c r="Y15" i="12"/>
  <c r="Y21" i="12"/>
  <c r="W21" i="12"/>
  <c r="U21" i="12"/>
  <c r="U17" i="12"/>
  <c r="Y17" i="12"/>
  <c r="W17" i="12"/>
  <c r="U39" i="12"/>
  <c r="W39" i="12"/>
  <c r="Y39" i="12"/>
  <c r="Y23" i="12"/>
  <c r="U23" i="12"/>
  <c r="W23" i="12"/>
  <c r="Y11" i="12"/>
  <c r="W11" i="12"/>
  <c r="U11" i="12"/>
  <c r="U27" i="12"/>
  <c r="W27" i="12"/>
  <c r="Y27" i="12"/>
  <c r="U43" i="12"/>
  <c r="W43" i="12"/>
  <c r="Y43" i="12"/>
  <c r="W8" i="12"/>
  <c r="U8" i="12"/>
  <c r="Y8" i="12"/>
  <c r="W24" i="12"/>
  <c r="U24" i="12"/>
  <c r="Y24" i="12"/>
  <c r="U36" i="12"/>
  <c r="W36" i="12"/>
  <c r="Y36" i="12"/>
  <c r="R44" i="12"/>
  <c r="S5" i="12"/>
  <c r="W12" i="12"/>
  <c r="U12" i="12"/>
  <c r="Y12" i="12"/>
  <c r="Y30" i="12"/>
  <c r="W30" i="12"/>
  <c r="U30" i="12"/>
  <c r="Y14" i="12"/>
  <c r="W14" i="12"/>
  <c r="U14" i="12"/>
  <c r="W42" i="12"/>
  <c r="Y42" i="12"/>
  <c r="U42" i="12"/>
  <c r="Y26" i="12"/>
  <c r="U26" i="12"/>
  <c r="W26" i="12"/>
  <c r="Y10" i="12"/>
  <c r="W10" i="12"/>
  <c r="U10" i="12"/>
  <c r="R10" i="24"/>
  <c r="S10" i="24" s="1"/>
  <c r="R18" i="24"/>
  <c r="S18" i="24" s="1"/>
  <c r="R26" i="24"/>
  <c r="S26" i="24" s="1"/>
  <c r="R34" i="24"/>
  <c r="S34" i="24" s="1"/>
  <c r="R42" i="24"/>
  <c r="S42" i="24" s="1"/>
  <c r="R8" i="24"/>
  <c r="S8" i="24" s="1"/>
  <c r="R20" i="24"/>
  <c r="S20" i="24" s="1"/>
  <c r="R30" i="24"/>
  <c r="S30" i="24" s="1"/>
  <c r="R40" i="24"/>
  <c r="S40" i="24" s="1"/>
  <c r="R12" i="24"/>
  <c r="S12" i="24" s="1"/>
  <c r="R24" i="24"/>
  <c r="S24" i="24" s="1"/>
  <c r="R38" i="24"/>
  <c r="S38" i="24" s="1"/>
  <c r="R5" i="24"/>
  <c r="R16" i="24"/>
  <c r="S16" i="24" s="1"/>
  <c r="R32" i="24"/>
  <c r="S32" i="24" s="1"/>
  <c r="R14" i="24"/>
  <c r="S14" i="24" s="1"/>
  <c r="R28" i="24"/>
  <c r="S28" i="24" s="1"/>
  <c r="R6" i="24"/>
  <c r="S6" i="24" s="1"/>
  <c r="R36" i="24"/>
  <c r="S36" i="24" s="1"/>
  <c r="R22" i="24"/>
  <c r="S22" i="24" s="1"/>
  <c r="R41" i="24"/>
  <c r="S41" i="24" s="1"/>
  <c r="R33" i="24"/>
  <c r="S33" i="24" s="1"/>
  <c r="R25" i="24"/>
  <c r="S25" i="24" s="1"/>
  <c r="R17" i="24"/>
  <c r="S17" i="24" s="1"/>
  <c r="R9" i="24"/>
  <c r="S9" i="24" s="1"/>
  <c r="R37" i="24"/>
  <c r="S37" i="24" s="1"/>
  <c r="R27" i="24"/>
  <c r="S27" i="24" s="1"/>
  <c r="R15" i="24"/>
  <c r="S15" i="24" s="1"/>
  <c r="R7" i="24"/>
  <c r="S7" i="24" s="1"/>
  <c r="R43" i="24"/>
  <c r="S43" i="24" s="1"/>
  <c r="R31" i="24"/>
  <c r="S31" i="24" s="1"/>
  <c r="R21" i="24"/>
  <c r="S21" i="24" s="1"/>
  <c r="R11" i="24"/>
  <c r="S11" i="24" s="1"/>
  <c r="R23" i="24"/>
  <c r="S23" i="24" s="1"/>
  <c r="R39" i="24"/>
  <c r="S39" i="24" s="1"/>
  <c r="R19" i="24"/>
  <c r="S19" i="24" s="1"/>
  <c r="R35" i="24"/>
  <c r="S35" i="24" s="1"/>
  <c r="R13" i="24"/>
  <c r="S13" i="24" s="1"/>
  <c r="R29" i="24"/>
  <c r="S29" i="24" s="1"/>
  <c r="R43" i="34"/>
  <c r="S43" i="34" s="1"/>
  <c r="R33" i="34"/>
  <c r="S33" i="34" s="1"/>
  <c r="R23" i="34"/>
  <c r="S23" i="34" s="1"/>
  <c r="R11" i="34"/>
  <c r="S11" i="34" s="1"/>
  <c r="R25" i="34"/>
  <c r="S25" i="34" s="1"/>
  <c r="R41" i="34"/>
  <c r="S41" i="34" s="1"/>
  <c r="R19" i="34"/>
  <c r="S19" i="34" s="1"/>
  <c r="R35" i="34"/>
  <c r="S35" i="34" s="1"/>
  <c r="R15" i="34"/>
  <c r="S15" i="34" s="1"/>
  <c r="R31" i="34"/>
  <c r="S31" i="34" s="1"/>
  <c r="R9" i="34"/>
  <c r="S9" i="34" s="1"/>
  <c r="R5" i="34"/>
  <c r="S5" i="34" s="1"/>
  <c r="R20" i="34"/>
  <c r="S20" i="34" s="1"/>
  <c r="R36" i="34"/>
  <c r="S36" i="34" s="1"/>
  <c r="R18" i="34"/>
  <c r="S18" i="34" s="1"/>
  <c r="R40" i="34"/>
  <c r="S40" i="34" s="1"/>
  <c r="R26" i="34"/>
  <c r="S26" i="34" s="1"/>
  <c r="R22" i="34"/>
  <c r="S22" i="34" s="1"/>
  <c r="R10" i="34"/>
  <c r="S10" i="34" s="1"/>
  <c r="R24" i="34"/>
  <c r="S24" i="34" s="1"/>
  <c r="R34" i="34"/>
  <c r="S34" i="34" s="1"/>
  <c r="R37" i="34"/>
  <c r="S37" i="34" s="1"/>
  <c r="R21" i="34"/>
  <c r="S21" i="34" s="1"/>
  <c r="R39" i="34"/>
  <c r="S39" i="34" s="1"/>
  <c r="R17" i="34"/>
  <c r="S17" i="34" s="1"/>
  <c r="R12" i="34"/>
  <c r="S12" i="34" s="1"/>
  <c r="R28" i="34"/>
  <c r="S28" i="34" s="1"/>
  <c r="R8" i="34"/>
  <c r="S8" i="34" s="1"/>
  <c r="R30" i="34"/>
  <c r="S30" i="34" s="1"/>
  <c r="R14" i="34"/>
  <c r="S14" i="34" s="1"/>
  <c r="R42" i="34"/>
  <c r="S42" i="34" s="1"/>
  <c r="R38" i="34"/>
  <c r="S38" i="34" s="1"/>
  <c r="R32" i="34"/>
  <c r="S32" i="34" s="1"/>
  <c r="R6" i="34"/>
  <c r="S6" i="34" s="1"/>
  <c r="R16" i="34"/>
  <c r="S16" i="34" s="1"/>
  <c r="R29" i="34"/>
  <c r="S29" i="34" s="1"/>
  <c r="R13" i="34"/>
  <c r="S13" i="34" s="1"/>
  <c r="R27" i="34"/>
  <c r="S27" i="34" s="1"/>
  <c r="R7" i="34"/>
  <c r="R18" i="31"/>
  <c r="S18" i="31" s="1"/>
  <c r="R30" i="31"/>
  <c r="S30" i="31" s="1"/>
  <c r="R14" i="31"/>
  <c r="S14" i="31" s="1"/>
  <c r="R36" i="31"/>
  <c r="S36" i="31" s="1"/>
  <c r="R6" i="31"/>
  <c r="S6" i="31" s="1"/>
  <c r="R26" i="31"/>
  <c r="S26" i="31" s="1"/>
  <c r="R42" i="31"/>
  <c r="S42" i="31" s="1"/>
  <c r="R38" i="31"/>
  <c r="S38" i="31" s="1"/>
  <c r="R20" i="31"/>
  <c r="S20" i="31" s="1"/>
  <c r="R10" i="31"/>
  <c r="S10" i="31" s="1"/>
  <c r="R28" i="31"/>
  <c r="S28" i="31" s="1"/>
  <c r="R37" i="31"/>
  <c r="S37" i="31" s="1"/>
  <c r="R29" i="31"/>
  <c r="S29" i="31" s="1"/>
  <c r="R21" i="31"/>
  <c r="S21" i="31" s="1"/>
  <c r="R13" i="31"/>
  <c r="S13" i="31" s="1"/>
  <c r="R7" i="31"/>
  <c r="S7" i="31" s="1"/>
  <c r="R39" i="31"/>
  <c r="S39" i="31" s="1"/>
  <c r="R27" i="31"/>
  <c r="S27" i="31" s="1"/>
  <c r="R17" i="31"/>
  <c r="S17" i="31" s="1"/>
  <c r="R43" i="31"/>
  <c r="S43" i="31" s="1"/>
  <c r="R33" i="31"/>
  <c r="S33" i="31" s="1"/>
  <c r="R23" i="31"/>
  <c r="S23" i="31" s="1"/>
  <c r="R11" i="31"/>
  <c r="S11" i="31" s="1"/>
  <c r="R35" i="31"/>
  <c r="S35" i="31" s="1"/>
  <c r="R15" i="31"/>
  <c r="S15" i="31" s="1"/>
  <c r="R31" i="31"/>
  <c r="S31" i="31" s="1"/>
  <c r="R9" i="31"/>
  <c r="S9" i="31" s="1"/>
  <c r="R25" i="31"/>
  <c r="S25" i="31" s="1"/>
  <c r="R41" i="31"/>
  <c r="S41" i="31" s="1"/>
  <c r="R19" i="31"/>
  <c r="S19" i="31" s="1"/>
  <c r="R8" i="31"/>
  <c r="S8" i="31" s="1"/>
  <c r="R16" i="31"/>
  <c r="S16" i="31" s="1"/>
  <c r="R24" i="31"/>
  <c r="S24" i="31" s="1"/>
  <c r="R32" i="31"/>
  <c r="S32" i="31" s="1"/>
  <c r="R40" i="31"/>
  <c r="S40" i="31" s="1"/>
  <c r="R12" i="31"/>
  <c r="S12" i="31" s="1"/>
  <c r="R22" i="31"/>
  <c r="S22" i="31" s="1"/>
  <c r="R34" i="31"/>
  <c r="S34" i="31" s="1"/>
  <c r="R5" i="31"/>
  <c r="W34" i="31" l="1"/>
  <c r="Y34" i="31"/>
  <c r="U34" i="31"/>
  <c r="W12" i="31"/>
  <c r="U12" i="31"/>
  <c r="Y12" i="31"/>
  <c r="Y32" i="31"/>
  <c r="U32" i="31"/>
  <c r="W32" i="31"/>
  <c r="Y16" i="31"/>
  <c r="U16" i="31"/>
  <c r="W16" i="31"/>
  <c r="U19" i="31"/>
  <c r="W19" i="31"/>
  <c r="Y19" i="31"/>
  <c r="Y25" i="31"/>
  <c r="U25" i="31"/>
  <c r="W25" i="31"/>
  <c r="U31" i="31"/>
  <c r="Y31" i="31"/>
  <c r="W31" i="31"/>
  <c r="W35" i="31"/>
  <c r="U35" i="31"/>
  <c r="Y35" i="31"/>
  <c r="Y23" i="31"/>
  <c r="U23" i="31"/>
  <c r="W23" i="31"/>
  <c r="W43" i="31"/>
  <c r="U43" i="31"/>
  <c r="Y43" i="31"/>
  <c r="W27" i="31"/>
  <c r="Y27" i="31"/>
  <c r="U27" i="31"/>
  <c r="U7" i="31"/>
  <c r="W7" i="31"/>
  <c r="Y7" i="31"/>
  <c r="U21" i="31"/>
  <c r="Y21" i="31"/>
  <c r="W21" i="31"/>
  <c r="Y37" i="31"/>
  <c r="U37" i="31"/>
  <c r="W37" i="31"/>
  <c r="W10" i="31"/>
  <c r="U10" i="31"/>
  <c r="Y10" i="31"/>
  <c r="Y38" i="31"/>
  <c r="U38" i="31"/>
  <c r="W38" i="31"/>
  <c r="Y26" i="31"/>
  <c r="U26" i="31"/>
  <c r="W26" i="31"/>
  <c r="W36" i="31"/>
  <c r="Y36" i="31"/>
  <c r="U36" i="31"/>
  <c r="W30" i="31"/>
  <c r="U30" i="31"/>
  <c r="Y30" i="31"/>
  <c r="R44" i="34"/>
  <c r="S7" i="34"/>
  <c r="W13" i="34"/>
  <c r="Y13" i="34"/>
  <c r="U13" i="34"/>
  <c r="Y16" i="34"/>
  <c r="W16" i="34"/>
  <c r="U16" i="34"/>
  <c r="Y32" i="34"/>
  <c r="U32" i="34"/>
  <c r="W32" i="34"/>
  <c r="Y42" i="34"/>
  <c r="W42" i="34"/>
  <c r="U42" i="34"/>
  <c r="W30" i="34"/>
  <c r="U30" i="34"/>
  <c r="Y30" i="34"/>
  <c r="Y28" i="34"/>
  <c r="W28" i="34"/>
  <c r="U28" i="34"/>
  <c r="U17" i="34"/>
  <c r="Y17" i="34"/>
  <c r="W17" i="34"/>
  <c r="W21" i="34"/>
  <c r="Y21" i="34"/>
  <c r="U21" i="34"/>
  <c r="Y34" i="34"/>
  <c r="W34" i="34"/>
  <c r="U34" i="34"/>
  <c r="W10" i="34"/>
  <c r="U10" i="34"/>
  <c r="Y10" i="34"/>
  <c r="Y26" i="34"/>
  <c r="W26" i="34"/>
  <c r="U26" i="34"/>
  <c r="Y18" i="34"/>
  <c r="U18" i="34"/>
  <c r="W18" i="34"/>
  <c r="W20" i="34"/>
  <c r="Y20" i="34"/>
  <c r="U20" i="34"/>
  <c r="W9" i="34"/>
  <c r="Y9" i="34"/>
  <c r="U9" i="34"/>
  <c r="W15" i="34"/>
  <c r="Y15" i="34"/>
  <c r="U15" i="34"/>
  <c r="U19" i="34"/>
  <c r="Y19" i="34"/>
  <c r="W19" i="34"/>
  <c r="U25" i="34"/>
  <c r="Y25" i="34"/>
  <c r="W25" i="34"/>
  <c r="Y23" i="34"/>
  <c r="W23" i="34"/>
  <c r="U23" i="34"/>
  <c r="U43" i="34"/>
  <c r="W43" i="34"/>
  <c r="Y43" i="34"/>
  <c r="Y13" i="24"/>
  <c r="W13" i="24"/>
  <c r="U13" i="24"/>
  <c r="W19" i="24"/>
  <c r="Y19" i="24"/>
  <c r="U19" i="24"/>
  <c r="U23" i="24"/>
  <c r="Y23" i="24"/>
  <c r="W23" i="24"/>
  <c r="W21" i="24"/>
  <c r="U21" i="24"/>
  <c r="Y21" i="24"/>
  <c r="W43" i="24"/>
  <c r="Y43" i="24"/>
  <c r="U43" i="24"/>
  <c r="Y15" i="24"/>
  <c r="U15" i="24"/>
  <c r="W15" i="24"/>
  <c r="W37" i="24"/>
  <c r="U37" i="24"/>
  <c r="Y37" i="24"/>
  <c r="W17" i="24"/>
  <c r="U17" i="24"/>
  <c r="Y17" i="24"/>
  <c r="Y33" i="24"/>
  <c r="W33" i="24"/>
  <c r="U33" i="24"/>
  <c r="Y22" i="24"/>
  <c r="W22" i="24"/>
  <c r="U22" i="24"/>
  <c r="U6" i="24"/>
  <c r="Y6" i="24"/>
  <c r="W6" i="24"/>
  <c r="Y14" i="24"/>
  <c r="W14" i="24"/>
  <c r="U14" i="24"/>
  <c r="Y16" i="24"/>
  <c r="U16" i="24"/>
  <c r="W16" i="24"/>
  <c r="W38" i="24"/>
  <c r="U38" i="24"/>
  <c r="Y38" i="24"/>
  <c r="Y12" i="24"/>
  <c r="U12" i="24"/>
  <c r="W12" i="24"/>
  <c r="Y30" i="24"/>
  <c r="U30" i="24"/>
  <c r="W30" i="24"/>
  <c r="Y8" i="24"/>
  <c r="U8" i="24"/>
  <c r="W8" i="24"/>
  <c r="Y34" i="24"/>
  <c r="U34" i="24"/>
  <c r="W34" i="24"/>
  <c r="W18" i="24"/>
  <c r="Y18" i="24"/>
  <c r="U18" i="24"/>
  <c r="U5" i="12"/>
  <c r="U44" i="12" s="1"/>
  <c r="E8" i="7" s="1"/>
  <c r="S44" i="12"/>
  <c r="D8" i="7" s="1"/>
  <c r="W5" i="12"/>
  <c r="W44" i="12" s="1"/>
  <c r="F8" i="7" s="1"/>
  <c r="Y5" i="12"/>
  <c r="Y44" i="12" s="1"/>
  <c r="G8" i="7" s="1"/>
  <c r="Y35" i="28"/>
  <c r="U35" i="28"/>
  <c r="W35" i="28"/>
  <c r="W11" i="28"/>
  <c r="Y11" i="28"/>
  <c r="U11" i="28"/>
  <c r="W7" i="28"/>
  <c r="U7" i="28"/>
  <c r="Y7" i="28"/>
  <c r="U15" i="28"/>
  <c r="W15" i="28"/>
  <c r="Y15" i="28"/>
  <c r="Y16" i="28"/>
  <c r="U16" i="28"/>
  <c r="W16" i="28"/>
  <c r="Y32" i="28"/>
  <c r="W32" i="28"/>
  <c r="U32" i="28"/>
  <c r="Y24" i="28"/>
  <c r="U24" i="28"/>
  <c r="W24" i="28"/>
  <c r="Y13" i="28"/>
  <c r="U13" i="28"/>
  <c r="W13" i="28"/>
  <c r="U25" i="28"/>
  <c r="Y25" i="28"/>
  <c r="W25" i="28"/>
  <c r="Y43" i="28"/>
  <c r="W43" i="28"/>
  <c r="U43" i="28"/>
  <c r="U37" i="28"/>
  <c r="W37" i="28"/>
  <c r="Y37" i="28"/>
  <c r="Y39" i="28"/>
  <c r="U39" i="28"/>
  <c r="W39" i="28"/>
  <c r="W28" i="28"/>
  <c r="Y28" i="28"/>
  <c r="U28" i="28"/>
  <c r="W36" i="28"/>
  <c r="U36" i="28"/>
  <c r="Y36" i="28"/>
  <c r="R44" i="28"/>
  <c r="S5" i="28"/>
  <c r="W30" i="28"/>
  <c r="Y30" i="28"/>
  <c r="U30" i="28"/>
  <c r="W8" i="28"/>
  <c r="U8" i="28"/>
  <c r="Y8" i="28"/>
  <c r="W34" i="28"/>
  <c r="Y34" i="28"/>
  <c r="U34" i="28"/>
  <c r="Y18" i="28"/>
  <c r="W18" i="28"/>
  <c r="U18" i="28"/>
  <c r="R5" i="48"/>
  <c r="R32" i="48"/>
  <c r="S32" i="48" s="1"/>
  <c r="R16" i="48"/>
  <c r="S16" i="48" s="1"/>
  <c r="R39" i="48"/>
  <c r="S39" i="48" s="1"/>
  <c r="R23" i="48"/>
  <c r="S23" i="48" s="1"/>
  <c r="R26" i="48"/>
  <c r="S26" i="48" s="1"/>
  <c r="R43" i="48"/>
  <c r="S43" i="48" s="1"/>
  <c r="R21" i="48"/>
  <c r="S21" i="48" s="1"/>
  <c r="R38" i="48"/>
  <c r="S38" i="48" s="1"/>
  <c r="R10" i="48"/>
  <c r="S10" i="48" s="1"/>
  <c r="R19" i="48"/>
  <c r="S19" i="48" s="1"/>
  <c r="R34" i="48"/>
  <c r="S34" i="48" s="1"/>
  <c r="R37" i="48"/>
  <c r="S37" i="48" s="1"/>
  <c r="R30" i="48"/>
  <c r="S30" i="48" s="1"/>
  <c r="R29" i="48"/>
  <c r="S29" i="48" s="1"/>
  <c r="R20" i="48"/>
  <c r="S20" i="48" s="1"/>
  <c r="R42" i="48"/>
  <c r="S42" i="48" s="1"/>
  <c r="R7" i="48"/>
  <c r="S7" i="48" s="1"/>
  <c r="R27" i="48"/>
  <c r="S27" i="48" s="1"/>
  <c r="R6" i="48"/>
  <c r="S6" i="48" s="1"/>
  <c r="R40" i="48"/>
  <c r="S40" i="48" s="1"/>
  <c r="R24" i="48"/>
  <c r="S24" i="48" s="1"/>
  <c r="R8" i="48"/>
  <c r="S8" i="48" s="1"/>
  <c r="R31" i="48"/>
  <c r="S31" i="48" s="1"/>
  <c r="R36" i="48"/>
  <c r="S36" i="48" s="1"/>
  <c r="R14" i="48"/>
  <c r="S14" i="48" s="1"/>
  <c r="R33" i="48"/>
  <c r="S33" i="48" s="1"/>
  <c r="R13" i="48"/>
  <c r="S13" i="48" s="1"/>
  <c r="R22" i="48"/>
  <c r="S22" i="48" s="1"/>
  <c r="R35" i="48"/>
  <c r="S35" i="48" s="1"/>
  <c r="R9" i="48"/>
  <c r="S9" i="48" s="1"/>
  <c r="R18" i="48"/>
  <c r="S18" i="48" s="1"/>
  <c r="R17" i="48"/>
  <c r="S17" i="48" s="1"/>
  <c r="R12" i="48"/>
  <c r="S12" i="48" s="1"/>
  <c r="R15" i="48"/>
  <c r="S15" i="48" s="1"/>
  <c r="R25" i="48"/>
  <c r="S25" i="48" s="1"/>
  <c r="R41" i="48"/>
  <c r="S41" i="48" s="1"/>
  <c r="R28" i="48"/>
  <c r="S28" i="48" s="1"/>
  <c r="R11" i="48"/>
  <c r="S11" i="48" s="1"/>
  <c r="R44" i="36"/>
  <c r="S5" i="36"/>
  <c r="Y35" i="36"/>
  <c r="W35" i="36"/>
  <c r="U35" i="36"/>
  <c r="W28" i="36"/>
  <c r="U28" i="36"/>
  <c r="Y28" i="36"/>
  <c r="W27" i="36"/>
  <c r="Y27" i="36"/>
  <c r="U27" i="36"/>
  <c r="Y20" i="36"/>
  <c r="U20" i="36"/>
  <c r="W20" i="36"/>
  <c r="W18" i="36"/>
  <c r="Y18" i="36"/>
  <c r="U18" i="36"/>
  <c r="Y39" i="36"/>
  <c r="U39" i="36"/>
  <c r="W39" i="36"/>
  <c r="W29" i="36"/>
  <c r="U29" i="36"/>
  <c r="Y29" i="36"/>
  <c r="U13" i="36"/>
  <c r="W13" i="36"/>
  <c r="Y13" i="36"/>
  <c r="W7" i="36"/>
  <c r="Y7" i="36"/>
  <c r="U7" i="36"/>
  <c r="Y6" i="36"/>
  <c r="W6" i="36"/>
  <c r="U6" i="36"/>
  <c r="W42" i="36"/>
  <c r="U42" i="36"/>
  <c r="Y42" i="36"/>
  <c r="W37" i="36"/>
  <c r="U37" i="36"/>
  <c r="Y37" i="36"/>
  <c r="U32" i="36"/>
  <c r="W32" i="36"/>
  <c r="Y32" i="36"/>
  <c r="W33" i="36"/>
  <c r="U33" i="36"/>
  <c r="Y33" i="36"/>
  <c r="Y22" i="36"/>
  <c r="U22" i="36"/>
  <c r="W22" i="36"/>
  <c r="W9" i="36"/>
  <c r="Y9" i="36"/>
  <c r="U9" i="36"/>
  <c r="W31" i="36"/>
  <c r="Y31" i="36"/>
  <c r="U31" i="36"/>
  <c r="U14" i="36"/>
  <c r="Y14" i="36"/>
  <c r="W14" i="36"/>
  <c r="W34" i="36"/>
  <c r="U34" i="36"/>
  <c r="Y34" i="36"/>
  <c r="W33" i="52"/>
  <c r="Y33" i="52"/>
  <c r="U33" i="52"/>
  <c r="W30" i="52"/>
  <c r="Y30" i="52"/>
  <c r="U30" i="52"/>
  <c r="W12" i="52"/>
  <c r="U12" i="52"/>
  <c r="Y12" i="52"/>
  <c r="Y31" i="52"/>
  <c r="W31" i="52"/>
  <c r="U31" i="52"/>
  <c r="Y15" i="52"/>
  <c r="U15" i="52"/>
  <c r="W15" i="52"/>
  <c r="Y32" i="52"/>
  <c r="U32" i="52"/>
  <c r="W32" i="52"/>
  <c r="W23" i="52"/>
  <c r="Y23" i="52"/>
  <c r="U23" i="52"/>
  <c r="W8" i="52"/>
  <c r="Y8" i="52"/>
  <c r="U8" i="52"/>
  <c r="W38" i="52"/>
  <c r="Y38" i="52"/>
  <c r="U38" i="52"/>
  <c r="Y25" i="52"/>
  <c r="U25" i="52"/>
  <c r="W25" i="52"/>
  <c r="Y14" i="52"/>
  <c r="U14" i="52"/>
  <c r="W14" i="52"/>
  <c r="Y36" i="52"/>
  <c r="W36" i="52"/>
  <c r="U36" i="52"/>
  <c r="Y17" i="52"/>
  <c r="U17" i="52"/>
  <c r="W17" i="52"/>
  <c r="W39" i="52"/>
  <c r="U39" i="52"/>
  <c r="Y39" i="52"/>
  <c r="Y18" i="52"/>
  <c r="W18" i="52"/>
  <c r="U18" i="52"/>
  <c r="Y34" i="52"/>
  <c r="W34" i="52"/>
  <c r="U34" i="52"/>
  <c r="U11" i="52"/>
  <c r="Y11" i="52"/>
  <c r="W11" i="52"/>
  <c r="W27" i="52"/>
  <c r="U27" i="52"/>
  <c r="Y27" i="52"/>
  <c r="W43" i="52"/>
  <c r="U43" i="52"/>
  <c r="Y43" i="52"/>
  <c r="W41" i="15"/>
  <c r="Y41" i="15"/>
  <c r="U41" i="15"/>
  <c r="Y25" i="15"/>
  <c r="U25" i="15"/>
  <c r="W25" i="15"/>
  <c r="U29" i="15"/>
  <c r="W29" i="15"/>
  <c r="Y29" i="15"/>
  <c r="U35" i="15"/>
  <c r="Y35" i="15"/>
  <c r="W35" i="15"/>
  <c r="Y11" i="15"/>
  <c r="W11" i="15"/>
  <c r="U11" i="15"/>
  <c r="U33" i="15"/>
  <c r="W33" i="15"/>
  <c r="Y33" i="15"/>
  <c r="Y7" i="15"/>
  <c r="U7" i="15"/>
  <c r="W7" i="15"/>
  <c r="U27" i="15"/>
  <c r="Y27" i="15"/>
  <c r="W27" i="15"/>
  <c r="Y15" i="15"/>
  <c r="U15" i="15"/>
  <c r="W15" i="15"/>
  <c r="W31" i="15"/>
  <c r="Y31" i="15"/>
  <c r="U31" i="15"/>
  <c r="Y40" i="15"/>
  <c r="W40" i="15"/>
  <c r="U40" i="15"/>
  <c r="U32" i="15"/>
  <c r="Y32" i="15"/>
  <c r="W32" i="15"/>
  <c r="W28" i="15"/>
  <c r="U28" i="15"/>
  <c r="Y28" i="15"/>
  <c r="W36" i="15"/>
  <c r="U36" i="15"/>
  <c r="Y36" i="15"/>
  <c r="R44" i="15"/>
  <c r="S5" i="15"/>
  <c r="W30" i="15"/>
  <c r="Y30" i="15"/>
  <c r="U30" i="15"/>
  <c r="Y14" i="15"/>
  <c r="W14" i="15"/>
  <c r="U14" i="15"/>
  <c r="W42" i="15"/>
  <c r="Y42" i="15"/>
  <c r="U42" i="15"/>
  <c r="Y26" i="15"/>
  <c r="W26" i="15"/>
  <c r="U26" i="15"/>
  <c r="W10" i="15"/>
  <c r="Y10" i="15"/>
  <c r="U10" i="15"/>
  <c r="W21" i="33"/>
  <c r="Y21" i="33"/>
  <c r="U21" i="33"/>
  <c r="Y11" i="33"/>
  <c r="W11" i="33"/>
  <c r="U11" i="33"/>
  <c r="U17" i="33"/>
  <c r="W17" i="33"/>
  <c r="Y17" i="33"/>
  <c r="U13" i="33"/>
  <c r="Y13" i="33"/>
  <c r="W13" i="33"/>
  <c r="Y35" i="33"/>
  <c r="W35" i="33"/>
  <c r="U35" i="33"/>
  <c r="Y19" i="33"/>
  <c r="W19" i="33"/>
  <c r="U19" i="33"/>
  <c r="U41" i="33"/>
  <c r="W41" i="33"/>
  <c r="Y41" i="33"/>
  <c r="U15" i="33"/>
  <c r="W15" i="33"/>
  <c r="Y15" i="33"/>
  <c r="Y31" i="33"/>
  <c r="U31" i="33"/>
  <c r="W31" i="33"/>
  <c r="W6" i="33"/>
  <c r="U6" i="33"/>
  <c r="Y6" i="33"/>
  <c r="W36" i="33"/>
  <c r="Y36" i="33"/>
  <c r="U36" i="33"/>
  <c r="Y38" i="33"/>
  <c r="U38" i="33"/>
  <c r="W38" i="33"/>
  <c r="R44" i="33"/>
  <c r="S5" i="33"/>
  <c r="W12" i="33"/>
  <c r="U12" i="33"/>
  <c r="Y12" i="33"/>
  <c r="W14" i="33"/>
  <c r="U14" i="33"/>
  <c r="Y14" i="33"/>
  <c r="W30" i="33"/>
  <c r="Y30" i="33"/>
  <c r="U30" i="33"/>
  <c r="Y10" i="33"/>
  <c r="W10" i="33"/>
  <c r="U10" i="33"/>
  <c r="Y32" i="33"/>
  <c r="U32" i="33"/>
  <c r="W32" i="33"/>
  <c r="Y16" i="33"/>
  <c r="U16" i="33"/>
  <c r="W16" i="33"/>
  <c r="R6" i="14"/>
  <c r="S6" i="14" s="1"/>
  <c r="R14" i="14"/>
  <c r="S14" i="14" s="1"/>
  <c r="R22" i="14"/>
  <c r="S22" i="14" s="1"/>
  <c r="R30" i="14"/>
  <c r="S30" i="14" s="1"/>
  <c r="R38" i="14"/>
  <c r="S38" i="14" s="1"/>
  <c r="R10" i="14"/>
  <c r="S10" i="14" s="1"/>
  <c r="R18" i="14"/>
  <c r="S18" i="14" s="1"/>
  <c r="R26" i="14"/>
  <c r="S26" i="14" s="1"/>
  <c r="R34" i="14"/>
  <c r="S34" i="14" s="1"/>
  <c r="R42" i="14"/>
  <c r="S42" i="14" s="1"/>
  <c r="R16" i="14"/>
  <c r="S16" i="14" s="1"/>
  <c r="R32" i="14"/>
  <c r="S32" i="14" s="1"/>
  <c r="R8" i="14"/>
  <c r="S8" i="14" s="1"/>
  <c r="R24" i="14"/>
  <c r="S24" i="14" s="1"/>
  <c r="R40" i="14"/>
  <c r="S40" i="14" s="1"/>
  <c r="R5" i="14"/>
  <c r="R36" i="14"/>
  <c r="S36" i="14" s="1"/>
  <c r="R12" i="14"/>
  <c r="S12" i="14" s="1"/>
  <c r="R28" i="14"/>
  <c r="S28" i="14" s="1"/>
  <c r="R20" i="14"/>
  <c r="S20" i="14" s="1"/>
  <c r="R43" i="14"/>
  <c r="S43" i="14" s="1"/>
  <c r="R35" i="14"/>
  <c r="S35" i="14" s="1"/>
  <c r="R27" i="14"/>
  <c r="S27" i="14" s="1"/>
  <c r="R19" i="14"/>
  <c r="S19" i="14" s="1"/>
  <c r="R11" i="14"/>
  <c r="S11" i="14" s="1"/>
  <c r="R39" i="14"/>
  <c r="S39" i="14" s="1"/>
  <c r="R29" i="14"/>
  <c r="S29" i="14" s="1"/>
  <c r="R17" i="14"/>
  <c r="S17" i="14" s="1"/>
  <c r="R33" i="14"/>
  <c r="S33" i="14" s="1"/>
  <c r="R23" i="14"/>
  <c r="S23" i="14" s="1"/>
  <c r="R13" i="14"/>
  <c r="S13" i="14" s="1"/>
  <c r="R25" i="14"/>
  <c r="S25" i="14" s="1"/>
  <c r="R7" i="14"/>
  <c r="S7" i="14" s="1"/>
  <c r="R41" i="14"/>
  <c r="S41" i="14" s="1"/>
  <c r="R21" i="14"/>
  <c r="S21" i="14" s="1"/>
  <c r="R37" i="14"/>
  <c r="S37" i="14" s="1"/>
  <c r="R15" i="14"/>
  <c r="S15" i="14" s="1"/>
  <c r="R31" i="14"/>
  <c r="S31" i="14" s="1"/>
  <c r="R9" i="14"/>
  <c r="S9" i="14" s="1"/>
  <c r="R6" i="18"/>
  <c r="S6" i="18" s="1"/>
  <c r="R14" i="18"/>
  <c r="S14" i="18" s="1"/>
  <c r="R22" i="18"/>
  <c r="S22" i="18" s="1"/>
  <c r="R30" i="18"/>
  <c r="S30" i="18" s="1"/>
  <c r="R38" i="18"/>
  <c r="S38" i="18" s="1"/>
  <c r="R10" i="18"/>
  <c r="S10" i="18" s="1"/>
  <c r="R18" i="18"/>
  <c r="S18" i="18" s="1"/>
  <c r="R26" i="18"/>
  <c r="S26" i="18" s="1"/>
  <c r="R34" i="18"/>
  <c r="S34" i="18" s="1"/>
  <c r="R42" i="18"/>
  <c r="S42" i="18" s="1"/>
  <c r="R16" i="18"/>
  <c r="S16" i="18" s="1"/>
  <c r="R32" i="18"/>
  <c r="S32" i="18" s="1"/>
  <c r="R8" i="18"/>
  <c r="S8" i="18" s="1"/>
  <c r="R24" i="18"/>
  <c r="S24" i="18" s="1"/>
  <c r="R40" i="18"/>
  <c r="S40" i="18" s="1"/>
  <c r="R20" i="18"/>
  <c r="S20" i="18" s="1"/>
  <c r="R28" i="18"/>
  <c r="S28" i="18" s="1"/>
  <c r="R12" i="18"/>
  <c r="S12" i="18" s="1"/>
  <c r="R36" i="18"/>
  <c r="S36" i="18" s="1"/>
  <c r="R43" i="18"/>
  <c r="S43" i="18" s="1"/>
  <c r="R35" i="18"/>
  <c r="S35" i="18" s="1"/>
  <c r="R27" i="18"/>
  <c r="S27" i="18" s="1"/>
  <c r="R19" i="18"/>
  <c r="S19" i="18" s="1"/>
  <c r="R11" i="18"/>
  <c r="S11" i="18" s="1"/>
  <c r="R37" i="18"/>
  <c r="S37" i="18" s="1"/>
  <c r="R25" i="18"/>
  <c r="S25" i="18" s="1"/>
  <c r="R15" i="18"/>
  <c r="S15" i="18" s="1"/>
  <c r="R7" i="18"/>
  <c r="S7" i="18" s="1"/>
  <c r="R5" i="18"/>
  <c r="R31" i="18"/>
  <c r="S31" i="18" s="1"/>
  <c r="R9" i="18"/>
  <c r="S9" i="18" s="1"/>
  <c r="R39" i="18"/>
  <c r="S39" i="18" s="1"/>
  <c r="R33" i="18"/>
  <c r="S33" i="18" s="1"/>
  <c r="R29" i="18"/>
  <c r="S29" i="18" s="1"/>
  <c r="R41" i="18"/>
  <c r="S41" i="18" s="1"/>
  <c r="R21" i="18"/>
  <c r="S21" i="18" s="1"/>
  <c r="R23" i="18"/>
  <c r="S23" i="18" s="1"/>
  <c r="R17" i="18"/>
  <c r="S17" i="18" s="1"/>
  <c r="R13" i="18"/>
  <c r="S13" i="18" s="1"/>
  <c r="Y22" i="39"/>
  <c r="W22" i="39"/>
  <c r="U22" i="39"/>
  <c r="W41" i="39"/>
  <c r="Y41" i="39"/>
  <c r="U41" i="39"/>
  <c r="W31" i="39"/>
  <c r="U31" i="39"/>
  <c r="Y31" i="39"/>
  <c r="W11" i="39"/>
  <c r="U11" i="39"/>
  <c r="Y11" i="39"/>
  <c r="W26" i="39"/>
  <c r="U26" i="39"/>
  <c r="Y26" i="39"/>
  <c r="W25" i="39"/>
  <c r="U25" i="39"/>
  <c r="Y25" i="39"/>
  <c r="Y16" i="39"/>
  <c r="U16" i="39"/>
  <c r="W16" i="39"/>
  <c r="Y15" i="39"/>
  <c r="U15" i="39"/>
  <c r="W15" i="39"/>
  <c r="U6" i="39"/>
  <c r="W6" i="39"/>
  <c r="Y6" i="39"/>
  <c r="Y32" i="39"/>
  <c r="W32" i="39"/>
  <c r="U32" i="39"/>
  <c r="W23" i="39"/>
  <c r="U23" i="39"/>
  <c r="Y23" i="39"/>
  <c r="W14" i="39"/>
  <c r="U14" i="39"/>
  <c r="Y14" i="39"/>
  <c r="Y34" i="39"/>
  <c r="U34" i="39"/>
  <c r="W34" i="39"/>
  <c r="Y17" i="39"/>
  <c r="U17" i="39"/>
  <c r="W17" i="39"/>
  <c r="Y39" i="39"/>
  <c r="U39" i="39"/>
  <c r="W39" i="39"/>
  <c r="W20" i="39"/>
  <c r="U20" i="39"/>
  <c r="Y20" i="39"/>
  <c r="Y36" i="39"/>
  <c r="W36" i="39"/>
  <c r="U36" i="39"/>
  <c r="Y13" i="39"/>
  <c r="W13" i="39"/>
  <c r="U13" i="39"/>
  <c r="Y29" i="39"/>
  <c r="W29" i="39"/>
  <c r="U29" i="39"/>
  <c r="Y18" i="37"/>
  <c r="U18" i="37"/>
  <c r="W18" i="37"/>
  <c r="R44" i="37"/>
  <c r="S5" i="37"/>
  <c r="Y38" i="37"/>
  <c r="W38" i="37"/>
  <c r="U38" i="37"/>
  <c r="Y30" i="37"/>
  <c r="U30" i="37"/>
  <c r="W30" i="37"/>
  <c r="Y8" i="37"/>
  <c r="U8" i="37"/>
  <c r="W8" i="37"/>
  <c r="Y6" i="37"/>
  <c r="W6" i="37"/>
  <c r="U6" i="37"/>
  <c r="W15" i="37"/>
  <c r="Y15" i="37"/>
  <c r="U15" i="37"/>
  <c r="Y16" i="37"/>
  <c r="W16" i="37"/>
  <c r="U16" i="37"/>
  <c r="W9" i="37"/>
  <c r="U9" i="37"/>
  <c r="Y9" i="37"/>
  <c r="Y37" i="37"/>
  <c r="U37" i="37"/>
  <c r="W37" i="37"/>
  <c r="W26" i="37"/>
  <c r="Y26" i="37"/>
  <c r="U26" i="37"/>
  <c r="W7" i="37"/>
  <c r="Y7" i="37"/>
  <c r="U7" i="37"/>
  <c r="W29" i="37"/>
  <c r="U29" i="37"/>
  <c r="Y29" i="37"/>
  <c r="W10" i="37"/>
  <c r="U10" i="37"/>
  <c r="Y10" i="37"/>
  <c r="Y32" i="37"/>
  <c r="W32" i="37"/>
  <c r="U32" i="37"/>
  <c r="Y11" i="37"/>
  <c r="W11" i="37"/>
  <c r="U11" i="37"/>
  <c r="W27" i="37"/>
  <c r="U27" i="37"/>
  <c r="Y27" i="37"/>
  <c r="Y43" i="37"/>
  <c r="W43" i="37"/>
  <c r="U43" i="37"/>
  <c r="W20" i="37"/>
  <c r="Y20" i="37"/>
  <c r="U20" i="37"/>
  <c r="Y36" i="37"/>
  <c r="W36" i="37"/>
  <c r="U36" i="37"/>
  <c r="Y15" i="30"/>
  <c r="U15" i="30"/>
  <c r="W15" i="30"/>
  <c r="W27" i="30"/>
  <c r="Y27" i="30"/>
  <c r="U27" i="30"/>
  <c r="U31" i="30"/>
  <c r="W31" i="30"/>
  <c r="Y31" i="30"/>
  <c r="U43" i="30"/>
  <c r="W43" i="30"/>
  <c r="Y43" i="30"/>
  <c r="W35" i="30"/>
  <c r="Y35" i="30"/>
  <c r="U35" i="30"/>
  <c r="U19" i="30"/>
  <c r="Y19" i="30"/>
  <c r="W19" i="30"/>
  <c r="Y39" i="30"/>
  <c r="U39" i="30"/>
  <c r="W39" i="30"/>
  <c r="W17" i="30"/>
  <c r="Y17" i="30"/>
  <c r="U17" i="30"/>
  <c r="Y33" i="30"/>
  <c r="W33" i="30"/>
  <c r="U33" i="30"/>
  <c r="W18" i="30"/>
  <c r="U18" i="30"/>
  <c r="Y18" i="30"/>
  <c r="W40" i="30"/>
  <c r="Y40" i="30"/>
  <c r="U40" i="30"/>
  <c r="Y24" i="30"/>
  <c r="U24" i="30"/>
  <c r="W24" i="30"/>
  <c r="W30" i="30"/>
  <c r="Y30" i="30"/>
  <c r="U30" i="30"/>
  <c r="W34" i="30"/>
  <c r="Y34" i="30"/>
  <c r="U34" i="30"/>
  <c r="Y8" i="30"/>
  <c r="U8" i="30"/>
  <c r="W8" i="30"/>
  <c r="W26" i="30"/>
  <c r="Y26" i="30"/>
  <c r="U26" i="30"/>
  <c r="Y6" i="30"/>
  <c r="W6" i="30"/>
  <c r="U6" i="30"/>
  <c r="Y28" i="30"/>
  <c r="U28" i="30"/>
  <c r="W28" i="30"/>
  <c r="W12" i="30"/>
  <c r="U12" i="30"/>
  <c r="Y12" i="30"/>
  <c r="R44" i="20"/>
  <c r="S5" i="20"/>
  <c r="Y32" i="20"/>
  <c r="U32" i="20"/>
  <c r="W32" i="20"/>
  <c r="Y40" i="20"/>
  <c r="U40" i="20"/>
  <c r="W40" i="20"/>
  <c r="Y8" i="20"/>
  <c r="W8" i="20"/>
  <c r="U8" i="20"/>
  <c r="W34" i="20"/>
  <c r="Y34" i="20"/>
  <c r="U34" i="20"/>
  <c r="Y18" i="20"/>
  <c r="W18" i="20"/>
  <c r="U18" i="20"/>
  <c r="W38" i="20"/>
  <c r="U38" i="20"/>
  <c r="Y38" i="20"/>
  <c r="U22" i="20"/>
  <c r="Y22" i="20"/>
  <c r="W22" i="20"/>
  <c r="Y6" i="20"/>
  <c r="U6" i="20"/>
  <c r="W6" i="20"/>
  <c r="Y9" i="20"/>
  <c r="W9" i="20"/>
  <c r="U9" i="20"/>
  <c r="W35" i="20"/>
  <c r="Y35" i="20"/>
  <c r="U35" i="20"/>
  <c r="Y41" i="20"/>
  <c r="U41" i="20"/>
  <c r="W41" i="20"/>
  <c r="Y11" i="20"/>
  <c r="U11" i="20"/>
  <c r="W11" i="20"/>
  <c r="U33" i="20"/>
  <c r="Y33" i="20"/>
  <c r="W33" i="20"/>
  <c r="W17" i="20"/>
  <c r="U17" i="20"/>
  <c r="Y17" i="20"/>
  <c r="Y39" i="20"/>
  <c r="U39" i="20"/>
  <c r="W39" i="20"/>
  <c r="U13" i="20"/>
  <c r="Y13" i="20"/>
  <c r="W13" i="20"/>
  <c r="U29" i="20"/>
  <c r="W29" i="20"/>
  <c r="Y29" i="20"/>
  <c r="Y12" i="20"/>
  <c r="U12" i="20"/>
  <c r="W12" i="20"/>
  <c r="W36" i="20"/>
  <c r="Y36" i="20"/>
  <c r="U36" i="20"/>
  <c r="Y14" i="35"/>
  <c r="U14" i="35"/>
  <c r="W14" i="35"/>
  <c r="Y36" i="35"/>
  <c r="U36" i="35"/>
  <c r="W36" i="35"/>
  <c r="U30" i="35"/>
  <c r="W30" i="35"/>
  <c r="Y30" i="35"/>
  <c r="W42" i="35"/>
  <c r="U42" i="35"/>
  <c r="Y42" i="35"/>
  <c r="W12" i="35"/>
  <c r="U12" i="35"/>
  <c r="Y12" i="35"/>
  <c r="Y28" i="35"/>
  <c r="U28" i="35"/>
  <c r="W28" i="35"/>
  <c r="Y6" i="35"/>
  <c r="W6" i="35"/>
  <c r="U6" i="35"/>
  <c r="Y32" i="35"/>
  <c r="W32" i="35"/>
  <c r="U32" i="35"/>
  <c r="Y16" i="35"/>
  <c r="W16" i="35"/>
  <c r="U16" i="35"/>
  <c r="U31" i="35"/>
  <c r="Y31" i="35"/>
  <c r="W31" i="35"/>
  <c r="Y15" i="35"/>
  <c r="U15" i="35"/>
  <c r="W15" i="35"/>
  <c r="W19" i="35"/>
  <c r="Y19" i="35"/>
  <c r="U19" i="35"/>
  <c r="Y22" i="35"/>
  <c r="U22" i="35"/>
  <c r="W22" i="35"/>
  <c r="U27" i="35"/>
  <c r="W27" i="35"/>
  <c r="Y27" i="35"/>
  <c r="W7" i="35"/>
  <c r="Y7" i="35"/>
  <c r="U7" i="35"/>
  <c r="Y21" i="35"/>
  <c r="W21" i="35"/>
  <c r="U21" i="35"/>
  <c r="W37" i="35"/>
  <c r="Y37" i="35"/>
  <c r="U37" i="35"/>
  <c r="Y17" i="35"/>
  <c r="W17" i="35"/>
  <c r="U17" i="35"/>
  <c r="Y33" i="35"/>
  <c r="U33" i="35"/>
  <c r="W33" i="35"/>
  <c r="U33" i="32"/>
  <c r="W33" i="32"/>
  <c r="Y33" i="32"/>
  <c r="U17" i="32"/>
  <c r="W17" i="32"/>
  <c r="Y17" i="32"/>
  <c r="Y21" i="32"/>
  <c r="U21" i="32"/>
  <c r="W21" i="32"/>
  <c r="W7" i="32"/>
  <c r="Y7" i="32"/>
  <c r="U7" i="32"/>
  <c r="Y13" i="32"/>
  <c r="U13" i="32"/>
  <c r="W13" i="32"/>
  <c r="W35" i="32"/>
  <c r="Y35" i="32"/>
  <c r="U35" i="32"/>
  <c r="W19" i="32"/>
  <c r="Y19" i="32"/>
  <c r="U19" i="32"/>
  <c r="Y41" i="32"/>
  <c r="W41" i="32"/>
  <c r="U41" i="32"/>
  <c r="U23" i="32"/>
  <c r="Y23" i="32"/>
  <c r="W23" i="32"/>
  <c r="W39" i="32"/>
  <c r="Y39" i="32"/>
  <c r="U39" i="32"/>
  <c r="W18" i="32"/>
  <c r="U18" i="32"/>
  <c r="Y18" i="32"/>
  <c r="W8" i="32"/>
  <c r="U8" i="32"/>
  <c r="Y8" i="32"/>
  <c r="Y14" i="32"/>
  <c r="U14" i="32"/>
  <c r="W14" i="32"/>
  <c r="Y24" i="32"/>
  <c r="W24" i="32"/>
  <c r="U24" i="32"/>
  <c r="W30" i="32"/>
  <c r="U30" i="32"/>
  <c r="Y30" i="32"/>
  <c r="W42" i="32"/>
  <c r="U42" i="32"/>
  <c r="Y42" i="32"/>
  <c r="Y22" i="32"/>
  <c r="W22" i="32"/>
  <c r="U22" i="32"/>
  <c r="W36" i="32"/>
  <c r="U36" i="32"/>
  <c r="Y36" i="32"/>
  <c r="Y20" i="32"/>
  <c r="U20" i="32"/>
  <c r="W20" i="32"/>
  <c r="R44" i="32"/>
  <c r="S5" i="32"/>
  <c r="Y12" i="17"/>
  <c r="U12" i="17"/>
  <c r="W12" i="17"/>
  <c r="W14" i="17"/>
  <c r="Y14" i="17"/>
  <c r="U14" i="17"/>
  <c r="Y26" i="17"/>
  <c r="W26" i="17"/>
  <c r="U26" i="17"/>
  <c r="Y28" i="17"/>
  <c r="W28" i="17"/>
  <c r="U28" i="17"/>
  <c r="U22" i="17"/>
  <c r="Y22" i="17"/>
  <c r="W22" i="17"/>
  <c r="Y34" i="17"/>
  <c r="U34" i="17"/>
  <c r="W34" i="17"/>
  <c r="Y23" i="17"/>
  <c r="U23" i="17"/>
  <c r="W23" i="17"/>
  <c r="W13" i="17"/>
  <c r="Y13" i="17"/>
  <c r="U13" i="17"/>
  <c r="Y17" i="17"/>
  <c r="W17" i="17"/>
  <c r="U17" i="17"/>
  <c r="U7" i="17"/>
  <c r="W7" i="17"/>
  <c r="Y7" i="17"/>
  <c r="Y25" i="17"/>
  <c r="U25" i="17"/>
  <c r="W25" i="17"/>
  <c r="Y9" i="17"/>
  <c r="W9" i="17"/>
  <c r="U9" i="17"/>
  <c r="Y31" i="17"/>
  <c r="W31" i="17"/>
  <c r="U31" i="17"/>
  <c r="U11" i="17"/>
  <c r="Y11" i="17"/>
  <c r="W11" i="17"/>
  <c r="U27" i="17"/>
  <c r="W27" i="17"/>
  <c r="Y27" i="17"/>
  <c r="W43" i="17"/>
  <c r="Y43" i="17"/>
  <c r="U43" i="17"/>
  <c r="U24" i="17"/>
  <c r="W24" i="17"/>
  <c r="Y24" i="17"/>
  <c r="Y8" i="17"/>
  <c r="W8" i="17"/>
  <c r="U8" i="17"/>
  <c r="Y36" i="17"/>
  <c r="U36" i="17"/>
  <c r="W36" i="17"/>
  <c r="W35" i="51"/>
  <c r="U35" i="51"/>
  <c r="Y35" i="51"/>
  <c r="U38" i="51"/>
  <c r="W38" i="51"/>
  <c r="Y38" i="51"/>
  <c r="Y6" i="51"/>
  <c r="U6" i="51"/>
  <c r="W6" i="51"/>
  <c r="W19" i="51"/>
  <c r="Y19" i="51"/>
  <c r="U19" i="51"/>
  <c r="U15" i="51"/>
  <c r="Y15" i="51"/>
  <c r="W15" i="51"/>
  <c r="R44" i="51"/>
  <c r="S5" i="51"/>
  <c r="Y23" i="51"/>
  <c r="W23" i="51"/>
  <c r="U23" i="51"/>
  <c r="W12" i="51"/>
  <c r="U12" i="51"/>
  <c r="Y12" i="51"/>
  <c r="W40" i="51"/>
  <c r="U40" i="51"/>
  <c r="Y40" i="51"/>
  <c r="W27" i="51"/>
  <c r="U27" i="51"/>
  <c r="Y27" i="51"/>
  <c r="Y16" i="51"/>
  <c r="W16" i="51"/>
  <c r="U16" i="51"/>
  <c r="U11" i="51"/>
  <c r="W11" i="51"/>
  <c r="Y11" i="51"/>
  <c r="Y31" i="51"/>
  <c r="U31" i="51"/>
  <c r="W31" i="51"/>
  <c r="W14" i="51"/>
  <c r="U14" i="51"/>
  <c r="Y14" i="51"/>
  <c r="W36" i="51"/>
  <c r="Y36" i="51"/>
  <c r="U36" i="51"/>
  <c r="Y17" i="51"/>
  <c r="W17" i="51"/>
  <c r="U17" i="51"/>
  <c r="Y33" i="51"/>
  <c r="U33" i="51"/>
  <c r="W33" i="51"/>
  <c r="Y10" i="51"/>
  <c r="W10" i="51"/>
  <c r="U10" i="51"/>
  <c r="W26" i="51"/>
  <c r="Y26" i="51"/>
  <c r="U26" i="51"/>
  <c r="W42" i="51"/>
  <c r="U42" i="51"/>
  <c r="Y42" i="51"/>
  <c r="U11" i="22"/>
  <c r="Y11" i="22"/>
  <c r="W11" i="22"/>
  <c r="Y21" i="22"/>
  <c r="U21" i="22"/>
  <c r="W21" i="22"/>
  <c r="W29" i="22"/>
  <c r="U29" i="22"/>
  <c r="Y29" i="22"/>
  <c r="U35" i="22"/>
  <c r="Y35" i="22"/>
  <c r="W35" i="22"/>
  <c r="Y39" i="22"/>
  <c r="W39" i="22"/>
  <c r="U39" i="22"/>
  <c r="W40" i="22"/>
  <c r="U40" i="22"/>
  <c r="Y40" i="22"/>
  <c r="W33" i="22"/>
  <c r="Y33" i="22"/>
  <c r="U33" i="22"/>
  <c r="Y43" i="22"/>
  <c r="U43" i="22"/>
  <c r="W43" i="22"/>
  <c r="Y41" i="22"/>
  <c r="W41" i="22"/>
  <c r="U41" i="22"/>
  <c r="U15" i="22"/>
  <c r="Y15" i="22"/>
  <c r="W15" i="22"/>
  <c r="Y20" i="22"/>
  <c r="W20" i="22"/>
  <c r="U20" i="22"/>
  <c r="Y24" i="22"/>
  <c r="U24" i="22"/>
  <c r="W24" i="22"/>
  <c r="Y36" i="22"/>
  <c r="U36" i="22"/>
  <c r="W36" i="22"/>
  <c r="Y38" i="22"/>
  <c r="U38" i="22"/>
  <c r="W38" i="22"/>
  <c r="Y16" i="22"/>
  <c r="W16" i="22"/>
  <c r="U16" i="22"/>
  <c r="W32" i="22"/>
  <c r="Y32" i="22"/>
  <c r="U32" i="22"/>
  <c r="Y12" i="22"/>
  <c r="U12" i="22"/>
  <c r="W12" i="22"/>
  <c r="Y34" i="22"/>
  <c r="W34" i="22"/>
  <c r="U34" i="22"/>
  <c r="Y18" i="22"/>
  <c r="W18" i="22"/>
  <c r="U18" i="22"/>
  <c r="W33" i="42"/>
  <c r="Y33" i="42"/>
  <c r="U33" i="42"/>
  <c r="W24" i="42"/>
  <c r="Y24" i="42"/>
  <c r="U24" i="42"/>
  <c r="U17" i="42"/>
  <c r="Y17" i="42"/>
  <c r="W17" i="42"/>
  <c r="W8" i="42"/>
  <c r="U8" i="42"/>
  <c r="Y8" i="42"/>
  <c r="Y32" i="42"/>
  <c r="U32" i="42"/>
  <c r="W32" i="42"/>
  <c r="Y12" i="42"/>
  <c r="W12" i="42"/>
  <c r="U12" i="42"/>
  <c r="Y29" i="42"/>
  <c r="W29" i="42"/>
  <c r="U29" i="42"/>
  <c r="W10" i="42"/>
  <c r="U10" i="42"/>
  <c r="Y10" i="42"/>
  <c r="Y34" i="42"/>
  <c r="W34" i="42"/>
  <c r="U34" i="42"/>
  <c r="U21" i="42"/>
  <c r="W21" i="42"/>
  <c r="Y21" i="42"/>
  <c r="W6" i="42"/>
  <c r="U6" i="42"/>
  <c r="Y6" i="42"/>
  <c r="W36" i="42"/>
  <c r="U36" i="42"/>
  <c r="Y36" i="42"/>
  <c r="Y25" i="42"/>
  <c r="U25" i="42"/>
  <c r="W25" i="42"/>
  <c r="Y14" i="42"/>
  <c r="W14" i="42"/>
  <c r="U14" i="42"/>
  <c r="W43" i="42"/>
  <c r="Y43" i="42"/>
  <c r="U43" i="42"/>
  <c r="Y35" i="42"/>
  <c r="W35" i="42"/>
  <c r="U35" i="42"/>
  <c r="U27" i="42"/>
  <c r="W27" i="42"/>
  <c r="Y27" i="42"/>
  <c r="U19" i="42"/>
  <c r="Y19" i="42"/>
  <c r="W19" i="42"/>
  <c r="Y11" i="42"/>
  <c r="U11" i="42"/>
  <c r="W11" i="42"/>
  <c r="R44" i="29"/>
  <c r="S5" i="29"/>
  <c r="W32" i="29"/>
  <c r="U32" i="29"/>
  <c r="Y32" i="29"/>
  <c r="Y42" i="29"/>
  <c r="U42" i="29"/>
  <c r="W42" i="29"/>
  <c r="Y34" i="29"/>
  <c r="W34" i="29"/>
  <c r="U34" i="29"/>
  <c r="W12" i="29"/>
  <c r="U12" i="29"/>
  <c r="Y12" i="29"/>
  <c r="U28" i="29"/>
  <c r="W28" i="29"/>
  <c r="Y28" i="29"/>
  <c r="Y8" i="29"/>
  <c r="U8" i="29"/>
  <c r="W8" i="29"/>
  <c r="W30" i="29"/>
  <c r="U30" i="29"/>
  <c r="Y30" i="29"/>
  <c r="Y14" i="29"/>
  <c r="U14" i="29"/>
  <c r="W14" i="29"/>
  <c r="W21" i="29"/>
  <c r="U21" i="29"/>
  <c r="Y21" i="29"/>
  <c r="W7" i="29"/>
  <c r="Y7" i="29"/>
  <c r="U7" i="29"/>
  <c r="U11" i="29"/>
  <c r="Y11" i="29"/>
  <c r="W11" i="29"/>
  <c r="Y15" i="29"/>
  <c r="W15" i="29"/>
  <c r="U15" i="29"/>
  <c r="W13" i="29"/>
  <c r="Y13" i="29"/>
  <c r="U13" i="29"/>
  <c r="W35" i="29"/>
  <c r="U35" i="29"/>
  <c r="Y35" i="29"/>
  <c r="U29" i="29"/>
  <c r="W29" i="29"/>
  <c r="Y29" i="29"/>
  <c r="W9" i="29"/>
  <c r="U9" i="29"/>
  <c r="Y9" i="29"/>
  <c r="Y25" i="29"/>
  <c r="W25" i="29"/>
  <c r="U25" i="29"/>
  <c r="U41" i="29"/>
  <c r="W41" i="29"/>
  <c r="Y41" i="29"/>
  <c r="Y36" i="29"/>
  <c r="U36" i="29"/>
  <c r="W36" i="29"/>
  <c r="W12" i="50"/>
  <c r="U12" i="50"/>
  <c r="Y12" i="50"/>
  <c r="W9" i="50"/>
  <c r="Y9" i="50"/>
  <c r="U9" i="50"/>
  <c r="W14" i="50"/>
  <c r="U14" i="50"/>
  <c r="Y14" i="50"/>
  <c r="Y41" i="50"/>
  <c r="U41" i="50"/>
  <c r="W41" i="50"/>
  <c r="W22" i="50"/>
  <c r="Y22" i="50"/>
  <c r="U22" i="50"/>
  <c r="W25" i="50"/>
  <c r="Y25" i="50"/>
  <c r="U25" i="50"/>
  <c r="R44" i="50"/>
  <c r="S5" i="50"/>
  <c r="W31" i="50"/>
  <c r="Y31" i="50"/>
  <c r="U31" i="50"/>
  <c r="W32" i="50"/>
  <c r="Y32" i="50"/>
  <c r="U32" i="50"/>
  <c r="Y21" i="50"/>
  <c r="U21" i="50"/>
  <c r="W21" i="50"/>
  <c r="W8" i="50"/>
  <c r="U8" i="50"/>
  <c r="Y8" i="50"/>
  <c r="Y30" i="50"/>
  <c r="W30" i="50"/>
  <c r="U30" i="50"/>
  <c r="W13" i="50"/>
  <c r="Y13" i="50"/>
  <c r="U13" i="50"/>
  <c r="W33" i="50"/>
  <c r="U33" i="50"/>
  <c r="Y33" i="50"/>
  <c r="W10" i="50"/>
  <c r="Y10" i="50"/>
  <c r="U10" i="50"/>
  <c r="W26" i="50"/>
  <c r="Y26" i="50"/>
  <c r="U26" i="50"/>
  <c r="W42" i="50"/>
  <c r="U42" i="50"/>
  <c r="Y42" i="50"/>
  <c r="Y19" i="50"/>
  <c r="W19" i="50"/>
  <c r="U19" i="50"/>
  <c r="Y35" i="50"/>
  <c r="W35" i="50"/>
  <c r="U35" i="50"/>
  <c r="U11" i="8"/>
  <c r="Y11" i="8"/>
  <c r="W11" i="8"/>
  <c r="Y27" i="8"/>
  <c r="U27" i="8"/>
  <c r="W27" i="8"/>
  <c r="U43" i="8"/>
  <c r="W43" i="8"/>
  <c r="Y43" i="8"/>
  <c r="U23" i="8"/>
  <c r="Y23" i="8"/>
  <c r="W23" i="8"/>
  <c r="U39" i="8"/>
  <c r="Y39" i="8"/>
  <c r="W39" i="8"/>
  <c r="W40" i="8"/>
  <c r="U40" i="8"/>
  <c r="Y40" i="8"/>
  <c r="Y34" i="8"/>
  <c r="U34" i="8"/>
  <c r="W34" i="8"/>
  <c r="U29" i="8"/>
  <c r="W29" i="8"/>
  <c r="Y29" i="8"/>
  <c r="W24" i="8"/>
  <c r="U24" i="8"/>
  <c r="Y24" i="8"/>
  <c r="W18" i="8"/>
  <c r="Y18" i="8"/>
  <c r="U18" i="8"/>
  <c r="Y13" i="8"/>
  <c r="U13" i="8"/>
  <c r="W13" i="8"/>
  <c r="Y8" i="8"/>
  <c r="W8" i="8"/>
  <c r="U8" i="8"/>
  <c r="Y41" i="8"/>
  <c r="W41" i="8"/>
  <c r="U41" i="8"/>
  <c r="Y36" i="8"/>
  <c r="U36" i="8"/>
  <c r="W36" i="8"/>
  <c r="W30" i="8"/>
  <c r="U30" i="8"/>
  <c r="Y30" i="8"/>
  <c r="Y25" i="8"/>
  <c r="W25" i="8"/>
  <c r="U25" i="8"/>
  <c r="Y20" i="8"/>
  <c r="W20" i="8"/>
  <c r="U20" i="8"/>
  <c r="W14" i="8"/>
  <c r="U14" i="8"/>
  <c r="Y14" i="8"/>
  <c r="Y9" i="8"/>
  <c r="W9" i="8"/>
  <c r="U9" i="8"/>
  <c r="W7" i="8"/>
  <c r="U7" i="8"/>
  <c r="Y7" i="8"/>
  <c r="R6" i="27"/>
  <c r="S6" i="27" s="1"/>
  <c r="R14" i="27"/>
  <c r="S14" i="27" s="1"/>
  <c r="R22" i="27"/>
  <c r="S22" i="27" s="1"/>
  <c r="R30" i="27"/>
  <c r="S30" i="27" s="1"/>
  <c r="R38" i="27"/>
  <c r="S38" i="27" s="1"/>
  <c r="R10" i="27"/>
  <c r="S10" i="27" s="1"/>
  <c r="R20" i="27"/>
  <c r="S20" i="27" s="1"/>
  <c r="R32" i="27"/>
  <c r="S32" i="27" s="1"/>
  <c r="R42" i="27"/>
  <c r="S42" i="27" s="1"/>
  <c r="R5" i="27"/>
  <c r="R16" i="27"/>
  <c r="S16" i="27" s="1"/>
  <c r="R26" i="27"/>
  <c r="S26" i="27" s="1"/>
  <c r="R36" i="27"/>
  <c r="S36" i="27" s="1"/>
  <c r="R24" i="27"/>
  <c r="S24" i="27" s="1"/>
  <c r="R12" i="27"/>
  <c r="S12" i="27" s="1"/>
  <c r="R34" i="27"/>
  <c r="S34" i="27" s="1"/>
  <c r="R28" i="27"/>
  <c r="S28" i="27" s="1"/>
  <c r="R8" i="27"/>
  <c r="S8" i="27" s="1"/>
  <c r="R40" i="27"/>
  <c r="S40" i="27" s="1"/>
  <c r="R18" i="27"/>
  <c r="S18" i="27" s="1"/>
  <c r="R37" i="27"/>
  <c r="S37" i="27" s="1"/>
  <c r="R29" i="27"/>
  <c r="S29" i="27" s="1"/>
  <c r="R21" i="27"/>
  <c r="S21" i="27" s="1"/>
  <c r="R13" i="27"/>
  <c r="S13" i="27" s="1"/>
  <c r="R7" i="27"/>
  <c r="S7" i="27" s="1"/>
  <c r="R35" i="27"/>
  <c r="S35" i="27" s="1"/>
  <c r="R25" i="27"/>
  <c r="S25" i="27" s="1"/>
  <c r="R15" i="27"/>
  <c r="S15" i="27" s="1"/>
  <c r="R41" i="27"/>
  <c r="S41" i="27" s="1"/>
  <c r="R31" i="27"/>
  <c r="S31" i="27" s="1"/>
  <c r="R19" i="27"/>
  <c r="S19" i="27" s="1"/>
  <c r="R9" i="27"/>
  <c r="S9" i="27" s="1"/>
  <c r="R33" i="27"/>
  <c r="S33" i="27" s="1"/>
  <c r="R11" i="27"/>
  <c r="S11" i="27" s="1"/>
  <c r="R27" i="27"/>
  <c r="S27" i="27" s="1"/>
  <c r="R43" i="27"/>
  <c r="S43" i="27" s="1"/>
  <c r="R23" i="27"/>
  <c r="S23" i="27" s="1"/>
  <c r="R17" i="27"/>
  <c r="S17" i="27" s="1"/>
  <c r="R39" i="27"/>
  <c r="S39" i="27" s="1"/>
  <c r="Y7" i="26"/>
  <c r="W7" i="26"/>
  <c r="U7" i="26"/>
  <c r="W31" i="26"/>
  <c r="Y31" i="26"/>
  <c r="U31" i="26"/>
  <c r="Y37" i="26"/>
  <c r="U37" i="26"/>
  <c r="W37" i="26"/>
  <c r="W41" i="26"/>
  <c r="Y41" i="26"/>
  <c r="U41" i="26"/>
  <c r="W29" i="26"/>
  <c r="Y29" i="26"/>
  <c r="U29" i="26"/>
  <c r="W13" i="26"/>
  <c r="U13" i="26"/>
  <c r="Y13" i="26"/>
  <c r="U33" i="26"/>
  <c r="Y33" i="26"/>
  <c r="W33" i="26"/>
  <c r="U19" i="26"/>
  <c r="Y19" i="26"/>
  <c r="W19" i="26"/>
  <c r="Y35" i="26"/>
  <c r="U35" i="26"/>
  <c r="W35" i="26"/>
  <c r="W20" i="26"/>
  <c r="U20" i="26"/>
  <c r="Y20" i="26"/>
  <c r="W8" i="26"/>
  <c r="U8" i="26"/>
  <c r="Y8" i="26"/>
  <c r="W36" i="26"/>
  <c r="U36" i="26"/>
  <c r="Y36" i="26"/>
  <c r="Y24" i="26"/>
  <c r="U24" i="26"/>
  <c r="W24" i="26"/>
  <c r="Y38" i="26"/>
  <c r="U38" i="26"/>
  <c r="W38" i="26"/>
  <c r="W16" i="26"/>
  <c r="Y16" i="26"/>
  <c r="U16" i="26"/>
  <c r="W32" i="26"/>
  <c r="Y32" i="26"/>
  <c r="U32" i="26"/>
  <c r="Y12" i="26"/>
  <c r="U12" i="26"/>
  <c r="W12" i="26"/>
  <c r="W34" i="26"/>
  <c r="U34" i="26"/>
  <c r="Y34" i="26"/>
  <c r="Y18" i="26"/>
  <c r="U18" i="26"/>
  <c r="W18" i="26"/>
  <c r="R44" i="25"/>
  <c r="S5" i="25"/>
  <c r="Y20" i="25"/>
  <c r="U20" i="25"/>
  <c r="W20" i="25"/>
  <c r="U42" i="25"/>
  <c r="Y42" i="25"/>
  <c r="W42" i="25"/>
  <c r="Y32" i="25"/>
  <c r="U32" i="25"/>
  <c r="W32" i="25"/>
  <c r="W36" i="25"/>
  <c r="U36" i="25"/>
  <c r="Y36" i="25"/>
  <c r="W10" i="25"/>
  <c r="U10" i="25"/>
  <c r="Y10" i="25"/>
  <c r="W28" i="25"/>
  <c r="U28" i="25"/>
  <c r="Y28" i="25"/>
  <c r="Y8" i="25"/>
  <c r="W8" i="25"/>
  <c r="U8" i="25"/>
  <c r="W30" i="25"/>
  <c r="U30" i="25"/>
  <c r="Y30" i="25"/>
  <c r="W14" i="25"/>
  <c r="Y14" i="25"/>
  <c r="U14" i="25"/>
  <c r="Y21" i="25"/>
  <c r="U21" i="25"/>
  <c r="W21" i="25"/>
  <c r="Y7" i="25"/>
  <c r="U7" i="25"/>
  <c r="W7" i="25"/>
  <c r="W9" i="25"/>
  <c r="U9" i="25"/>
  <c r="Y9" i="25"/>
  <c r="Y15" i="25"/>
  <c r="W15" i="25"/>
  <c r="U15" i="25"/>
  <c r="W13" i="25"/>
  <c r="U13" i="25"/>
  <c r="Y13" i="25"/>
  <c r="U33" i="25"/>
  <c r="Y33" i="25"/>
  <c r="W33" i="25"/>
  <c r="Y29" i="25"/>
  <c r="U29" i="25"/>
  <c r="W29" i="25"/>
  <c r="Y11" i="25"/>
  <c r="W11" i="25"/>
  <c r="U11" i="25"/>
  <c r="U27" i="25"/>
  <c r="W27" i="25"/>
  <c r="Y27" i="25"/>
  <c r="U43" i="25"/>
  <c r="W43" i="25"/>
  <c r="Y43" i="25"/>
  <c r="W38" i="19"/>
  <c r="U38" i="19"/>
  <c r="Y38" i="19"/>
  <c r="W22" i="19"/>
  <c r="U22" i="19"/>
  <c r="Y22" i="19"/>
  <c r="W6" i="19"/>
  <c r="U6" i="19"/>
  <c r="Y6" i="19"/>
  <c r="W34" i="19"/>
  <c r="U34" i="19"/>
  <c r="Y34" i="19"/>
  <c r="W18" i="19"/>
  <c r="U18" i="19"/>
  <c r="Y18" i="19"/>
  <c r="Y19" i="19"/>
  <c r="W19" i="19"/>
  <c r="U19" i="19"/>
  <c r="Y25" i="19"/>
  <c r="U25" i="19"/>
  <c r="W25" i="19"/>
  <c r="W31" i="19"/>
  <c r="U31" i="19"/>
  <c r="Y31" i="19"/>
  <c r="Y35" i="19"/>
  <c r="W35" i="19"/>
  <c r="U35" i="19"/>
  <c r="U23" i="19"/>
  <c r="Y23" i="19"/>
  <c r="W23" i="19"/>
  <c r="Y43" i="19"/>
  <c r="U43" i="19"/>
  <c r="W43" i="19"/>
  <c r="U27" i="19"/>
  <c r="Y27" i="19"/>
  <c r="W27" i="19"/>
  <c r="W7" i="19"/>
  <c r="Y7" i="19"/>
  <c r="U7" i="19"/>
  <c r="Y21" i="19"/>
  <c r="W21" i="19"/>
  <c r="U21" i="19"/>
  <c r="W37" i="19"/>
  <c r="U37" i="19"/>
  <c r="Y37" i="19"/>
  <c r="W32" i="19"/>
  <c r="U32" i="19"/>
  <c r="Y32" i="19"/>
  <c r="Y40" i="19"/>
  <c r="W40" i="19"/>
  <c r="U40" i="19"/>
  <c r="U28" i="19"/>
  <c r="W28" i="19"/>
  <c r="Y28" i="19"/>
  <c r="W36" i="19"/>
  <c r="U36" i="19"/>
  <c r="Y36" i="19"/>
  <c r="R44" i="21"/>
  <c r="S5" i="21"/>
  <c r="Y32" i="21"/>
  <c r="W32" i="21"/>
  <c r="U32" i="21"/>
  <c r="W16" i="21"/>
  <c r="Y16" i="21"/>
  <c r="U16" i="21"/>
  <c r="Y41" i="21"/>
  <c r="W41" i="21"/>
  <c r="U41" i="21"/>
  <c r="W38" i="21"/>
  <c r="Y38" i="21"/>
  <c r="U38" i="21"/>
  <c r="U23" i="21"/>
  <c r="W23" i="21"/>
  <c r="Y23" i="21"/>
  <c r="Y15" i="21"/>
  <c r="W15" i="21"/>
  <c r="U15" i="21"/>
  <c r="W7" i="21"/>
  <c r="Y7" i="21"/>
  <c r="U7" i="21"/>
  <c r="Y39" i="21"/>
  <c r="W39" i="21"/>
  <c r="U39" i="21"/>
  <c r="U21" i="21"/>
  <c r="W21" i="21"/>
  <c r="Y21" i="21"/>
  <c r="W37" i="21"/>
  <c r="U37" i="21"/>
  <c r="Y37" i="21"/>
  <c r="W13" i="21"/>
  <c r="Y13" i="21"/>
  <c r="U13" i="21"/>
  <c r="Y29" i="21"/>
  <c r="W29" i="21"/>
  <c r="U29" i="21"/>
  <c r="Y6" i="21"/>
  <c r="W6" i="21"/>
  <c r="U6" i="21"/>
  <c r="W30" i="21"/>
  <c r="Y30" i="21"/>
  <c r="U30" i="21"/>
  <c r="Y42" i="21"/>
  <c r="W42" i="21"/>
  <c r="U42" i="21"/>
  <c r="W10" i="21"/>
  <c r="U10" i="21"/>
  <c r="Y10" i="21"/>
  <c r="W18" i="21"/>
  <c r="U18" i="21"/>
  <c r="Y18" i="21"/>
  <c r="Y28" i="21"/>
  <c r="U28" i="21"/>
  <c r="W28" i="21"/>
  <c r="Y12" i="21"/>
  <c r="U12" i="21"/>
  <c r="W12" i="21"/>
  <c r="Y20" i="43"/>
  <c r="U20" i="43"/>
  <c r="W20" i="43"/>
  <c r="Y37" i="43"/>
  <c r="W37" i="43"/>
  <c r="U37" i="43"/>
  <c r="Y9" i="43"/>
  <c r="U9" i="43"/>
  <c r="W9" i="43"/>
  <c r="W10" i="43"/>
  <c r="Y10" i="43"/>
  <c r="U10" i="43"/>
  <c r="Y42" i="43"/>
  <c r="W42" i="43"/>
  <c r="U42" i="43"/>
  <c r="W35" i="43"/>
  <c r="Y35" i="43"/>
  <c r="U35" i="43"/>
  <c r="Y33" i="43"/>
  <c r="W33" i="43"/>
  <c r="U33" i="43"/>
  <c r="W23" i="43"/>
  <c r="U23" i="43"/>
  <c r="Y23" i="43"/>
  <c r="W38" i="43"/>
  <c r="Y38" i="43"/>
  <c r="U38" i="43"/>
  <c r="Y41" i="43"/>
  <c r="U41" i="43"/>
  <c r="W41" i="43"/>
  <c r="U34" i="43"/>
  <c r="W34" i="43"/>
  <c r="Y34" i="43"/>
  <c r="Y27" i="43"/>
  <c r="U27" i="43"/>
  <c r="W27" i="43"/>
  <c r="U12" i="43"/>
  <c r="Y12" i="43"/>
  <c r="W12" i="43"/>
  <c r="W30" i="43"/>
  <c r="Y30" i="43"/>
  <c r="U30" i="43"/>
  <c r="W29" i="43"/>
  <c r="U29" i="43"/>
  <c r="Y29" i="43"/>
  <c r="W8" i="43"/>
  <c r="U8" i="43"/>
  <c r="Y8" i="43"/>
  <c r="W13" i="43"/>
  <c r="Y13" i="43"/>
  <c r="U13" i="43"/>
  <c r="W6" i="43"/>
  <c r="Y6" i="43"/>
  <c r="U6" i="43"/>
  <c r="Y36" i="43"/>
  <c r="U36" i="43"/>
  <c r="W36" i="43"/>
  <c r="Y34" i="41"/>
  <c r="U34" i="41"/>
  <c r="W34" i="41"/>
  <c r="W9" i="41"/>
  <c r="U9" i="41"/>
  <c r="Y9" i="41"/>
  <c r="Y39" i="41"/>
  <c r="W39" i="41"/>
  <c r="U39" i="41"/>
  <c r="W42" i="41"/>
  <c r="U42" i="41"/>
  <c r="Y42" i="41"/>
  <c r="W26" i="41"/>
  <c r="U26" i="41"/>
  <c r="Y26" i="41"/>
  <c r="Y16" i="41"/>
  <c r="W16" i="41"/>
  <c r="U16" i="41"/>
  <c r="Y7" i="41"/>
  <c r="U7" i="41"/>
  <c r="W7" i="41"/>
  <c r="W35" i="41"/>
  <c r="U35" i="41"/>
  <c r="Y35" i="41"/>
  <c r="U24" i="41"/>
  <c r="Y24" i="41"/>
  <c r="W24" i="41"/>
  <c r="Y15" i="41"/>
  <c r="U15" i="41"/>
  <c r="W15" i="41"/>
  <c r="W41" i="41"/>
  <c r="U41" i="41"/>
  <c r="Y41" i="41"/>
  <c r="W18" i="41"/>
  <c r="U18" i="41"/>
  <c r="Y18" i="41"/>
  <c r="W40" i="41"/>
  <c r="Y40" i="41"/>
  <c r="U40" i="41"/>
  <c r="Y23" i="41"/>
  <c r="W23" i="41"/>
  <c r="U23" i="41"/>
  <c r="Y43" i="41"/>
  <c r="W43" i="41"/>
  <c r="U43" i="41"/>
  <c r="Y20" i="41"/>
  <c r="U20" i="41"/>
  <c r="W20" i="41"/>
  <c r="W36" i="41"/>
  <c r="Y36" i="41"/>
  <c r="U36" i="41"/>
  <c r="U13" i="41"/>
  <c r="Y13" i="41"/>
  <c r="W13" i="41"/>
  <c r="W29" i="41"/>
  <c r="U29" i="41"/>
  <c r="Y29" i="41"/>
  <c r="W6" i="41"/>
  <c r="U6" i="41"/>
  <c r="Y6" i="41"/>
  <c r="Y29" i="40"/>
  <c r="W29" i="40"/>
  <c r="U29" i="40"/>
  <c r="R44" i="40"/>
  <c r="S5" i="40"/>
  <c r="W37" i="40"/>
  <c r="Y37" i="40"/>
  <c r="U37" i="40"/>
  <c r="Y16" i="40"/>
  <c r="U16" i="40"/>
  <c r="W16" i="40"/>
  <c r="Y30" i="40"/>
  <c r="U30" i="40"/>
  <c r="W30" i="40"/>
  <c r="Y24" i="40"/>
  <c r="W24" i="40"/>
  <c r="U24" i="40"/>
  <c r="Y41" i="40"/>
  <c r="W41" i="40"/>
  <c r="U41" i="40"/>
  <c r="W38" i="40"/>
  <c r="Y38" i="40"/>
  <c r="U38" i="40"/>
  <c r="W14" i="40"/>
  <c r="Y14" i="40"/>
  <c r="U14" i="40"/>
  <c r="Y40" i="40"/>
  <c r="U40" i="40"/>
  <c r="W40" i="40"/>
  <c r="U31" i="40"/>
  <c r="W31" i="40"/>
  <c r="Y31" i="40"/>
  <c r="Y18" i="40"/>
  <c r="U18" i="40"/>
  <c r="W18" i="40"/>
  <c r="W9" i="40"/>
  <c r="U9" i="40"/>
  <c r="Y9" i="40"/>
  <c r="Y39" i="40"/>
  <c r="W39" i="40"/>
  <c r="U39" i="40"/>
  <c r="U22" i="40"/>
  <c r="Y22" i="40"/>
  <c r="W22" i="40"/>
  <c r="Y42" i="40"/>
  <c r="U42" i="40"/>
  <c r="W42" i="40"/>
  <c r="Y25" i="40"/>
  <c r="U25" i="40"/>
  <c r="W25" i="40"/>
  <c r="W12" i="40"/>
  <c r="U12" i="40"/>
  <c r="Y12" i="40"/>
  <c r="W28" i="40"/>
  <c r="Y28" i="40"/>
  <c r="U28" i="40"/>
  <c r="R28" i="16"/>
  <c r="S28" i="16" s="1"/>
  <c r="R41" i="16"/>
  <c r="S41" i="16" s="1"/>
  <c r="R33" i="16"/>
  <c r="S33" i="16" s="1"/>
  <c r="R25" i="16"/>
  <c r="S25" i="16" s="1"/>
  <c r="R17" i="16"/>
  <c r="S17" i="16" s="1"/>
  <c r="R9" i="16"/>
  <c r="S9" i="16" s="1"/>
  <c r="R39" i="16"/>
  <c r="S39" i="16" s="1"/>
  <c r="R29" i="16"/>
  <c r="S29" i="16" s="1"/>
  <c r="R19" i="16"/>
  <c r="S19" i="16" s="1"/>
  <c r="R35" i="16"/>
  <c r="S35" i="16" s="1"/>
  <c r="R23" i="16"/>
  <c r="S23" i="16" s="1"/>
  <c r="R13" i="16"/>
  <c r="S13" i="16" s="1"/>
  <c r="R27" i="16"/>
  <c r="S27" i="16" s="1"/>
  <c r="R7" i="16"/>
  <c r="S7" i="16" s="1"/>
  <c r="R43" i="16"/>
  <c r="S43" i="16" s="1"/>
  <c r="R21" i="16"/>
  <c r="S21" i="16" s="1"/>
  <c r="R37" i="16"/>
  <c r="S37" i="16" s="1"/>
  <c r="R15" i="16"/>
  <c r="S15" i="16" s="1"/>
  <c r="R31" i="16"/>
  <c r="S31" i="16" s="1"/>
  <c r="R11" i="16"/>
  <c r="S11" i="16" s="1"/>
  <c r="R6" i="16"/>
  <c r="S6" i="16" s="1"/>
  <c r="R14" i="16"/>
  <c r="S14" i="16" s="1"/>
  <c r="R22" i="16"/>
  <c r="S22" i="16" s="1"/>
  <c r="R30" i="16"/>
  <c r="S30" i="16" s="1"/>
  <c r="R38" i="16"/>
  <c r="S38" i="16" s="1"/>
  <c r="R10" i="16"/>
  <c r="S10" i="16" s="1"/>
  <c r="R18" i="16"/>
  <c r="S18" i="16" s="1"/>
  <c r="R26" i="16"/>
  <c r="S26" i="16" s="1"/>
  <c r="R34" i="16"/>
  <c r="S34" i="16" s="1"/>
  <c r="R42" i="16"/>
  <c r="S42" i="16" s="1"/>
  <c r="R8" i="16"/>
  <c r="S8" i="16" s="1"/>
  <c r="R24" i="16"/>
  <c r="S24" i="16" s="1"/>
  <c r="R40" i="16"/>
  <c r="S40" i="16" s="1"/>
  <c r="R16" i="16"/>
  <c r="S16" i="16" s="1"/>
  <c r="R32" i="16"/>
  <c r="S32" i="16" s="1"/>
  <c r="R12" i="16"/>
  <c r="S12" i="16" s="1"/>
  <c r="R20" i="16"/>
  <c r="S20" i="16" s="1"/>
  <c r="R36" i="16"/>
  <c r="S36" i="16" s="1"/>
  <c r="R5" i="16"/>
  <c r="Y26" i="23"/>
  <c r="U26" i="23"/>
  <c r="W26" i="23"/>
  <c r="Y20" i="23"/>
  <c r="W20" i="23"/>
  <c r="U20" i="23"/>
  <c r="W22" i="23"/>
  <c r="Y22" i="23"/>
  <c r="U22" i="23"/>
  <c r="Y40" i="23"/>
  <c r="W40" i="23"/>
  <c r="U40" i="23"/>
  <c r="Y32" i="23"/>
  <c r="U32" i="23"/>
  <c r="W32" i="23"/>
  <c r="Y30" i="23"/>
  <c r="U30" i="23"/>
  <c r="W30" i="23"/>
  <c r="W17" i="23"/>
  <c r="U17" i="23"/>
  <c r="Y17" i="23"/>
  <c r="U21" i="23"/>
  <c r="Y21" i="23"/>
  <c r="W21" i="23"/>
  <c r="U7" i="23"/>
  <c r="W7" i="23"/>
  <c r="Y7" i="23"/>
  <c r="W11" i="23"/>
  <c r="Y11" i="23"/>
  <c r="U11" i="23"/>
  <c r="Y9" i="23"/>
  <c r="W9" i="23"/>
  <c r="U9" i="23"/>
  <c r="U29" i="23"/>
  <c r="Y29" i="23"/>
  <c r="W29" i="23"/>
  <c r="Y13" i="23"/>
  <c r="W13" i="23"/>
  <c r="U13" i="23"/>
  <c r="W35" i="23"/>
  <c r="U35" i="23"/>
  <c r="Y35" i="23"/>
  <c r="W23" i="23"/>
  <c r="U23" i="23"/>
  <c r="Y23" i="23"/>
  <c r="Y39" i="23"/>
  <c r="U39" i="23"/>
  <c r="W39" i="23"/>
  <c r="U36" i="23"/>
  <c r="Y36" i="23"/>
  <c r="W36" i="23"/>
  <c r="Y28" i="23"/>
  <c r="U28" i="23"/>
  <c r="W28" i="23"/>
  <c r="Y34" i="23"/>
  <c r="W34" i="23"/>
  <c r="U34" i="23"/>
  <c r="W23" i="38"/>
  <c r="U23" i="38"/>
  <c r="Y23" i="38"/>
  <c r="W40" i="38"/>
  <c r="U40" i="38"/>
  <c r="Y40" i="38"/>
  <c r="Y32" i="38"/>
  <c r="W32" i="38"/>
  <c r="U32" i="38"/>
  <c r="W10" i="38"/>
  <c r="U10" i="38"/>
  <c r="Y10" i="38"/>
  <c r="Y8" i="38"/>
  <c r="U8" i="38"/>
  <c r="W8" i="38"/>
  <c r="W7" i="38"/>
  <c r="Y7" i="38"/>
  <c r="U7" i="38"/>
  <c r="W43" i="38"/>
  <c r="Y43" i="38"/>
  <c r="U43" i="38"/>
  <c r="Y34" i="38"/>
  <c r="W34" i="38"/>
  <c r="U34" i="38"/>
  <c r="W35" i="38"/>
  <c r="U35" i="38"/>
  <c r="Y35" i="38"/>
  <c r="Y30" i="38"/>
  <c r="W30" i="38"/>
  <c r="U30" i="38"/>
  <c r="W17" i="38"/>
  <c r="Y17" i="38"/>
  <c r="U17" i="38"/>
  <c r="W6" i="38"/>
  <c r="U6" i="38"/>
  <c r="Y6" i="38"/>
  <c r="Y26" i="38"/>
  <c r="U26" i="38"/>
  <c r="W26" i="38"/>
  <c r="Y9" i="38"/>
  <c r="W9" i="38"/>
  <c r="U9" i="38"/>
  <c r="Y31" i="38"/>
  <c r="W31" i="38"/>
  <c r="U31" i="38"/>
  <c r="Y12" i="38"/>
  <c r="W12" i="38"/>
  <c r="U12" i="38"/>
  <c r="Y28" i="38"/>
  <c r="U28" i="38"/>
  <c r="W28" i="38"/>
  <c r="R44" i="38"/>
  <c r="S5" i="38"/>
  <c r="Y21" i="38"/>
  <c r="W21" i="38"/>
  <c r="U21" i="38"/>
  <c r="W37" i="38"/>
  <c r="U37" i="38"/>
  <c r="Y37" i="38"/>
  <c r="R44" i="31"/>
  <c r="S5" i="31"/>
  <c r="W22" i="31"/>
  <c r="Y22" i="31"/>
  <c r="U22" i="31"/>
  <c r="W40" i="31"/>
  <c r="U40" i="31"/>
  <c r="Y40" i="31"/>
  <c r="W24" i="31"/>
  <c r="U24" i="31"/>
  <c r="Y24" i="31"/>
  <c r="W8" i="31"/>
  <c r="U8" i="31"/>
  <c r="Y8" i="31"/>
  <c r="U41" i="31"/>
  <c r="Y41" i="31"/>
  <c r="W41" i="31"/>
  <c r="W9" i="31"/>
  <c r="U9" i="31"/>
  <c r="Y9" i="31"/>
  <c r="Y15" i="31"/>
  <c r="W15" i="31"/>
  <c r="U15" i="31"/>
  <c r="U11" i="31"/>
  <c r="W11" i="31"/>
  <c r="Y11" i="31"/>
  <c r="W33" i="31"/>
  <c r="Y33" i="31"/>
  <c r="U33" i="31"/>
  <c r="Y17" i="31"/>
  <c r="W17" i="31"/>
  <c r="U17" i="31"/>
  <c r="W39" i="31"/>
  <c r="Y39" i="31"/>
  <c r="U39" i="31"/>
  <c r="W13" i="31"/>
  <c r="Y13" i="31"/>
  <c r="U13" i="31"/>
  <c r="U29" i="31"/>
  <c r="Y29" i="31"/>
  <c r="W29" i="31"/>
  <c r="Y28" i="31"/>
  <c r="U28" i="31"/>
  <c r="W28" i="31"/>
  <c r="W20" i="31"/>
  <c r="U20" i="31"/>
  <c r="Y20" i="31"/>
  <c r="W42" i="31"/>
  <c r="Y42" i="31"/>
  <c r="U42" i="31"/>
  <c r="W6" i="31"/>
  <c r="Y6" i="31"/>
  <c r="U6" i="31"/>
  <c r="W14" i="31"/>
  <c r="Y14" i="31"/>
  <c r="U14" i="31"/>
  <c r="W18" i="31"/>
  <c r="U18" i="31"/>
  <c r="Y18" i="31"/>
  <c r="U27" i="34"/>
  <c r="Y27" i="34"/>
  <c r="W27" i="34"/>
  <c r="U29" i="34"/>
  <c r="Y29" i="34"/>
  <c r="W29" i="34"/>
  <c r="W6" i="34"/>
  <c r="Y6" i="34"/>
  <c r="U6" i="34"/>
  <c r="U38" i="34"/>
  <c r="W38" i="34"/>
  <c r="Y38" i="34"/>
  <c r="Y14" i="34"/>
  <c r="U14" i="34"/>
  <c r="W14" i="34"/>
  <c r="Y8" i="34"/>
  <c r="U8" i="34"/>
  <c r="W8" i="34"/>
  <c r="Y12" i="34"/>
  <c r="W12" i="34"/>
  <c r="U12" i="34"/>
  <c r="W39" i="34"/>
  <c r="U39" i="34"/>
  <c r="Y39" i="34"/>
  <c r="W37" i="34"/>
  <c r="U37" i="34"/>
  <c r="Y37" i="34"/>
  <c r="W24" i="34"/>
  <c r="Y24" i="34"/>
  <c r="U24" i="34"/>
  <c r="U22" i="34"/>
  <c r="W22" i="34"/>
  <c r="Y22" i="34"/>
  <c r="W40" i="34"/>
  <c r="U40" i="34"/>
  <c r="Y40" i="34"/>
  <c r="W36" i="34"/>
  <c r="Y36" i="34"/>
  <c r="U36" i="34"/>
  <c r="Y5" i="34"/>
  <c r="W5" i="34"/>
  <c r="U5" i="34"/>
  <c r="Y31" i="34"/>
  <c r="W31" i="34"/>
  <c r="U31" i="34"/>
  <c r="W35" i="34"/>
  <c r="Y35" i="34"/>
  <c r="U35" i="34"/>
  <c r="U41" i="34"/>
  <c r="Y41" i="34"/>
  <c r="W41" i="34"/>
  <c r="U11" i="34"/>
  <c r="Y11" i="34"/>
  <c r="W11" i="34"/>
  <c r="W33" i="34"/>
  <c r="Y33" i="34"/>
  <c r="U33" i="34"/>
  <c r="U29" i="24"/>
  <c r="W29" i="24"/>
  <c r="Y29" i="24"/>
  <c r="U35" i="24"/>
  <c r="Y35" i="24"/>
  <c r="W35" i="24"/>
  <c r="U39" i="24"/>
  <c r="Y39" i="24"/>
  <c r="W39" i="24"/>
  <c r="W11" i="24"/>
  <c r="Y11" i="24"/>
  <c r="U11" i="24"/>
  <c r="U31" i="24"/>
  <c r="W31" i="24"/>
  <c r="Y31" i="24"/>
  <c r="W7" i="24"/>
  <c r="Y7" i="24"/>
  <c r="U7" i="24"/>
  <c r="Y27" i="24"/>
  <c r="W27" i="24"/>
  <c r="U27" i="24"/>
  <c r="Y9" i="24"/>
  <c r="U9" i="24"/>
  <c r="W9" i="24"/>
  <c r="W25" i="24"/>
  <c r="Y25" i="24"/>
  <c r="U25" i="24"/>
  <c r="Y41" i="24"/>
  <c r="U41" i="24"/>
  <c r="W41" i="24"/>
  <c r="W36" i="24"/>
  <c r="U36" i="24"/>
  <c r="Y36" i="24"/>
  <c r="W28" i="24"/>
  <c r="U28" i="24"/>
  <c r="Y28" i="24"/>
  <c r="W32" i="24"/>
  <c r="U32" i="24"/>
  <c r="Y32" i="24"/>
  <c r="R44" i="24"/>
  <c r="S5" i="24"/>
  <c r="W24" i="24"/>
  <c r="Y24" i="24"/>
  <c r="U24" i="24"/>
  <c r="Y40" i="24"/>
  <c r="U40" i="24"/>
  <c r="W40" i="24"/>
  <c r="Y20" i="24"/>
  <c r="W20" i="24"/>
  <c r="U20" i="24"/>
  <c r="W42" i="24"/>
  <c r="U42" i="24"/>
  <c r="Y42" i="24"/>
  <c r="Y26" i="24"/>
  <c r="U26" i="24"/>
  <c r="W26" i="24"/>
  <c r="W10" i="24"/>
  <c r="Y10" i="24"/>
  <c r="U10" i="24"/>
  <c r="Y29" i="28"/>
  <c r="W29" i="28"/>
  <c r="U29" i="28"/>
  <c r="Y41" i="28"/>
  <c r="U41" i="28"/>
  <c r="W41" i="28"/>
  <c r="W33" i="28"/>
  <c r="Y33" i="28"/>
  <c r="U33" i="28"/>
  <c r="Y27" i="28"/>
  <c r="W27" i="28"/>
  <c r="U27" i="28"/>
  <c r="W31" i="28"/>
  <c r="Y31" i="28"/>
  <c r="U31" i="28"/>
  <c r="U6" i="28"/>
  <c r="Y6" i="28"/>
  <c r="W6" i="28"/>
  <c r="Y22" i="28"/>
  <c r="W22" i="28"/>
  <c r="U22" i="28"/>
  <c r="U9" i="28"/>
  <c r="Y9" i="28"/>
  <c r="W9" i="28"/>
  <c r="W19" i="28"/>
  <c r="Y19" i="28"/>
  <c r="U19" i="28"/>
  <c r="Y21" i="28"/>
  <c r="W21" i="28"/>
  <c r="U21" i="28"/>
  <c r="Y17" i="28"/>
  <c r="U17" i="28"/>
  <c r="W17" i="28"/>
  <c r="U23" i="28"/>
  <c r="W23" i="28"/>
  <c r="Y23" i="28"/>
  <c r="Y38" i="28"/>
  <c r="W38" i="28"/>
  <c r="U38" i="28"/>
  <c r="W12" i="28"/>
  <c r="U12" i="28"/>
  <c r="Y12" i="28"/>
  <c r="Y14" i="28"/>
  <c r="U14" i="28"/>
  <c r="W14" i="28"/>
  <c r="U40" i="28"/>
  <c r="W40" i="28"/>
  <c r="Y40" i="28"/>
  <c r="W20" i="28"/>
  <c r="Y20" i="28"/>
  <c r="U20" i="28"/>
  <c r="U42" i="28"/>
  <c r="W42" i="28"/>
  <c r="Y42" i="28"/>
  <c r="W26" i="28"/>
  <c r="Y26" i="28"/>
  <c r="U26" i="28"/>
  <c r="Y10" i="28"/>
  <c r="W10" i="28"/>
  <c r="U10" i="28"/>
  <c r="Y19" i="36"/>
  <c r="W19" i="36"/>
  <c r="U19" i="36"/>
  <c r="W12" i="36"/>
  <c r="U12" i="36"/>
  <c r="Y12" i="36"/>
  <c r="W11" i="36"/>
  <c r="U11" i="36"/>
  <c r="Y11" i="36"/>
  <c r="W43" i="36"/>
  <c r="U43" i="36"/>
  <c r="Y43" i="36"/>
  <c r="W36" i="36"/>
  <c r="Y36" i="36"/>
  <c r="U36" i="36"/>
  <c r="W23" i="36"/>
  <c r="U23" i="36"/>
  <c r="Y23" i="36"/>
  <c r="Y40" i="36"/>
  <c r="U40" i="36"/>
  <c r="W40" i="36"/>
  <c r="W30" i="36"/>
  <c r="Y30" i="36"/>
  <c r="U30" i="36"/>
  <c r="Y10" i="36"/>
  <c r="W10" i="36"/>
  <c r="U10" i="36"/>
  <c r="Y25" i="36"/>
  <c r="U25" i="36"/>
  <c r="W25" i="36"/>
  <c r="Y26" i="36"/>
  <c r="W26" i="36"/>
  <c r="U26" i="36"/>
  <c r="Y15" i="36"/>
  <c r="W15" i="36"/>
  <c r="U15" i="36"/>
  <c r="W16" i="36"/>
  <c r="Y16" i="36"/>
  <c r="U16" i="36"/>
  <c r="W17" i="36"/>
  <c r="U17" i="36"/>
  <c r="Y17" i="36"/>
  <c r="W8" i="36"/>
  <c r="U8" i="36"/>
  <c r="Y8" i="36"/>
  <c r="U38" i="36"/>
  <c r="W38" i="36"/>
  <c r="Y38" i="36"/>
  <c r="Y21" i="36"/>
  <c r="W21" i="36"/>
  <c r="U21" i="36"/>
  <c r="Y41" i="36"/>
  <c r="U41" i="36"/>
  <c r="W41" i="36"/>
  <c r="Y24" i="36"/>
  <c r="U24" i="36"/>
  <c r="W24" i="36"/>
  <c r="W16" i="52"/>
  <c r="Y16" i="52"/>
  <c r="U16" i="52"/>
  <c r="R44" i="52"/>
  <c r="S5" i="52"/>
  <c r="Y21" i="52"/>
  <c r="W21" i="52"/>
  <c r="U21" i="52"/>
  <c r="Y40" i="52"/>
  <c r="U40" i="52"/>
  <c r="W40" i="52"/>
  <c r="Y28" i="52"/>
  <c r="U28" i="52"/>
  <c r="W28" i="52"/>
  <c r="W20" i="52"/>
  <c r="U20" i="52"/>
  <c r="Y20" i="52"/>
  <c r="Y9" i="52"/>
  <c r="W9" i="52"/>
  <c r="U9" i="52"/>
  <c r="W37" i="52"/>
  <c r="Y37" i="52"/>
  <c r="U37" i="52"/>
  <c r="Y22" i="52"/>
  <c r="U22" i="52"/>
  <c r="W22" i="52"/>
  <c r="Y13" i="52"/>
  <c r="W13" i="52"/>
  <c r="U13" i="52"/>
  <c r="W41" i="52"/>
  <c r="Y41" i="52"/>
  <c r="U41" i="52"/>
  <c r="W24" i="52"/>
  <c r="Y24" i="52"/>
  <c r="U24" i="52"/>
  <c r="Y7" i="52"/>
  <c r="U7" i="52"/>
  <c r="W7" i="52"/>
  <c r="Y29" i="52"/>
  <c r="W29" i="52"/>
  <c r="U29" i="52"/>
  <c r="Y10" i="52"/>
  <c r="W10" i="52"/>
  <c r="U10" i="52"/>
  <c r="W26" i="52"/>
  <c r="Y26" i="52"/>
  <c r="U26" i="52"/>
  <c r="U42" i="52"/>
  <c r="W42" i="52"/>
  <c r="Y42" i="52"/>
  <c r="Y19" i="52"/>
  <c r="U19" i="52"/>
  <c r="W19" i="52"/>
  <c r="W35" i="52"/>
  <c r="Y35" i="52"/>
  <c r="U35" i="52"/>
  <c r="Y6" i="52"/>
  <c r="W6" i="52"/>
  <c r="U6" i="52"/>
  <c r="Y19" i="15"/>
  <c r="W19" i="15"/>
  <c r="U19" i="15"/>
  <c r="W9" i="15"/>
  <c r="U9" i="15"/>
  <c r="Y9" i="15"/>
  <c r="Y13" i="15"/>
  <c r="W13" i="15"/>
  <c r="U13" i="15"/>
  <c r="W8" i="15"/>
  <c r="U8" i="15"/>
  <c r="Y8" i="15"/>
  <c r="W21" i="15"/>
  <c r="U21" i="15"/>
  <c r="Y21" i="15"/>
  <c r="Y43" i="15"/>
  <c r="W43" i="15"/>
  <c r="U43" i="15"/>
  <c r="U17" i="15"/>
  <c r="Y17" i="15"/>
  <c r="W17" i="15"/>
  <c r="Y37" i="15"/>
  <c r="W37" i="15"/>
  <c r="U37" i="15"/>
  <c r="Y23" i="15"/>
  <c r="W23" i="15"/>
  <c r="U23" i="15"/>
  <c r="Y39" i="15"/>
  <c r="W39" i="15"/>
  <c r="U39" i="15"/>
  <c r="W16" i="15"/>
  <c r="Y16" i="15"/>
  <c r="U16" i="15"/>
  <c r="W24" i="15"/>
  <c r="Y24" i="15"/>
  <c r="U24" i="15"/>
  <c r="W12" i="15"/>
  <c r="Y12" i="15"/>
  <c r="U12" i="15"/>
  <c r="Y20" i="15"/>
  <c r="U20" i="15"/>
  <c r="W20" i="15"/>
  <c r="W38" i="15"/>
  <c r="U38" i="15"/>
  <c r="Y38" i="15"/>
  <c r="Y22" i="15"/>
  <c r="U22" i="15"/>
  <c r="W22" i="15"/>
  <c r="W6" i="15"/>
  <c r="U6" i="15"/>
  <c r="Y6" i="15"/>
  <c r="W34" i="15"/>
  <c r="U34" i="15"/>
  <c r="Y34" i="15"/>
  <c r="Y18" i="15"/>
  <c r="W18" i="15"/>
  <c r="U18" i="15"/>
  <c r="Y43" i="33"/>
  <c r="W43" i="33"/>
  <c r="U43" i="33"/>
  <c r="U27" i="33"/>
  <c r="W27" i="33"/>
  <c r="Y27" i="33"/>
  <c r="W33" i="33"/>
  <c r="U33" i="33"/>
  <c r="Y33" i="33"/>
  <c r="Y37" i="33"/>
  <c r="U37" i="33"/>
  <c r="W37" i="33"/>
  <c r="U25" i="33"/>
  <c r="Y25" i="33"/>
  <c r="W25" i="33"/>
  <c r="U9" i="33"/>
  <c r="W9" i="33"/>
  <c r="Y9" i="33"/>
  <c r="W29" i="33"/>
  <c r="Y29" i="33"/>
  <c r="U29" i="33"/>
  <c r="Y7" i="33"/>
  <c r="U7" i="33"/>
  <c r="W7" i="33"/>
  <c r="U23" i="33"/>
  <c r="Y23" i="33"/>
  <c r="W23" i="33"/>
  <c r="U39" i="33"/>
  <c r="W39" i="33"/>
  <c r="Y39" i="33"/>
  <c r="Y26" i="33"/>
  <c r="U26" i="33"/>
  <c r="W26" i="33"/>
  <c r="Y18" i="33"/>
  <c r="U18" i="33"/>
  <c r="W18" i="33"/>
  <c r="U22" i="33"/>
  <c r="W22" i="33"/>
  <c r="Y22" i="33"/>
  <c r="Y34" i="33"/>
  <c r="U34" i="33"/>
  <c r="W34" i="33"/>
  <c r="Y28" i="33"/>
  <c r="U28" i="33"/>
  <c r="W28" i="33"/>
  <c r="Y42" i="33"/>
  <c r="U42" i="33"/>
  <c r="W42" i="33"/>
  <c r="U20" i="33"/>
  <c r="Y20" i="33"/>
  <c r="W20" i="33"/>
  <c r="Y40" i="33"/>
  <c r="W40" i="33"/>
  <c r="U40" i="33"/>
  <c r="W24" i="33"/>
  <c r="U24" i="33"/>
  <c r="Y24" i="33"/>
  <c r="Y8" i="33"/>
  <c r="U8" i="33"/>
  <c r="W8" i="33"/>
  <c r="W19" i="39"/>
  <c r="Y19" i="39"/>
  <c r="U19" i="39"/>
  <c r="Y40" i="39"/>
  <c r="W40" i="39"/>
  <c r="U40" i="39"/>
  <c r="Y30" i="39"/>
  <c r="U30" i="39"/>
  <c r="W30" i="39"/>
  <c r="W10" i="39"/>
  <c r="Y10" i="39"/>
  <c r="U10" i="39"/>
  <c r="U8" i="39"/>
  <c r="Y8" i="39"/>
  <c r="W8" i="39"/>
  <c r="Y42" i="39"/>
  <c r="W42" i="39"/>
  <c r="U42" i="39"/>
  <c r="Y43" i="39"/>
  <c r="U43" i="39"/>
  <c r="W43" i="39"/>
  <c r="W38" i="39"/>
  <c r="U38" i="39"/>
  <c r="Y38" i="39"/>
  <c r="Y33" i="39"/>
  <c r="W33" i="39"/>
  <c r="U33" i="39"/>
  <c r="Y18" i="39"/>
  <c r="W18" i="39"/>
  <c r="U18" i="39"/>
  <c r="W9" i="39"/>
  <c r="U9" i="39"/>
  <c r="Y9" i="39"/>
  <c r="W35" i="39"/>
  <c r="U35" i="39"/>
  <c r="Y35" i="39"/>
  <c r="Y24" i="39"/>
  <c r="W24" i="39"/>
  <c r="U24" i="39"/>
  <c r="Y7" i="39"/>
  <c r="U7" i="39"/>
  <c r="W7" i="39"/>
  <c r="W27" i="39"/>
  <c r="U27" i="39"/>
  <c r="Y27" i="39"/>
  <c r="Y12" i="39"/>
  <c r="U12" i="39"/>
  <c r="W12" i="39"/>
  <c r="Y28" i="39"/>
  <c r="W28" i="39"/>
  <c r="U28" i="39"/>
  <c r="R44" i="39"/>
  <c r="S5" i="39"/>
  <c r="Y21" i="39"/>
  <c r="U21" i="39"/>
  <c r="W21" i="39"/>
  <c r="W37" i="39"/>
  <c r="U37" i="39"/>
  <c r="Y37" i="39"/>
  <c r="Y21" i="37"/>
  <c r="W21" i="37"/>
  <c r="U21" i="37"/>
  <c r="W41" i="37"/>
  <c r="Y41" i="37"/>
  <c r="U41" i="37"/>
  <c r="W31" i="37"/>
  <c r="U31" i="37"/>
  <c r="Y31" i="37"/>
  <c r="W13" i="37"/>
  <c r="U13" i="37"/>
  <c r="Y13" i="37"/>
  <c r="Y25" i="37"/>
  <c r="U25" i="37"/>
  <c r="W25" i="37"/>
  <c r="Y24" i="37"/>
  <c r="W24" i="37"/>
  <c r="U24" i="37"/>
  <c r="U33" i="37"/>
  <c r="Y33" i="37"/>
  <c r="W33" i="37"/>
  <c r="W34" i="37"/>
  <c r="U34" i="37"/>
  <c r="Y34" i="37"/>
  <c r="U23" i="37"/>
  <c r="W23" i="37"/>
  <c r="Y23" i="37"/>
  <c r="Y14" i="37"/>
  <c r="W14" i="37"/>
  <c r="U14" i="37"/>
  <c r="Y40" i="37"/>
  <c r="W40" i="37"/>
  <c r="U40" i="37"/>
  <c r="W17" i="37"/>
  <c r="U17" i="37"/>
  <c r="Y17" i="37"/>
  <c r="W39" i="37"/>
  <c r="U39" i="37"/>
  <c r="Y39" i="37"/>
  <c r="Y22" i="37"/>
  <c r="W22" i="37"/>
  <c r="U22" i="37"/>
  <c r="Y42" i="37"/>
  <c r="W42" i="37"/>
  <c r="U42" i="37"/>
  <c r="Y19" i="37"/>
  <c r="U19" i="37"/>
  <c r="W19" i="37"/>
  <c r="W35" i="37"/>
  <c r="Y35" i="37"/>
  <c r="U35" i="37"/>
  <c r="Y12" i="37"/>
  <c r="W12" i="37"/>
  <c r="U12" i="37"/>
  <c r="W28" i="37"/>
  <c r="U28" i="37"/>
  <c r="Y28" i="37"/>
  <c r="U11" i="30"/>
  <c r="W11" i="30"/>
  <c r="Y11" i="30"/>
  <c r="Y21" i="30"/>
  <c r="W21" i="30"/>
  <c r="U21" i="30"/>
  <c r="Y23" i="30"/>
  <c r="W23" i="30"/>
  <c r="U23" i="30"/>
  <c r="Y37" i="30"/>
  <c r="W37" i="30"/>
  <c r="U37" i="30"/>
  <c r="Y13" i="30"/>
  <c r="U13" i="30"/>
  <c r="W13" i="30"/>
  <c r="R44" i="30"/>
  <c r="S7" i="30"/>
  <c r="S44" i="30" s="1"/>
  <c r="D25" i="7" s="1"/>
  <c r="W29" i="30"/>
  <c r="Y29" i="30"/>
  <c r="U29" i="30"/>
  <c r="W9" i="30"/>
  <c r="Y9" i="30"/>
  <c r="U9" i="30"/>
  <c r="Y25" i="30"/>
  <c r="W25" i="30"/>
  <c r="U25" i="30"/>
  <c r="U41" i="30"/>
  <c r="W41" i="30"/>
  <c r="Y41" i="30"/>
  <c r="W32" i="30"/>
  <c r="U32" i="30"/>
  <c r="Y32" i="30"/>
  <c r="W10" i="30"/>
  <c r="U10" i="30"/>
  <c r="Y10" i="30"/>
  <c r="U42" i="30"/>
  <c r="Y42" i="30"/>
  <c r="W42" i="30"/>
  <c r="W14" i="30"/>
  <c r="U14" i="30"/>
  <c r="Y14" i="30"/>
  <c r="Y22" i="30"/>
  <c r="U22" i="30"/>
  <c r="W22" i="30"/>
  <c r="W38" i="30"/>
  <c r="Y38" i="30"/>
  <c r="U38" i="30"/>
  <c r="Y16" i="30"/>
  <c r="W16" i="30"/>
  <c r="U16" i="30"/>
  <c r="Y36" i="30"/>
  <c r="W36" i="30"/>
  <c r="U36" i="30"/>
  <c r="Y20" i="30"/>
  <c r="U20" i="30"/>
  <c r="W20" i="30"/>
  <c r="U5" i="30"/>
  <c r="Y5" i="30"/>
  <c r="W5" i="30"/>
  <c r="Y28" i="20"/>
  <c r="W28" i="20"/>
  <c r="U28" i="20"/>
  <c r="Y16" i="20"/>
  <c r="U16" i="20"/>
  <c r="W16" i="20"/>
  <c r="W24" i="20"/>
  <c r="U24" i="20"/>
  <c r="Y24" i="20"/>
  <c r="Y42" i="20"/>
  <c r="W42" i="20"/>
  <c r="U42" i="20"/>
  <c r="Y26" i="20"/>
  <c r="U26" i="20"/>
  <c r="W26" i="20"/>
  <c r="W10" i="20"/>
  <c r="Y10" i="20"/>
  <c r="U10" i="20"/>
  <c r="W30" i="20"/>
  <c r="Y30" i="20"/>
  <c r="U30" i="20"/>
  <c r="Y14" i="20"/>
  <c r="U14" i="20"/>
  <c r="W14" i="20"/>
  <c r="Y31" i="20"/>
  <c r="U31" i="20"/>
  <c r="W31" i="20"/>
  <c r="W15" i="20"/>
  <c r="Y15" i="20"/>
  <c r="U15" i="20"/>
  <c r="U19" i="20"/>
  <c r="Y19" i="20"/>
  <c r="W19" i="20"/>
  <c r="W25" i="20"/>
  <c r="U25" i="20"/>
  <c r="Y25" i="20"/>
  <c r="Y23" i="20"/>
  <c r="U23" i="20"/>
  <c r="W23" i="20"/>
  <c r="U43" i="20"/>
  <c r="Y43" i="20"/>
  <c r="W43" i="20"/>
  <c r="U27" i="20"/>
  <c r="W27" i="20"/>
  <c r="Y27" i="20"/>
  <c r="Y7" i="20"/>
  <c r="U7" i="20"/>
  <c r="W7" i="20"/>
  <c r="U21" i="20"/>
  <c r="Y21" i="20"/>
  <c r="W21" i="20"/>
  <c r="U37" i="20"/>
  <c r="W37" i="20"/>
  <c r="Y37" i="20"/>
  <c r="W20" i="20"/>
  <c r="U20" i="20"/>
  <c r="Y20" i="20"/>
  <c r="R44" i="35"/>
  <c r="S5" i="35"/>
  <c r="Y34" i="35"/>
  <c r="U34" i="35"/>
  <c r="W34" i="35"/>
  <c r="W20" i="35"/>
  <c r="U20" i="35"/>
  <c r="Y20" i="35"/>
  <c r="W10" i="35"/>
  <c r="Y10" i="35"/>
  <c r="U10" i="35"/>
  <c r="Y26" i="35"/>
  <c r="W26" i="35"/>
  <c r="U26" i="35"/>
  <c r="Y38" i="35"/>
  <c r="U38" i="35"/>
  <c r="W38" i="35"/>
  <c r="Y18" i="35"/>
  <c r="U18" i="35"/>
  <c r="W18" i="35"/>
  <c r="Y40" i="35"/>
  <c r="U40" i="35"/>
  <c r="W40" i="35"/>
  <c r="W24" i="35"/>
  <c r="U24" i="35"/>
  <c r="Y24" i="35"/>
  <c r="Y8" i="35"/>
  <c r="U8" i="35"/>
  <c r="W8" i="35"/>
  <c r="W39" i="35"/>
  <c r="Y39" i="35"/>
  <c r="U39" i="35"/>
  <c r="W23" i="35"/>
  <c r="Y23" i="35"/>
  <c r="U23" i="35"/>
  <c r="W35" i="35"/>
  <c r="U35" i="35"/>
  <c r="Y35" i="35"/>
  <c r="W11" i="35"/>
  <c r="U11" i="35"/>
  <c r="Y11" i="35"/>
  <c r="Y43" i="35"/>
  <c r="W43" i="35"/>
  <c r="U43" i="35"/>
  <c r="Y13" i="35"/>
  <c r="W13" i="35"/>
  <c r="U13" i="35"/>
  <c r="W29" i="35"/>
  <c r="Y29" i="35"/>
  <c r="U29" i="35"/>
  <c r="W9" i="35"/>
  <c r="U9" i="35"/>
  <c r="Y9" i="35"/>
  <c r="Y25" i="35"/>
  <c r="W25" i="35"/>
  <c r="U25" i="35"/>
  <c r="W41" i="35"/>
  <c r="Y41" i="35"/>
  <c r="U41" i="35"/>
  <c r="U11" i="32"/>
  <c r="Y11" i="32"/>
  <c r="W11" i="32"/>
  <c r="W37" i="32"/>
  <c r="Y37" i="32"/>
  <c r="U37" i="32"/>
  <c r="Y43" i="32"/>
  <c r="W43" i="32"/>
  <c r="U43" i="32"/>
  <c r="W27" i="32"/>
  <c r="Y27" i="32"/>
  <c r="U27" i="32"/>
  <c r="Y25" i="32"/>
  <c r="W25" i="32"/>
  <c r="U25" i="32"/>
  <c r="W9" i="32"/>
  <c r="Y9" i="32"/>
  <c r="U9" i="32"/>
  <c r="Y29" i="32"/>
  <c r="W29" i="32"/>
  <c r="U29" i="32"/>
  <c r="W15" i="32"/>
  <c r="Y15" i="32"/>
  <c r="U15" i="32"/>
  <c r="U31" i="32"/>
  <c r="W31" i="32"/>
  <c r="Y31" i="32"/>
  <c r="W38" i="32"/>
  <c r="Y38" i="32"/>
  <c r="U38" i="32"/>
  <c r="W26" i="32"/>
  <c r="U26" i="32"/>
  <c r="Y26" i="32"/>
  <c r="Y34" i="32"/>
  <c r="U34" i="32"/>
  <c r="W34" i="32"/>
  <c r="W40" i="32"/>
  <c r="Y40" i="32"/>
  <c r="U40" i="32"/>
  <c r="Y6" i="32"/>
  <c r="W6" i="32"/>
  <c r="U6" i="32"/>
  <c r="Y16" i="32"/>
  <c r="U16" i="32"/>
  <c r="W16" i="32"/>
  <c r="Y32" i="32"/>
  <c r="W32" i="32"/>
  <c r="U32" i="32"/>
  <c r="W10" i="32"/>
  <c r="U10" i="32"/>
  <c r="Y10" i="32"/>
  <c r="W28" i="32"/>
  <c r="Y28" i="32"/>
  <c r="U28" i="32"/>
  <c r="W12" i="32"/>
  <c r="U12" i="32"/>
  <c r="Y12" i="32"/>
  <c r="R44" i="17"/>
  <c r="S5" i="17"/>
  <c r="W30" i="17"/>
  <c r="U30" i="17"/>
  <c r="Y30" i="17"/>
  <c r="W42" i="17"/>
  <c r="Y42" i="17"/>
  <c r="U42" i="17"/>
  <c r="W10" i="17"/>
  <c r="U10" i="17"/>
  <c r="Y10" i="17"/>
  <c r="W38" i="17"/>
  <c r="Y38" i="17"/>
  <c r="U38" i="17"/>
  <c r="W6" i="17"/>
  <c r="U6" i="17"/>
  <c r="Y6" i="17"/>
  <c r="Y18" i="17"/>
  <c r="W18" i="17"/>
  <c r="U18" i="17"/>
  <c r="Y29" i="17"/>
  <c r="U29" i="17"/>
  <c r="W29" i="17"/>
  <c r="U33" i="17"/>
  <c r="Y33" i="17"/>
  <c r="W33" i="17"/>
  <c r="U39" i="17"/>
  <c r="W39" i="17"/>
  <c r="Y39" i="17"/>
  <c r="U15" i="17"/>
  <c r="W15" i="17"/>
  <c r="Y15" i="17"/>
  <c r="Y37" i="17"/>
  <c r="U37" i="17"/>
  <c r="W37" i="17"/>
  <c r="W21" i="17"/>
  <c r="Y21" i="17"/>
  <c r="U21" i="17"/>
  <c r="U41" i="17"/>
  <c r="W41" i="17"/>
  <c r="Y41" i="17"/>
  <c r="W19" i="17"/>
  <c r="U19" i="17"/>
  <c r="Y19" i="17"/>
  <c r="W35" i="17"/>
  <c r="U35" i="17"/>
  <c r="Y35" i="17"/>
  <c r="W16" i="17"/>
  <c r="Y16" i="17"/>
  <c r="U16" i="17"/>
  <c r="Y40" i="17"/>
  <c r="W40" i="17"/>
  <c r="U40" i="17"/>
  <c r="W32" i="17"/>
  <c r="U32" i="17"/>
  <c r="Y32" i="17"/>
  <c r="W20" i="17"/>
  <c r="U20" i="17"/>
  <c r="Y20" i="17"/>
  <c r="Y8" i="51"/>
  <c r="W8" i="51"/>
  <c r="U8" i="51"/>
  <c r="Y20" i="51"/>
  <c r="W20" i="51"/>
  <c r="U20" i="51"/>
  <c r="Y22" i="51"/>
  <c r="W22" i="51"/>
  <c r="U22" i="51"/>
  <c r="Y29" i="51"/>
  <c r="U29" i="51"/>
  <c r="W29" i="51"/>
  <c r="Y32" i="51"/>
  <c r="W32" i="51"/>
  <c r="U32" i="51"/>
  <c r="Y7" i="51"/>
  <c r="U7" i="51"/>
  <c r="W7" i="51"/>
  <c r="W37" i="51"/>
  <c r="U37" i="51"/>
  <c r="Y37" i="51"/>
  <c r="W28" i="51"/>
  <c r="U28" i="51"/>
  <c r="Y28" i="51"/>
  <c r="U13" i="51"/>
  <c r="W13" i="51"/>
  <c r="Y13" i="51"/>
  <c r="W39" i="51"/>
  <c r="Y39" i="51"/>
  <c r="U39" i="51"/>
  <c r="Y30" i="51"/>
  <c r="U30" i="51"/>
  <c r="W30" i="51"/>
  <c r="W21" i="51"/>
  <c r="Y21" i="51"/>
  <c r="U21" i="51"/>
  <c r="W43" i="51"/>
  <c r="Y43" i="51"/>
  <c r="U43" i="51"/>
  <c r="W24" i="51"/>
  <c r="Y24" i="51"/>
  <c r="U24" i="51"/>
  <c r="W9" i="51"/>
  <c r="U9" i="51"/>
  <c r="Y9" i="51"/>
  <c r="W25" i="51"/>
  <c r="Y25" i="51"/>
  <c r="U25" i="51"/>
  <c r="W41" i="51"/>
  <c r="Y41" i="51"/>
  <c r="U41" i="51"/>
  <c r="Y18" i="51"/>
  <c r="W18" i="51"/>
  <c r="U18" i="51"/>
  <c r="Y34" i="51"/>
  <c r="U34" i="51"/>
  <c r="W34" i="51"/>
  <c r="U7" i="22"/>
  <c r="W7" i="22"/>
  <c r="Y7" i="22"/>
  <c r="Y17" i="22"/>
  <c r="U17" i="22"/>
  <c r="W17" i="22"/>
  <c r="U9" i="22"/>
  <c r="W9" i="22"/>
  <c r="Y9" i="22"/>
  <c r="Y13" i="22"/>
  <c r="U13" i="22"/>
  <c r="W13" i="22"/>
  <c r="Y23" i="22"/>
  <c r="W23" i="22"/>
  <c r="U23" i="22"/>
  <c r="Y30" i="22"/>
  <c r="U30" i="22"/>
  <c r="W30" i="22"/>
  <c r="W27" i="22"/>
  <c r="Y27" i="22"/>
  <c r="U27" i="22"/>
  <c r="Y37" i="22"/>
  <c r="W37" i="22"/>
  <c r="U37" i="22"/>
  <c r="Y19" i="22"/>
  <c r="W19" i="22"/>
  <c r="U19" i="22"/>
  <c r="U25" i="22"/>
  <c r="Y25" i="22"/>
  <c r="W25" i="22"/>
  <c r="W31" i="22"/>
  <c r="Y31" i="22"/>
  <c r="U31" i="22"/>
  <c r="U8" i="22"/>
  <c r="Y8" i="22"/>
  <c r="W8" i="22"/>
  <c r="R44" i="22"/>
  <c r="S5" i="22"/>
  <c r="W14" i="22"/>
  <c r="Y14" i="22"/>
  <c r="U14" i="22"/>
  <c r="W28" i="22"/>
  <c r="Y28" i="22"/>
  <c r="U28" i="22"/>
  <c r="W6" i="22"/>
  <c r="Y6" i="22"/>
  <c r="U6" i="22"/>
  <c r="Y22" i="22"/>
  <c r="W22" i="22"/>
  <c r="U22" i="22"/>
  <c r="W42" i="22"/>
  <c r="U42" i="22"/>
  <c r="Y42" i="22"/>
  <c r="Y26" i="22"/>
  <c r="W26" i="22"/>
  <c r="U26" i="22"/>
  <c r="W10" i="22"/>
  <c r="Y10" i="22"/>
  <c r="U10" i="22"/>
  <c r="W16" i="42"/>
  <c r="U16" i="42"/>
  <c r="Y16" i="42"/>
  <c r="R44" i="42"/>
  <c r="S5" i="42"/>
  <c r="W37" i="42"/>
  <c r="U37" i="42"/>
  <c r="Y37" i="42"/>
  <c r="W26" i="42"/>
  <c r="Y26" i="42"/>
  <c r="U26" i="42"/>
  <c r="Y40" i="42"/>
  <c r="U40" i="42"/>
  <c r="W40" i="42"/>
  <c r="Y22" i="42"/>
  <c r="U22" i="42"/>
  <c r="W22" i="42"/>
  <c r="W38" i="42"/>
  <c r="Y38" i="42"/>
  <c r="U38" i="42"/>
  <c r="W18" i="42"/>
  <c r="Y18" i="42"/>
  <c r="U18" i="42"/>
  <c r="W42" i="42"/>
  <c r="U42" i="42"/>
  <c r="Y42" i="42"/>
  <c r="W28" i="42"/>
  <c r="U28" i="42"/>
  <c r="Y28" i="42"/>
  <c r="Y13" i="42"/>
  <c r="U13" i="42"/>
  <c r="W13" i="42"/>
  <c r="Y41" i="42"/>
  <c r="W41" i="42"/>
  <c r="U41" i="42"/>
  <c r="Y30" i="42"/>
  <c r="U30" i="42"/>
  <c r="W30" i="42"/>
  <c r="W20" i="42"/>
  <c r="U20" i="42"/>
  <c r="Y20" i="42"/>
  <c r="W9" i="42"/>
  <c r="Y9" i="42"/>
  <c r="U9" i="42"/>
  <c r="Y39" i="42"/>
  <c r="W39" i="42"/>
  <c r="U39" i="42"/>
  <c r="W31" i="42"/>
  <c r="Y31" i="42"/>
  <c r="U31" i="42"/>
  <c r="Y23" i="42"/>
  <c r="U23" i="42"/>
  <c r="W23" i="42"/>
  <c r="W15" i="42"/>
  <c r="U15" i="42"/>
  <c r="Y15" i="42"/>
  <c r="Y7" i="42"/>
  <c r="W7" i="42"/>
  <c r="U7" i="42"/>
  <c r="W26" i="29"/>
  <c r="U26" i="29"/>
  <c r="Y26" i="29"/>
  <c r="Y10" i="29"/>
  <c r="U10" i="29"/>
  <c r="W10" i="29"/>
  <c r="W20" i="29"/>
  <c r="U20" i="29"/>
  <c r="Y20" i="29"/>
  <c r="Y24" i="29"/>
  <c r="W24" i="29"/>
  <c r="U24" i="29"/>
  <c r="W40" i="29"/>
  <c r="U40" i="29"/>
  <c r="Y40" i="29"/>
  <c r="Y18" i="29"/>
  <c r="U18" i="29"/>
  <c r="W18" i="29"/>
  <c r="W38" i="29"/>
  <c r="Y38" i="29"/>
  <c r="U38" i="29"/>
  <c r="W22" i="29"/>
  <c r="Y22" i="29"/>
  <c r="U22" i="29"/>
  <c r="W6" i="29"/>
  <c r="U6" i="29"/>
  <c r="Y6" i="29"/>
  <c r="Y43" i="29"/>
  <c r="W43" i="29"/>
  <c r="U43" i="29"/>
  <c r="W27" i="29"/>
  <c r="Y27" i="29"/>
  <c r="U27" i="29"/>
  <c r="W31" i="29"/>
  <c r="U31" i="29"/>
  <c r="Y31" i="29"/>
  <c r="U37" i="29"/>
  <c r="Y37" i="29"/>
  <c r="W37" i="29"/>
  <c r="W23" i="29"/>
  <c r="U23" i="29"/>
  <c r="Y23" i="29"/>
  <c r="Y19" i="29"/>
  <c r="W19" i="29"/>
  <c r="U19" i="29"/>
  <c r="U39" i="29"/>
  <c r="Y39" i="29"/>
  <c r="W39" i="29"/>
  <c r="Y17" i="29"/>
  <c r="W17" i="29"/>
  <c r="U17" i="29"/>
  <c r="W33" i="29"/>
  <c r="U33" i="29"/>
  <c r="Y33" i="29"/>
  <c r="W16" i="29"/>
  <c r="U16" i="29"/>
  <c r="Y16" i="29"/>
  <c r="W24" i="50"/>
  <c r="U24" i="50"/>
  <c r="Y24" i="50"/>
  <c r="W38" i="50"/>
  <c r="U38" i="50"/>
  <c r="Y38" i="50"/>
  <c r="W36" i="50"/>
  <c r="Y36" i="50"/>
  <c r="U36" i="50"/>
  <c r="Y15" i="50"/>
  <c r="W15" i="50"/>
  <c r="U15" i="50"/>
  <c r="Y29" i="50"/>
  <c r="W29" i="50"/>
  <c r="U29" i="50"/>
  <c r="Y39" i="50"/>
  <c r="W39" i="50"/>
  <c r="U39" i="50"/>
  <c r="W28" i="50"/>
  <c r="U28" i="50"/>
  <c r="Y28" i="50"/>
  <c r="W17" i="50"/>
  <c r="U17" i="50"/>
  <c r="Y17" i="50"/>
  <c r="Y16" i="50"/>
  <c r="W16" i="50"/>
  <c r="U16" i="50"/>
  <c r="W7" i="50"/>
  <c r="Y7" i="50"/>
  <c r="U7" i="50"/>
  <c r="W37" i="50"/>
  <c r="U37" i="50"/>
  <c r="Y37" i="50"/>
  <c r="Y20" i="50"/>
  <c r="W20" i="50"/>
  <c r="U20" i="50"/>
  <c r="Y40" i="50"/>
  <c r="W40" i="50"/>
  <c r="U40" i="50"/>
  <c r="Y23" i="50"/>
  <c r="W23" i="50"/>
  <c r="U23" i="50"/>
  <c r="W6" i="50"/>
  <c r="U6" i="50"/>
  <c r="Y6" i="50"/>
  <c r="Y18" i="50"/>
  <c r="W18" i="50"/>
  <c r="U18" i="50"/>
  <c r="U34" i="50"/>
  <c r="W34" i="50"/>
  <c r="Y34" i="50"/>
  <c r="W11" i="50"/>
  <c r="Y11" i="50"/>
  <c r="U11" i="50"/>
  <c r="Y27" i="50"/>
  <c r="U27" i="50"/>
  <c r="W27" i="50"/>
  <c r="Y43" i="50"/>
  <c r="U43" i="50"/>
  <c r="W43" i="50"/>
  <c r="W19" i="8"/>
  <c r="Y19" i="8"/>
  <c r="U19" i="8"/>
  <c r="Y35" i="8"/>
  <c r="U35" i="8"/>
  <c r="W35" i="8"/>
  <c r="U15" i="8"/>
  <c r="Y15" i="8"/>
  <c r="W15" i="8"/>
  <c r="Y31" i="8"/>
  <c r="W31" i="8"/>
  <c r="U31" i="8"/>
  <c r="Y42" i="8"/>
  <c r="U42" i="8"/>
  <c r="W42" i="8"/>
  <c r="U37" i="8"/>
  <c r="W37" i="8"/>
  <c r="Y37" i="8"/>
  <c r="Y32" i="8"/>
  <c r="W32" i="8"/>
  <c r="U32" i="8"/>
  <c r="W26" i="8"/>
  <c r="U26" i="8"/>
  <c r="Y26" i="8"/>
  <c r="U21" i="8"/>
  <c r="W21" i="8"/>
  <c r="Y21" i="8"/>
  <c r="Y16" i="8"/>
  <c r="W16" i="8"/>
  <c r="U16" i="8"/>
  <c r="Y10" i="8"/>
  <c r="U10" i="8"/>
  <c r="W10" i="8"/>
  <c r="R44" i="8"/>
  <c r="S5" i="8"/>
  <c r="Y38" i="8"/>
  <c r="W38" i="8"/>
  <c r="U38" i="8"/>
  <c r="U33" i="8"/>
  <c r="W33" i="8"/>
  <c r="Y33" i="8"/>
  <c r="W28" i="8"/>
  <c r="U28" i="8"/>
  <c r="Y28" i="8"/>
  <c r="W22" i="8"/>
  <c r="Y22" i="8"/>
  <c r="U22" i="8"/>
  <c r="Y17" i="8"/>
  <c r="U17" i="8"/>
  <c r="W17" i="8"/>
  <c r="U12" i="8"/>
  <c r="Y12" i="8"/>
  <c r="W12" i="8"/>
  <c r="U6" i="8"/>
  <c r="Y6" i="8"/>
  <c r="W6" i="8"/>
  <c r="Y25" i="26"/>
  <c r="W25" i="26"/>
  <c r="U25" i="26"/>
  <c r="Y9" i="26"/>
  <c r="W9" i="26"/>
  <c r="U9" i="26"/>
  <c r="W15" i="26"/>
  <c r="U15" i="26"/>
  <c r="Y15" i="26"/>
  <c r="Y21" i="26"/>
  <c r="W21" i="26"/>
  <c r="U21" i="26"/>
  <c r="W17" i="26"/>
  <c r="Y17" i="26"/>
  <c r="U17" i="26"/>
  <c r="U39" i="26"/>
  <c r="W39" i="26"/>
  <c r="Y39" i="26"/>
  <c r="W23" i="26"/>
  <c r="Y23" i="26"/>
  <c r="U23" i="26"/>
  <c r="U11" i="26"/>
  <c r="Y11" i="26"/>
  <c r="W11" i="26"/>
  <c r="U27" i="26"/>
  <c r="W27" i="26"/>
  <c r="Y27" i="26"/>
  <c r="U43" i="26"/>
  <c r="Y43" i="26"/>
  <c r="W43" i="26"/>
  <c r="W40" i="26"/>
  <c r="U40" i="26"/>
  <c r="Y40" i="26"/>
  <c r="Y30" i="26"/>
  <c r="U30" i="26"/>
  <c r="W30" i="26"/>
  <c r="W14" i="26"/>
  <c r="U14" i="26"/>
  <c r="Y14" i="26"/>
  <c r="R44" i="26"/>
  <c r="S5" i="26"/>
  <c r="Y28" i="26"/>
  <c r="W28" i="26"/>
  <c r="U28" i="26"/>
  <c r="U6" i="26"/>
  <c r="Y6" i="26"/>
  <c r="W6" i="26"/>
  <c r="Y22" i="26"/>
  <c r="U22" i="26"/>
  <c r="W22" i="26"/>
  <c r="W42" i="26"/>
  <c r="Y42" i="26"/>
  <c r="U42" i="26"/>
  <c r="Y26" i="26"/>
  <c r="U26" i="26"/>
  <c r="W26" i="26"/>
  <c r="Y10" i="26"/>
  <c r="U10" i="26"/>
  <c r="W10" i="26"/>
  <c r="W34" i="25"/>
  <c r="U34" i="25"/>
  <c r="Y34" i="25"/>
  <c r="W26" i="25"/>
  <c r="U26" i="25"/>
  <c r="Y26" i="25"/>
  <c r="Y12" i="25"/>
  <c r="U12" i="25"/>
  <c r="W12" i="25"/>
  <c r="Y16" i="25"/>
  <c r="W16" i="25"/>
  <c r="U16" i="25"/>
  <c r="Y24" i="25"/>
  <c r="W24" i="25"/>
  <c r="U24" i="25"/>
  <c r="Y40" i="25"/>
  <c r="U40" i="25"/>
  <c r="W40" i="25"/>
  <c r="Y18" i="25"/>
  <c r="U18" i="25"/>
  <c r="W18" i="25"/>
  <c r="U38" i="25"/>
  <c r="W38" i="25"/>
  <c r="Y38" i="25"/>
  <c r="U22" i="25"/>
  <c r="Y22" i="25"/>
  <c r="W22" i="25"/>
  <c r="W6" i="25"/>
  <c r="U6" i="25"/>
  <c r="Y6" i="25"/>
  <c r="W41" i="25"/>
  <c r="Y41" i="25"/>
  <c r="U41" i="25"/>
  <c r="U25" i="25"/>
  <c r="Y25" i="25"/>
  <c r="W25" i="25"/>
  <c r="Y31" i="25"/>
  <c r="W31" i="25"/>
  <c r="U31" i="25"/>
  <c r="Y37" i="25"/>
  <c r="W37" i="25"/>
  <c r="U37" i="25"/>
  <c r="W23" i="25"/>
  <c r="U23" i="25"/>
  <c r="Y23" i="25"/>
  <c r="U17" i="25"/>
  <c r="Y17" i="25"/>
  <c r="W17" i="25"/>
  <c r="W39" i="25"/>
  <c r="Y39" i="25"/>
  <c r="U39" i="25"/>
  <c r="U19" i="25"/>
  <c r="Y19" i="25"/>
  <c r="W19" i="25"/>
  <c r="Y35" i="25"/>
  <c r="W35" i="25"/>
  <c r="U35" i="25"/>
  <c r="R44" i="19"/>
  <c r="S5" i="19"/>
  <c r="U30" i="19"/>
  <c r="W30" i="19"/>
  <c r="Y30" i="19"/>
  <c r="W14" i="19"/>
  <c r="U14" i="19"/>
  <c r="Y14" i="19"/>
  <c r="U42" i="19"/>
  <c r="Y42" i="19"/>
  <c r="W42" i="19"/>
  <c r="W26" i="19"/>
  <c r="Y26" i="19"/>
  <c r="U26" i="19"/>
  <c r="W10" i="19"/>
  <c r="Y10" i="19"/>
  <c r="U10" i="19"/>
  <c r="U41" i="19"/>
  <c r="W41" i="19"/>
  <c r="Y41" i="19"/>
  <c r="W9" i="19"/>
  <c r="Y9" i="19"/>
  <c r="U9" i="19"/>
  <c r="W15" i="19"/>
  <c r="Y15" i="19"/>
  <c r="U15" i="19"/>
  <c r="Y11" i="19"/>
  <c r="W11" i="19"/>
  <c r="U11" i="19"/>
  <c r="U33" i="19"/>
  <c r="Y33" i="19"/>
  <c r="W33" i="19"/>
  <c r="W17" i="19"/>
  <c r="U17" i="19"/>
  <c r="Y17" i="19"/>
  <c r="Y39" i="19"/>
  <c r="W39" i="19"/>
  <c r="U39" i="19"/>
  <c r="U13" i="19"/>
  <c r="W13" i="19"/>
  <c r="Y13" i="19"/>
  <c r="U29" i="19"/>
  <c r="Y29" i="19"/>
  <c r="W29" i="19"/>
  <c r="Y24" i="19"/>
  <c r="W24" i="19"/>
  <c r="U24" i="19"/>
  <c r="W16" i="19"/>
  <c r="U16" i="19"/>
  <c r="Y16" i="19"/>
  <c r="Y8" i="19"/>
  <c r="W8" i="19"/>
  <c r="U8" i="19"/>
  <c r="Y12" i="19"/>
  <c r="W12" i="19"/>
  <c r="U12" i="19"/>
  <c r="Y20" i="19"/>
  <c r="U20" i="19"/>
  <c r="W20" i="19"/>
  <c r="Y40" i="21"/>
  <c r="U40" i="21"/>
  <c r="W40" i="21"/>
  <c r="Y24" i="21"/>
  <c r="W24" i="21"/>
  <c r="U24" i="21"/>
  <c r="Y8" i="21"/>
  <c r="W8" i="21"/>
  <c r="U8" i="21"/>
  <c r="W9" i="21"/>
  <c r="Y9" i="21"/>
  <c r="U9" i="21"/>
  <c r="Y31" i="21"/>
  <c r="W31" i="21"/>
  <c r="U31" i="21"/>
  <c r="Y33" i="21"/>
  <c r="W33" i="21"/>
  <c r="U33" i="21"/>
  <c r="W25" i="21"/>
  <c r="Y25" i="21"/>
  <c r="U25" i="21"/>
  <c r="Y17" i="21"/>
  <c r="U17" i="21"/>
  <c r="W17" i="21"/>
  <c r="W11" i="21"/>
  <c r="Y11" i="21"/>
  <c r="U11" i="21"/>
  <c r="Y27" i="21"/>
  <c r="U27" i="21"/>
  <c r="W27" i="21"/>
  <c r="W43" i="21"/>
  <c r="U43" i="21"/>
  <c r="Y43" i="21"/>
  <c r="W19" i="21"/>
  <c r="Y19" i="21"/>
  <c r="U19" i="21"/>
  <c r="W35" i="21"/>
  <c r="Y35" i="21"/>
  <c r="U35" i="21"/>
  <c r="W14" i="21"/>
  <c r="U14" i="21"/>
  <c r="Y14" i="21"/>
  <c r="Y22" i="21"/>
  <c r="U22" i="21"/>
  <c r="W22" i="21"/>
  <c r="W26" i="21"/>
  <c r="U26" i="21"/>
  <c r="Y26" i="21"/>
  <c r="W34" i="21"/>
  <c r="U34" i="21"/>
  <c r="Y34" i="21"/>
  <c r="Y36" i="21"/>
  <c r="W36" i="21"/>
  <c r="U36" i="21"/>
  <c r="W20" i="21"/>
  <c r="U20" i="21"/>
  <c r="Y20" i="21"/>
  <c r="Y17" i="43"/>
  <c r="U17" i="43"/>
  <c r="W17" i="43"/>
  <c r="W7" i="43"/>
  <c r="U7" i="43"/>
  <c r="Y7" i="43"/>
  <c r="Y28" i="43"/>
  <c r="W28" i="43"/>
  <c r="U28" i="43"/>
  <c r="Y31" i="43"/>
  <c r="W31" i="43"/>
  <c r="U31" i="43"/>
  <c r="W26" i="43"/>
  <c r="U26" i="43"/>
  <c r="Y26" i="43"/>
  <c r="Y19" i="43"/>
  <c r="W19" i="43"/>
  <c r="U19" i="43"/>
  <c r="R44" i="43"/>
  <c r="S5" i="43"/>
  <c r="Y32" i="43"/>
  <c r="U32" i="43"/>
  <c r="W32" i="43"/>
  <c r="W16" i="43"/>
  <c r="Y16" i="43"/>
  <c r="U16" i="43"/>
  <c r="W21" i="43"/>
  <c r="U21" i="43"/>
  <c r="Y21" i="43"/>
  <c r="Y18" i="43"/>
  <c r="W18" i="43"/>
  <c r="U18" i="43"/>
  <c r="Y11" i="43"/>
  <c r="U11" i="43"/>
  <c r="W11" i="43"/>
  <c r="W43" i="43"/>
  <c r="Y43" i="43"/>
  <c r="U43" i="43"/>
  <c r="Y15" i="43"/>
  <c r="U15" i="43"/>
  <c r="W15" i="43"/>
  <c r="W22" i="43"/>
  <c r="Y22" i="43"/>
  <c r="U22" i="43"/>
  <c r="W40" i="43"/>
  <c r="Y40" i="43"/>
  <c r="U40" i="43"/>
  <c r="W24" i="43"/>
  <c r="Y24" i="43"/>
  <c r="U24" i="43"/>
  <c r="Y39" i="43"/>
  <c r="U39" i="43"/>
  <c r="W39" i="43"/>
  <c r="U14" i="43"/>
  <c r="Y14" i="43"/>
  <c r="W14" i="43"/>
  <c r="Y25" i="43"/>
  <c r="W25" i="43"/>
  <c r="U25" i="43"/>
  <c r="Y25" i="41"/>
  <c r="U25" i="41"/>
  <c r="W25" i="41"/>
  <c r="Y22" i="41"/>
  <c r="W22" i="41"/>
  <c r="U22" i="41"/>
  <c r="U14" i="41"/>
  <c r="W14" i="41"/>
  <c r="Y14" i="41"/>
  <c r="Y31" i="41"/>
  <c r="W31" i="41"/>
  <c r="U31" i="41"/>
  <c r="W17" i="41"/>
  <c r="U17" i="41"/>
  <c r="Y17" i="41"/>
  <c r="W32" i="41"/>
  <c r="U32" i="41"/>
  <c r="Y32" i="41"/>
  <c r="W19" i="41"/>
  <c r="U19" i="41"/>
  <c r="Y19" i="41"/>
  <c r="W10" i="41"/>
  <c r="U10" i="41"/>
  <c r="Y10" i="41"/>
  <c r="Y38" i="41"/>
  <c r="U38" i="41"/>
  <c r="W38" i="41"/>
  <c r="Y27" i="41"/>
  <c r="W27" i="41"/>
  <c r="U27" i="41"/>
  <c r="W8" i="41"/>
  <c r="Y8" i="41"/>
  <c r="U8" i="41"/>
  <c r="W30" i="41"/>
  <c r="Y30" i="41"/>
  <c r="U30" i="41"/>
  <c r="Y11" i="41"/>
  <c r="U11" i="41"/>
  <c r="W11" i="41"/>
  <c r="Y33" i="41"/>
  <c r="W33" i="41"/>
  <c r="U33" i="41"/>
  <c r="Y12" i="41"/>
  <c r="U12" i="41"/>
  <c r="W12" i="41"/>
  <c r="W28" i="41"/>
  <c r="U28" i="41"/>
  <c r="Y28" i="41"/>
  <c r="R44" i="41"/>
  <c r="S5" i="41"/>
  <c r="W21" i="41"/>
  <c r="U21" i="41"/>
  <c r="Y21" i="41"/>
  <c r="Y37" i="41"/>
  <c r="U37" i="41"/>
  <c r="W37" i="41"/>
  <c r="Y13" i="40"/>
  <c r="U13" i="40"/>
  <c r="W13" i="40"/>
  <c r="W6" i="40"/>
  <c r="Y6" i="40"/>
  <c r="U6" i="40"/>
  <c r="W21" i="40"/>
  <c r="U21" i="40"/>
  <c r="Y21" i="40"/>
  <c r="Y33" i="40"/>
  <c r="W33" i="40"/>
  <c r="U33" i="40"/>
  <c r="Y7" i="40"/>
  <c r="U7" i="40"/>
  <c r="W7" i="40"/>
  <c r="Y19" i="40"/>
  <c r="W19" i="40"/>
  <c r="U19" i="40"/>
  <c r="U11" i="40"/>
  <c r="Y11" i="40"/>
  <c r="W11" i="40"/>
  <c r="W8" i="40"/>
  <c r="U8" i="40"/>
  <c r="Y8" i="40"/>
  <c r="W27" i="40"/>
  <c r="U27" i="40"/>
  <c r="Y27" i="40"/>
  <c r="Y26" i="40"/>
  <c r="U26" i="40"/>
  <c r="W26" i="40"/>
  <c r="Y17" i="40"/>
  <c r="W17" i="40"/>
  <c r="U17" i="40"/>
  <c r="W43" i="40"/>
  <c r="Y43" i="40"/>
  <c r="U43" i="40"/>
  <c r="Y34" i="40"/>
  <c r="U34" i="40"/>
  <c r="W34" i="40"/>
  <c r="W23" i="40"/>
  <c r="Y23" i="40"/>
  <c r="U23" i="40"/>
  <c r="W10" i="40"/>
  <c r="Y10" i="40"/>
  <c r="U10" i="40"/>
  <c r="Y32" i="40"/>
  <c r="W32" i="40"/>
  <c r="U32" i="40"/>
  <c r="W15" i="40"/>
  <c r="Y15" i="40"/>
  <c r="U15" i="40"/>
  <c r="W35" i="40"/>
  <c r="U35" i="40"/>
  <c r="Y35" i="40"/>
  <c r="Y20" i="40"/>
  <c r="W20" i="40"/>
  <c r="U20" i="40"/>
  <c r="Y36" i="40"/>
  <c r="W36" i="40"/>
  <c r="U36" i="40"/>
  <c r="U5" i="44"/>
  <c r="U44" i="44" s="1"/>
  <c r="E38" i="7" s="1"/>
  <c r="S44" i="44"/>
  <c r="D38" i="7" s="1"/>
  <c r="W5" i="44"/>
  <c r="W44" i="44" s="1"/>
  <c r="F38" i="7" s="1"/>
  <c r="Y5" i="44"/>
  <c r="Y44" i="44" s="1"/>
  <c r="G38" i="7" s="1"/>
  <c r="R36" i="13"/>
  <c r="S36" i="13" s="1"/>
  <c r="R20" i="13"/>
  <c r="S20" i="13" s="1"/>
  <c r="R43" i="13"/>
  <c r="S43" i="13" s="1"/>
  <c r="R35" i="13"/>
  <c r="S35" i="13" s="1"/>
  <c r="R27" i="13"/>
  <c r="S27" i="13" s="1"/>
  <c r="R19" i="13"/>
  <c r="S19" i="13" s="1"/>
  <c r="R11" i="13"/>
  <c r="S11" i="13" s="1"/>
  <c r="R12" i="13"/>
  <c r="S12" i="13" s="1"/>
  <c r="R33" i="13"/>
  <c r="S33" i="13" s="1"/>
  <c r="R23" i="13"/>
  <c r="S23" i="13" s="1"/>
  <c r="R13" i="13"/>
  <c r="S13" i="13" s="1"/>
  <c r="R39" i="13"/>
  <c r="S39" i="13" s="1"/>
  <c r="R29" i="13"/>
  <c r="S29" i="13" s="1"/>
  <c r="R17" i="13"/>
  <c r="S17" i="13" s="1"/>
  <c r="R31" i="13"/>
  <c r="S31" i="13" s="1"/>
  <c r="R9" i="13"/>
  <c r="S9" i="13" s="1"/>
  <c r="R25" i="13"/>
  <c r="S25" i="13" s="1"/>
  <c r="R7" i="13"/>
  <c r="S7" i="13" s="1"/>
  <c r="R41" i="13"/>
  <c r="S41" i="13" s="1"/>
  <c r="R21" i="13"/>
  <c r="S21" i="13" s="1"/>
  <c r="R37" i="13"/>
  <c r="S37" i="13" s="1"/>
  <c r="R15" i="13"/>
  <c r="S15" i="13" s="1"/>
  <c r="R6" i="13"/>
  <c r="S6" i="13" s="1"/>
  <c r="R14" i="13"/>
  <c r="S14" i="13" s="1"/>
  <c r="R22" i="13"/>
  <c r="S22" i="13" s="1"/>
  <c r="R30" i="13"/>
  <c r="S30" i="13" s="1"/>
  <c r="R38" i="13"/>
  <c r="S38" i="13" s="1"/>
  <c r="R10" i="13"/>
  <c r="S10" i="13" s="1"/>
  <c r="R18" i="13"/>
  <c r="S18" i="13" s="1"/>
  <c r="R26" i="13"/>
  <c r="S26" i="13" s="1"/>
  <c r="R34" i="13"/>
  <c r="S34" i="13" s="1"/>
  <c r="R42" i="13"/>
  <c r="S42" i="13" s="1"/>
  <c r="R8" i="13"/>
  <c r="S8" i="13" s="1"/>
  <c r="R24" i="13"/>
  <c r="S24" i="13" s="1"/>
  <c r="R40" i="13"/>
  <c r="S40" i="13" s="1"/>
  <c r="R16" i="13"/>
  <c r="S16" i="13" s="1"/>
  <c r="R32" i="13"/>
  <c r="S32" i="13" s="1"/>
  <c r="R28" i="13"/>
  <c r="S28" i="13" s="1"/>
  <c r="R5" i="13"/>
  <c r="R44" i="23"/>
  <c r="S5" i="23"/>
  <c r="Y42" i="23"/>
  <c r="U42" i="23"/>
  <c r="W42" i="23"/>
  <c r="W38" i="23"/>
  <c r="U38" i="23"/>
  <c r="Y38" i="23"/>
  <c r="W6" i="23"/>
  <c r="Y6" i="23"/>
  <c r="U6" i="23"/>
  <c r="U12" i="23"/>
  <c r="W12" i="23"/>
  <c r="Y12" i="23"/>
  <c r="Y10" i="23"/>
  <c r="U10" i="23"/>
  <c r="W10" i="23"/>
  <c r="Y14" i="23"/>
  <c r="W14" i="23"/>
  <c r="U14" i="23"/>
  <c r="Y37" i="23"/>
  <c r="W37" i="23"/>
  <c r="U37" i="23"/>
  <c r="Y43" i="23"/>
  <c r="W43" i="23"/>
  <c r="U43" i="23"/>
  <c r="U27" i="23"/>
  <c r="Y27" i="23"/>
  <c r="W27" i="23"/>
  <c r="Y33" i="23"/>
  <c r="W33" i="23"/>
  <c r="U33" i="23"/>
  <c r="W19" i="23"/>
  <c r="Y19" i="23"/>
  <c r="U19" i="23"/>
  <c r="Y41" i="23"/>
  <c r="W41" i="23"/>
  <c r="U41" i="23"/>
  <c r="W25" i="23"/>
  <c r="Y25" i="23"/>
  <c r="U25" i="23"/>
  <c r="Y15" i="23"/>
  <c r="U15" i="23"/>
  <c r="W15" i="23"/>
  <c r="Y31" i="23"/>
  <c r="U31" i="23"/>
  <c r="W31" i="23"/>
  <c r="Y8" i="23"/>
  <c r="U8" i="23"/>
  <c r="W8" i="23"/>
  <c r="W24" i="23"/>
  <c r="Y24" i="23"/>
  <c r="U24" i="23"/>
  <c r="W16" i="23"/>
  <c r="Y16" i="23"/>
  <c r="U16" i="23"/>
  <c r="W18" i="23"/>
  <c r="U18" i="23"/>
  <c r="Y18" i="23"/>
  <c r="W22" i="38"/>
  <c r="U22" i="38"/>
  <c r="Y22" i="38"/>
  <c r="W39" i="38"/>
  <c r="Y39" i="38"/>
  <c r="U39" i="38"/>
  <c r="W27" i="38"/>
  <c r="Y27" i="38"/>
  <c r="U27" i="38"/>
  <c r="W11" i="38"/>
  <c r="U11" i="38"/>
  <c r="Y11" i="38"/>
  <c r="W24" i="38"/>
  <c r="U24" i="38"/>
  <c r="Y24" i="38"/>
  <c r="Y25" i="38"/>
  <c r="U25" i="38"/>
  <c r="W25" i="38"/>
  <c r="Y18" i="38"/>
  <c r="W18" i="38"/>
  <c r="U18" i="38"/>
  <c r="U15" i="38"/>
  <c r="Y15" i="38"/>
  <c r="W15" i="38"/>
  <c r="Y14" i="38"/>
  <c r="U14" i="38"/>
  <c r="W14" i="38"/>
  <c r="U42" i="38"/>
  <c r="W42" i="38"/>
  <c r="Y42" i="38"/>
  <c r="U33" i="38"/>
  <c r="Y33" i="38"/>
  <c r="W33" i="38"/>
  <c r="Y16" i="38"/>
  <c r="U16" i="38"/>
  <c r="W16" i="38"/>
  <c r="Y38" i="38"/>
  <c r="U38" i="38"/>
  <c r="W38" i="38"/>
  <c r="Y19" i="38"/>
  <c r="W19" i="38"/>
  <c r="U19" i="38"/>
  <c r="Y41" i="38"/>
  <c r="W41" i="38"/>
  <c r="U41" i="38"/>
  <c r="W20" i="38"/>
  <c r="U20" i="38"/>
  <c r="Y20" i="38"/>
  <c r="W36" i="38"/>
  <c r="U36" i="38"/>
  <c r="Y36" i="38"/>
  <c r="W13" i="38"/>
  <c r="U13" i="38"/>
  <c r="Y13" i="38"/>
  <c r="Y29" i="38"/>
  <c r="W29" i="38"/>
  <c r="U29" i="38"/>
  <c r="R34" i="49"/>
  <c r="S34" i="49" s="1"/>
  <c r="R24" i="49"/>
  <c r="S24" i="49" s="1"/>
  <c r="R12" i="49"/>
  <c r="S12" i="49" s="1"/>
  <c r="R6" i="49"/>
  <c r="S6" i="49" s="1"/>
  <c r="R33" i="49"/>
  <c r="S33" i="49" s="1"/>
  <c r="R19" i="49"/>
  <c r="S19" i="49" s="1"/>
  <c r="R42" i="49"/>
  <c r="S42" i="49" s="1"/>
  <c r="R28" i="49"/>
  <c r="S28" i="49" s="1"/>
  <c r="R16" i="49"/>
  <c r="S16" i="49" s="1"/>
  <c r="R43" i="49"/>
  <c r="S43" i="49" s="1"/>
  <c r="R29" i="49"/>
  <c r="S29" i="49" s="1"/>
  <c r="R13" i="49"/>
  <c r="S13" i="49" s="1"/>
  <c r="R40" i="49"/>
  <c r="S40" i="49" s="1"/>
  <c r="R26" i="49"/>
  <c r="S26" i="49" s="1"/>
  <c r="R10" i="49"/>
  <c r="S10" i="49" s="1"/>
  <c r="R21" i="49"/>
  <c r="S21" i="49" s="1"/>
  <c r="R32" i="49"/>
  <c r="S32" i="49" s="1"/>
  <c r="R35" i="49"/>
  <c r="S35" i="49" s="1"/>
  <c r="R9" i="49"/>
  <c r="S9" i="49" s="1"/>
  <c r="R18" i="49"/>
  <c r="S18" i="49" s="1"/>
  <c r="R36" i="49"/>
  <c r="S36" i="49" s="1"/>
  <c r="R25" i="49"/>
  <c r="S25" i="49" s="1"/>
  <c r="R8" i="49"/>
  <c r="S8" i="49" s="1"/>
  <c r="R11" i="49"/>
  <c r="S11" i="49" s="1"/>
  <c r="R41" i="49"/>
  <c r="S41" i="49" s="1"/>
  <c r="R20" i="49"/>
  <c r="S20" i="49" s="1"/>
  <c r="R39" i="49"/>
  <c r="S39" i="49" s="1"/>
  <c r="R23" i="49"/>
  <c r="S23" i="49" s="1"/>
  <c r="R7" i="49"/>
  <c r="S7" i="49" s="1"/>
  <c r="R30" i="49"/>
  <c r="S30" i="49" s="1"/>
  <c r="R14" i="49"/>
  <c r="S14" i="49" s="1"/>
  <c r="R27" i="49"/>
  <c r="S27" i="49" s="1"/>
  <c r="R5" i="49"/>
  <c r="R31" i="49"/>
  <c r="S31" i="49" s="1"/>
  <c r="R15" i="49"/>
  <c r="S15" i="49" s="1"/>
  <c r="R38" i="49"/>
  <c r="S38" i="49" s="1"/>
  <c r="R22" i="49"/>
  <c r="S22" i="49" s="1"/>
  <c r="R37" i="49"/>
  <c r="S37" i="49" s="1"/>
  <c r="R17" i="49"/>
  <c r="S17" i="49" s="1"/>
  <c r="C39" i="46" l="1"/>
  <c r="C7" i="46"/>
  <c r="C38" i="46"/>
  <c r="C32" i="46"/>
  <c r="C14" i="46"/>
  <c r="C12" i="46"/>
  <c r="Y17" i="49"/>
  <c r="U17" i="49"/>
  <c r="W17" i="49"/>
  <c r="Y22" i="49"/>
  <c r="W22" i="49"/>
  <c r="U22" i="49"/>
  <c r="W15" i="49"/>
  <c r="U15" i="49"/>
  <c r="Y15" i="49"/>
  <c r="R44" i="49"/>
  <c r="S5" i="49"/>
  <c r="Y14" i="49"/>
  <c r="W14" i="49"/>
  <c r="U14" i="49"/>
  <c r="W7" i="49"/>
  <c r="U7" i="49"/>
  <c r="Y7" i="49"/>
  <c r="W39" i="49"/>
  <c r="Y39" i="49"/>
  <c r="U39" i="49"/>
  <c r="W41" i="49"/>
  <c r="Y41" i="49"/>
  <c r="U41" i="49"/>
  <c r="W8" i="49"/>
  <c r="U8" i="49"/>
  <c r="Y8" i="49"/>
  <c r="Y36" i="49"/>
  <c r="W36" i="49"/>
  <c r="U36" i="49"/>
  <c r="Y9" i="49"/>
  <c r="W9" i="49"/>
  <c r="U9" i="49"/>
  <c r="W32" i="49"/>
  <c r="U32" i="49"/>
  <c r="Y32" i="49"/>
  <c r="Y10" i="49"/>
  <c r="U10" i="49"/>
  <c r="W10" i="49"/>
  <c r="W40" i="49"/>
  <c r="U40" i="49"/>
  <c r="Y40" i="49"/>
  <c r="Y29" i="49"/>
  <c r="W29" i="49"/>
  <c r="U29" i="49"/>
  <c r="Y16" i="49"/>
  <c r="W16" i="49"/>
  <c r="U16" i="49"/>
  <c r="U42" i="49"/>
  <c r="Y42" i="49"/>
  <c r="W42" i="49"/>
  <c r="Y33" i="49"/>
  <c r="W33" i="49"/>
  <c r="U33" i="49"/>
  <c r="Y12" i="49"/>
  <c r="W12" i="49"/>
  <c r="U12" i="49"/>
  <c r="Y34" i="49"/>
  <c r="U34" i="49"/>
  <c r="W34" i="49"/>
  <c r="Y28" i="13"/>
  <c r="U28" i="13"/>
  <c r="W28" i="13"/>
  <c r="W16" i="13"/>
  <c r="Y16" i="13"/>
  <c r="U16" i="13"/>
  <c r="Y24" i="13"/>
  <c r="W24" i="13"/>
  <c r="U24" i="13"/>
  <c r="W42" i="13"/>
  <c r="U42" i="13"/>
  <c r="Y42" i="13"/>
  <c r="W26" i="13"/>
  <c r="U26" i="13"/>
  <c r="Y26" i="13"/>
  <c r="Y10" i="13"/>
  <c r="U10" i="13"/>
  <c r="W10" i="13"/>
  <c r="Y30" i="13"/>
  <c r="U30" i="13"/>
  <c r="W30" i="13"/>
  <c r="W14" i="13"/>
  <c r="U14" i="13"/>
  <c r="Y14" i="13"/>
  <c r="U15" i="13"/>
  <c r="W15" i="13"/>
  <c r="Y15" i="13"/>
  <c r="U21" i="13"/>
  <c r="W21" i="13"/>
  <c r="Y21" i="13"/>
  <c r="Y7" i="13"/>
  <c r="U7" i="13"/>
  <c r="W7" i="13"/>
  <c r="W9" i="13"/>
  <c r="U9" i="13"/>
  <c r="Y9" i="13"/>
  <c r="Y17" i="13"/>
  <c r="W17" i="13"/>
  <c r="U17" i="13"/>
  <c r="U39" i="13"/>
  <c r="Y39" i="13"/>
  <c r="W39" i="13"/>
  <c r="Y23" i="13"/>
  <c r="U23" i="13"/>
  <c r="W23" i="13"/>
  <c r="W12" i="13"/>
  <c r="U12" i="13"/>
  <c r="Y12" i="13"/>
  <c r="U19" i="13"/>
  <c r="Y19" i="13"/>
  <c r="W19" i="13"/>
  <c r="Y35" i="13"/>
  <c r="W35" i="13"/>
  <c r="U35" i="13"/>
  <c r="W20" i="13"/>
  <c r="U20" i="13"/>
  <c r="Y20" i="13"/>
  <c r="Y5" i="41"/>
  <c r="Y44" i="41" s="1"/>
  <c r="G36" i="7" s="1"/>
  <c r="S44" i="41"/>
  <c r="D36" i="7" s="1"/>
  <c r="W5" i="41"/>
  <c r="W44" i="41" s="1"/>
  <c r="F36" i="7" s="1"/>
  <c r="U5" i="41"/>
  <c r="U44" i="41" s="1"/>
  <c r="E36" i="7" s="1"/>
  <c r="S44" i="26"/>
  <c r="D21" i="7" s="1"/>
  <c r="W5" i="26"/>
  <c r="W44" i="26" s="1"/>
  <c r="F21" i="7" s="1"/>
  <c r="U5" i="26"/>
  <c r="U44" i="26" s="1"/>
  <c r="E21" i="7" s="1"/>
  <c r="Y5" i="26"/>
  <c r="Y44" i="26" s="1"/>
  <c r="G21" i="7" s="1"/>
  <c r="C13" i="46"/>
  <c r="C18" i="46"/>
  <c r="C23" i="46"/>
  <c r="C29" i="46"/>
  <c r="C34" i="46"/>
  <c r="C11" i="46"/>
  <c r="C17" i="46"/>
  <c r="C22" i="46"/>
  <c r="C27" i="46"/>
  <c r="C33" i="46"/>
  <c r="C43" i="46"/>
  <c r="C16" i="46"/>
  <c r="C36" i="46"/>
  <c r="C20" i="46"/>
  <c r="S44" i="42"/>
  <c r="D37" i="7" s="1"/>
  <c r="U5" i="42"/>
  <c r="U44" i="42" s="1"/>
  <c r="E37" i="7" s="1"/>
  <c r="Y5" i="42"/>
  <c r="Y44" i="42" s="1"/>
  <c r="G37" i="7" s="1"/>
  <c r="W5" i="42"/>
  <c r="W44" i="42" s="1"/>
  <c r="F37" i="7" s="1"/>
  <c r="Y5" i="22"/>
  <c r="Y44" i="22" s="1"/>
  <c r="G17" i="7" s="1"/>
  <c r="W5" i="22"/>
  <c r="W44" i="22" s="1"/>
  <c r="F17" i="7" s="1"/>
  <c r="S44" i="22"/>
  <c r="D17" i="7" s="1"/>
  <c r="U5" i="22"/>
  <c r="U44" i="22" s="1"/>
  <c r="E17" i="7" s="1"/>
  <c r="Y5" i="17"/>
  <c r="Y44" i="17" s="1"/>
  <c r="G12" i="7" s="1"/>
  <c r="W5" i="17"/>
  <c r="W44" i="17" s="1"/>
  <c r="F12" i="7" s="1"/>
  <c r="U5" i="17"/>
  <c r="U44" i="17" s="1"/>
  <c r="E12" i="7" s="1"/>
  <c r="S44" i="17"/>
  <c r="D12" i="7" s="1"/>
  <c r="U5" i="35"/>
  <c r="U44" i="35" s="1"/>
  <c r="E30" i="7" s="1"/>
  <c r="S44" i="35"/>
  <c r="D30" i="7" s="1"/>
  <c r="Y5" i="35"/>
  <c r="Y44" i="35" s="1"/>
  <c r="G30" i="7" s="1"/>
  <c r="W5" i="35"/>
  <c r="W44" i="35" s="1"/>
  <c r="F30" i="7" s="1"/>
  <c r="Y7" i="30"/>
  <c r="Y44" i="30" s="1"/>
  <c r="G25" i="7" s="1"/>
  <c r="W7" i="30"/>
  <c r="W44" i="30" s="1"/>
  <c r="F25" i="7" s="1"/>
  <c r="U7" i="30"/>
  <c r="U44" i="30" s="1"/>
  <c r="E25" i="7" s="1"/>
  <c r="W5" i="39"/>
  <c r="W44" i="39" s="1"/>
  <c r="F34" i="7" s="1"/>
  <c r="S44" i="39"/>
  <c r="D34" i="7" s="1"/>
  <c r="U5" i="39"/>
  <c r="U44" i="39" s="1"/>
  <c r="E34" i="7" s="1"/>
  <c r="Y5" i="39"/>
  <c r="Y44" i="39" s="1"/>
  <c r="G34" i="7" s="1"/>
  <c r="W5" i="52"/>
  <c r="W44" i="52" s="1"/>
  <c r="F40" i="7" s="1"/>
  <c r="Y5" i="52"/>
  <c r="Y44" i="52" s="1"/>
  <c r="G40" i="7" s="1"/>
  <c r="S44" i="52"/>
  <c r="D40" i="7" s="1"/>
  <c r="U5" i="52"/>
  <c r="U44" i="52" s="1"/>
  <c r="E40" i="7" s="1"/>
  <c r="S44" i="24"/>
  <c r="D19" i="7" s="1"/>
  <c r="W5" i="24"/>
  <c r="W44" i="24" s="1"/>
  <c r="F19" i="7" s="1"/>
  <c r="Y5" i="24"/>
  <c r="Y44" i="24" s="1"/>
  <c r="G19" i="7" s="1"/>
  <c r="U5" i="24"/>
  <c r="U44" i="24" s="1"/>
  <c r="E19" i="7" s="1"/>
  <c r="W5" i="31"/>
  <c r="W44" i="31" s="1"/>
  <c r="F26" i="7" s="1"/>
  <c r="S44" i="31"/>
  <c r="D26" i="7" s="1"/>
  <c r="Y5" i="31"/>
  <c r="Y44" i="31" s="1"/>
  <c r="G26" i="7" s="1"/>
  <c r="U5" i="31"/>
  <c r="U44" i="31" s="1"/>
  <c r="E26" i="7" s="1"/>
  <c r="U5" i="38"/>
  <c r="U44" i="38" s="1"/>
  <c r="E33" i="7" s="1"/>
  <c r="S44" i="38"/>
  <c r="D33" i="7" s="1"/>
  <c r="W5" i="38"/>
  <c r="W44" i="38" s="1"/>
  <c r="F33" i="7" s="1"/>
  <c r="Y5" i="38"/>
  <c r="Y44" i="38" s="1"/>
  <c r="G33" i="7" s="1"/>
  <c r="R44" i="16"/>
  <c r="S5" i="16"/>
  <c r="W20" i="16"/>
  <c r="U20" i="16"/>
  <c r="Y20" i="16"/>
  <c r="Y32" i="16"/>
  <c r="U32" i="16"/>
  <c r="W32" i="16"/>
  <c r="W40" i="16"/>
  <c r="Y40" i="16"/>
  <c r="U40" i="16"/>
  <c r="Y8" i="16"/>
  <c r="U8" i="16"/>
  <c r="W8" i="16"/>
  <c r="Y34" i="16"/>
  <c r="U34" i="16"/>
  <c r="W34" i="16"/>
  <c r="Y18" i="16"/>
  <c r="W18" i="16"/>
  <c r="U18" i="16"/>
  <c r="W38" i="16"/>
  <c r="U38" i="16"/>
  <c r="Y38" i="16"/>
  <c r="W22" i="16"/>
  <c r="U22" i="16"/>
  <c r="Y22" i="16"/>
  <c r="W6" i="16"/>
  <c r="Y6" i="16"/>
  <c r="U6" i="16"/>
  <c r="Y31" i="16"/>
  <c r="W31" i="16"/>
  <c r="U31" i="16"/>
  <c r="Y37" i="16"/>
  <c r="W37" i="16"/>
  <c r="U37" i="16"/>
  <c r="W43" i="16"/>
  <c r="U43" i="16"/>
  <c r="Y43" i="16"/>
  <c r="Y27" i="16"/>
  <c r="W27" i="16"/>
  <c r="U27" i="16"/>
  <c r="Y23" i="16"/>
  <c r="U23" i="16"/>
  <c r="W23" i="16"/>
  <c r="U19" i="16"/>
  <c r="W19" i="16"/>
  <c r="Y19" i="16"/>
  <c r="U39" i="16"/>
  <c r="Y39" i="16"/>
  <c r="W39" i="16"/>
  <c r="W17" i="16"/>
  <c r="Y17" i="16"/>
  <c r="U17" i="16"/>
  <c r="U33" i="16"/>
  <c r="W33" i="16"/>
  <c r="Y33" i="16"/>
  <c r="W28" i="16"/>
  <c r="Y28" i="16"/>
  <c r="U28" i="16"/>
  <c r="Y5" i="40"/>
  <c r="Y44" i="40" s="1"/>
  <c r="G35" i="7" s="1"/>
  <c r="U5" i="40"/>
  <c r="U44" i="40" s="1"/>
  <c r="E35" i="7" s="1"/>
  <c r="W5" i="40"/>
  <c r="W44" i="40" s="1"/>
  <c r="F35" i="7" s="1"/>
  <c r="S44" i="40"/>
  <c r="D35" i="7" s="1"/>
  <c r="U39" i="27"/>
  <c r="W39" i="27"/>
  <c r="Y39" i="27"/>
  <c r="Y23" i="27"/>
  <c r="W23" i="27"/>
  <c r="U23" i="27"/>
  <c r="U27" i="27"/>
  <c r="Y27" i="27"/>
  <c r="W27" i="27"/>
  <c r="Y33" i="27"/>
  <c r="W33" i="27"/>
  <c r="U33" i="27"/>
  <c r="W19" i="27"/>
  <c r="Y19" i="27"/>
  <c r="U19" i="27"/>
  <c r="Y41" i="27"/>
  <c r="U41" i="27"/>
  <c r="W41" i="27"/>
  <c r="U25" i="27"/>
  <c r="Y25" i="27"/>
  <c r="W25" i="27"/>
  <c r="U7" i="27"/>
  <c r="Y7" i="27"/>
  <c r="W7" i="27"/>
  <c r="W21" i="27"/>
  <c r="Y21" i="27"/>
  <c r="U21" i="27"/>
  <c r="Y37" i="27"/>
  <c r="U37" i="27"/>
  <c r="W37" i="27"/>
  <c r="Y40" i="27"/>
  <c r="U40" i="27"/>
  <c r="W40" i="27"/>
  <c r="W28" i="27"/>
  <c r="Y28" i="27"/>
  <c r="U28" i="27"/>
  <c r="Y12" i="27"/>
  <c r="U12" i="27"/>
  <c r="W12" i="27"/>
  <c r="Y36" i="27"/>
  <c r="W36" i="27"/>
  <c r="U36" i="27"/>
  <c r="U16" i="27"/>
  <c r="Y16" i="27"/>
  <c r="W16" i="27"/>
  <c r="W42" i="27"/>
  <c r="Y42" i="27"/>
  <c r="U42" i="27"/>
  <c r="Y20" i="27"/>
  <c r="U20" i="27"/>
  <c r="W20" i="27"/>
  <c r="W38" i="27"/>
  <c r="U38" i="27"/>
  <c r="Y38" i="27"/>
  <c r="Y22" i="27"/>
  <c r="U22" i="27"/>
  <c r="W22" i="27"/>
  <c r="W6" i="27"/>
  <c r="Y6" i="27"/>
  <c r="U6" i="27"/>
  <c r="C8" i="46"/>
  <c r="C10" i="46"/>
  <c r="C15" i="46"/>
  <c r="C21" i="46"/>
  <c r="C26" i="46"/>
  <c r="C31" i="46"/>
  <c r="C37" i="46"/>
  <c r="C42" i="46"/>
  <c r="C9" i="46"/>
  <c r="C19" i="46"/>
  <c r="C25" i="46"/>
  <c r="C30" i="46"/>
  <c r="C35" i="46"/>
  <c r="C41" i="46"/>
  <c r="C40" i="46"/>
  <c r="C24" i="46"/>
  <c r="C44" i="46"/>
  <c r="C28" i="46"/>
  <c r="S44" i="29"/>
  <c r="D24" i="7" s="1"/>
  <c r="Y5" i="29"/>
  <c r="Y44" i="29" s="1"/>
  <c r="G24" i="7" s="1"/>
  <c r="U5" i="29"/>
  <c r="U44" i="29" s="1"/>
  <c r="E24" i="7" s="1"/>
  <c r="W5" i="29"/>
  <c r="W44" i="29" s="1"/>
  <c r="F24" i="7" s="1"/>
  <c r="W5" i="51"/>
  <c r="W44" i="51" s="1"/>
  <c r="F41" i="7" s="1"/>
  <c r="S44" i="51"/>
  <c r="D41" i="7" s="1"/>
  <c r="Y5" i="51"/>
  <c r="Y44" i="51" s="1"/>
  <c r="G41" i="7" s="1"/>
  <c r="U5" i="51"/>
  <c r="U44" i="51" s="1"/>
  <c r="E41" i="7" s="1"/>
  <c r="S44" i="32"/>
  <c r="D27" i="7" s="1"/>
  <c r="Y5" i="32"/>
  <c r="Y44" i="32" s="1"/>
  <c r="G27" i="7" s="1"/>
  <c r="W5" i="32"/>
  <c r="W44" i="32" s="1"/>
  <c r="F27" i="7" s="1"/>
  <c r="U5" i="32"/>
  <c r="U44" i="32" s="1"/>
  <c r="E27" i="7" s="1"/>
  <c r="Y5" i="37"/>
  <c r="Y44" i="37" s="1"/>
  <c r="G32" i="7" s="1"/>
  <c r="W5" i="37"/>
  <c r="W44" i="37" s="1"/>
  <c r="F32" i="7" s="1"/>
  <c r="S44" i="37"/>
  <c r="D32" i="7" s="1"/>
  <c r="U5" i="37"/>
  <c r="U44" i="37" s="1"/>
  <c r="E32" i="7" s="1"/>
  <c r="Y13" i="18"/>
  <c r="U13" i="18"/>
  <c r="W13" i="18"/>
  <c r="Y23" i="18"/>
  <c r="W23" i="18"/>
  <c r="U23" i="18"/>
  <c r="Y41" i="18"/>
  <c r="U41" i="18"/>
  <c r="W41" i="18"/>
  <c r="U33" i="18"/>
  <c r="W33" i="18"/>
  <c r="Y33" i="18"/>
  <c r="U9" i="18"/>
  <c r="W9" i="18"/>
  <c r="Y9" i="18"/>
  <c r="R44" i="18"/>
  <c r="S5" i="18"/>
  <c r="U15" i="18"/>
  <c r="Y15" i="18"/>
  <c r="W15" i="18"/>
  <c r="W37" i="18"/>
  <c r="U37" i="18"/>
  <c r="Y37" i="18"/>
  <c r="U19" i="18"/>
  <c r="Y19" i="18"/>
  <c r="W19" i="18"/>
  <c r="W35" i="18"/>
  <c r="U35" i="18"/>
  <c r="Y35" i="18"/>
  <c r="W36" i="18"/>
  <c r="Y36" i="18"/>
  <c r="U36" i="18"/>
  <c r="W28" i="18"/>
  <c r="Y28" i="18"/>
  <c r="U28" i="18"/>
  <c r="Y40" i="18"/>
  <c r="U40" i="18"/>
  <c r="W40" i="18"/>
  <c r="Y8" i="18"/>
  <c r="W8" i="18"/>
  <c r="U8" i="18"/>
  <c r="W16" i="18"/>
  <c r="Y16" i="18"/>
  <c r="U16" i="18"/>
  <c r="W34" i="18"/>
  <c r="U34" i="18"/>
  <c r="Y34" i="18"/>
  <c r="Y18" i="18"/>
  <c r="U18" i="18"/>
  <c r="W18" i="18"/>
  <c r="Y38" i="18"/>
  <c r="W38" i="18"/>
  <c r="U38" i="18"/>
  <c r="U22" i="18"/>
  <c r="W22" i="18"/>
  <c r="Y22" i="18"/>
  <c r="Y6" i="18"/>
  <c r="W6" i="18"/>
  <c r="U6" i="18"/>
  <c r="Y31" i="14"/>
  <c r="U31" i="14"/>
  <c r="W31" i="14"/>
  <c r="U37" i="14"/>
  <c r="Y37" i="14"/>
  <c r="W37" i="14"/>
  <c r="Y41" i="14"/>
  <c r="W41" i="14"/>
  <c r="U41" i="14"/>
  <c r="Y25" i="14"/>
  <c r="U25" i="14"/>
  <c r="W25" i="14"/>
  <c r="W23" i="14"/>
  <c r="U23" i="14"/>
  <c r="Y23" i="14"/>
  <c r="U17" i="14"/>
  <c r="W17" i="14"/>
  <c r="Y17" i="14"/>
  <c r="U39" i="14"/>
  <c r="Y39" i="14"/>
  <c r="W39" i="14"/>
  <c r="U19" i="14"/>
  <c r="W19" i="14"/>
  <c r="Y19" i="14"/>
  <c r="W35" i="14"/>
  <c r="U35" i="14"/>
  <c r="Y35" i="14"/>
  <c r="Y20" i="14"/>
  <c r="W20" i="14"/>
  <c r="U20" i="14"/>
  <c r="Y12" i="14"/>
  <c r="W12" i="14"/>
  <c r="U12" i="14"/>
  <c r="R44" i="14"/>
  <c r="S5" i="14"/>
  <c r="W24" i="14"/>
  <c r="U24" i="14"/>
  <c r="Y24" i="14"/>
  <c r="Y32" i="14"/>
  <c r="U32" i="14"/>
  <c r="W32" i="14"/>
  <c r="Y42" i="14"/>
  <c r="W42" i="14"/>
  <c r="U42" i="14"/>
  <c r="W26" i="14"/>
  <c r="Y26" i="14"/>
  <c r="U26" i="14"/>
  <c r="W10" i="14"/>
  <c r="U10" i="14"/>
  <c r="Y10" i="14"/>
  <c r="Y30" i="14"/>
  <c r="U30" i="14"/>
  <c r="W30" i="14"/>
  <c r="W14" i="14"/>
  <c r="Y14" i="14"/>
  <c r="U14" i="14"/>
  <c r="U5" i="33"/>
  <c r="U44" i="33" s="1"/>
  <c r="E28" i="7" s="1"/>
  <c r="Y5" i="33"/>
  <c r="Y44" i="33" s="1"/>
  <c r="G28" i="7" s="1"/>
  <c r="S44" i="33"/>
  <c r="D28" i="7" s="1"/>
  <c r="W5" i="33"/>
  <c r="W44" i="33" s="1"/>
  <c r="F28" i="7" s="1"/>
  <c r="Y28" i="48"/>
  <c r="W28" i="48"/>
  <c r="U28" i="48"/>
  <c r="W25" i="48"/>
  <c r="U25" i="48"/>
  <c r="Y25" i="48"/>
  <c r="W12" i="48"/>
  <c r="Y12" i="48"/>
  <c r="U12" i="48"/>
  <c r="W18" i="48"/>
  <c r="U18" i="48"/>
  <c r="Y18" i="48"/>
  <c r="W35" i="48"/>
  <c r="Y35" i="48"/>
  <c r="U35" i="48"/>
  <c r="W13" i="48"/>
  <c r="U13" i="48"/>
  <c r="Y13" i="48"/>
  <c r="Y14" i="48"/>
  <c r="W14" i="48"/>
  <c r="U14" i="48"/>
  <c r="Y31" i="48"/>
  <c r="U31" i="48"/>
  <c r="W31" i="48"/>
  <c r="Y24" i="48"/>
  <c r="W24" i="48"/>
  <c r="U24" i="48"/>
  <c r="Y6" i="48"/>
  <c r="U6" i="48"/>
  <c r="W6" i="48"/>
  <c r="W7" i="48"/>
  <c r="U7" i="48"/>
  <c r="Y7" i="48"/>
  <c r="Y20" i="48"/>
  <c r="W20" i="48"/>
  <c r="U20" i="48"/>
  <c r="W30" i="48"/>
  <c r="Y30" i="48"/>
  <c r="U30" i="48"/>
  <c r="W34" i="48"/>
  <c r="Y34" i="48"/>
  <c r="U34" i="48"/>
  <c r="W10" i="48"/>
  <c r="U10" i="48"/>
  <c r="Y10" i="48"/>
  <c r="W21" i="48"/>
  <c r="Y21" i="48"/>
  <c r="U21" i="48"/>
  <c r="Y26" i="48"/>
  <c r="W26" i="48"/>
  <c r="U26" i="48"/>
  <c r="Y39" i="48"/>
  <c r="U39" i="48"/>
  <c r="W39" i="48"/>
  <c r="W32" i="48"/>
  <c r="U32" i="48"/>
  <c r="Y32" i="48"/>
  <c r="W5" i="28"/>
  <c r="W44" i="28" s="1"/>
  <c r="F23" i="7" s="1"/>
  <c r="U5" i="28"/>
  <c r="U44" i="28" s="1"/>
  <c r="E23" i="7" s="1"/>
  <c r="Y5" i="28"/>
  <c r="Y44" i="28" s="1"/>
  <c r="G23" i="7" s="1"/>
  <c r="S44" i="28"/>
  <c r="D23" i="7" s="1"/>
  <c r="W7" i="34"/>
  <c r="W44" i="34" s="1"/>
  <c r="F29" i="7" s="1"/>
  <c r="Y7" i="34"/>
  <c r="Y44" i="34" s="1"/>
  <c r="G29" i="7" s="1"/>
  <c r="U7" i="34"/>
  <c r="U44" i="34" s="1"/>
  <c r="E29" i="7" s="1"/>
  <c r="Y37" i="49"/>
  <c r="U37" i="49"/>
  <c r="W37" i="49"/>
  <c r="U38" i="49"/>
  <c r="W38" i="49"/>
  <c r="Y38" i="49"/>
  <c r="Y31" i="49"/>
  <c r="W31" i="49"/>
  <c r="U31" i="49"/>
  <c r="W27" i="49"/>
  <c r="Y27" i="49"/>
  <c r="U27" i="49"/>
  <c r="Y30" i="49"/>
  <c r="U30" i="49"/>
  <c r="W30" i="49"/>
  <c r="W23" i="49"/>
  <c r="Y23" i="49"/>
  <c r="U23" i="49"/>
  <c r="W20" i="49"/>
  <c r="U20" i="49"/>
  <c r="Y20" i="49"/>
  <c r="W11" i="49"/>
  <c r="Y11" i="49"/>
  <c r="U11" i="49"/>
  <c r="W25" i="49"/>
  <c r="Y25" i="49"/>
  <c r="U25" i="49"/>
  <c r="Y18" i="49"/>
  <c r="W18" i="49"/>
  <c r="U18" i="49"/>
  <c r="Y35" i="49"/>
  <c r="U35" i="49"/>
  <c r="W35" i="49"/>
  <c r="Y21" i="49"/>
  <c r="W21" i="49"/>
  <c r="U21" i="49"/>
  <c r="W26" i="49"/>
  <c r="Y26" i="49"/>
  <c r="U26" i="49"/>
  <c r="W13" i="49"/>
  <c r="U13" i="49"/>
  <c r="Y13" i="49"/>
  <c r="W43" i="49"/>
  <c r="U43" i="49"/>
  <c r="Y43" i="49"/>
  <c r="Y28" i="49"/>
  <c r="W28" i="49"/>
  <c r="U28" i="49"/>
  <c r="Y19" i="49"/>
  <c r="W19" i="49"/>
  <c r="U19" i="49"/>
  <c r="W6" i="49"/>
  <c r="Y6" i="49"/>
  <c r="U6" i="49"/>
  <c r="Y24" i="49"/>
  <c r="U24" i="49"/>
  <c r="W24" i="49"/>
  <c r="Y5" i="23"/>
  <c r="Y44" i="23" s="1"/>
  <c r="G18" i="7" s="1"/>
  <c r="S44" i="23"/>
  <c r="D18" i="7" s="1"/>
  <c r="W5" i="23"/>
  <c r="W44" i="23" s="1"/>
  <c r="F18" i="7" s="1"/>
  <c r="U5" i="23"/>
  <c r="U44" i="23" s="1"/>
  <c r="E18" i="7" s="1"/>
  <c r="R44" i="13"/>
  <c r="S5" i="13"/>
  <c r="Y32" i="13"/>
  <c r="W32" i="13"/>
  <c r="U32" i="13"/>
  <c r="W40" i="13"/>
  <c r="U40" i="13"/>
  <c r="Y40" i="13"/>
  <c r="W8" i="13"/>
  <c r="U8" i="13"/>
  <c r="Y8" i="13"/>
  <c r="W34" i="13"/>
  <c r="Y34" i="13"/>
  <c r="U34" i="13"/>
  <c r="Y18" i="13"/>
  <c r="U18" i="13"/>
  <c r="W18" i="13"/>
  <c r="W38" i="13"/>
  <c r="U38" i="13"/>
  <c r="Y38" i="13"/>
  <c r="Y22" i="13"/>
  <c r="U22" i="13"/>
  <c r="W22" i="13"/>
  <c r="U6" i="13"/>
  <c r="W6" i="13"/>
  <c r="Y6" i="13"/>
  <c r="Y37" i="13"/>
  <c r="U37" i="13"/>
  <c r="W37" i="13"/>
  <c r="W41" i="13"/>
  <c r="U41" i="13"/>
  <c r="Y41" i="13"/>
  <c r="W25" i="13"/>
  <c r="Y25" i="13"/>
  <c r="U25" i="13"/>
  <c r="Y31" i="13"/>
  <c r="W31" i="13"/>
  <c r="U31" i="13"/>
  <c r="W29" i="13"/>
  <c r="Y29" i="13"/>
  <c r="U29" i="13"/>
  <c r="U13" i="13"/>
  <c r="Y13" i="13"/>
  <c r="W13" i="13"/>
  <c r="W33" i="13"/>
  <c r="Y33" i="13"/>
  <c r="U33" i="13"/>
  <c r="W11" i="13"/>
  <c r="U11" i="13"/>
  <c r="Y11" i="13"/>
  <c r="U27" i="13"/>
  <c r="W27" i="13"/>
  <c r="Y27" i="13"/>
  <c r="W43" i="13"/>
  <c r="U43" i="13"/>
  <c r="Y43" i="13"/>
  <c r="Y36" i="13"/>
  <c r="U36" i="13"/>
  <c r="W36" i="13"/>
  <c r="U5" i="43"/>
  <c r="U44" i="43" s="1"/>
  <c r="E39" i="7" s="1"/>
  <c r="S44" i="43"/>
  <c r="D39" i="7" s="1"/>
  <c r="Y5" i="43"/>
  <c r="Y44" i="43" s="1"/>
  <c r="G39" i="7" s="1"/>
  <c r="W5" i="43"/>
  <c r="W44" i="43" s="1"/>
  <c r="F39" i="7" s="1"/>
  <c r="W5" i="19"/>
  <c r="W44" i="19" s="1"/>
  <c r="F14" i="7" s="1"/>
  <c r="Y5" i="19"/>
  <c r="Y44" i="19" s="1"/>
  <c r="G14" i="7" s="1"/>
  <c r="U5" i="19"/>
  <c r="U44" i="19" s="1"/>
  <c r="E14" i="7" s="1"/>
  <c r="S44" i="19"/>
  <c r="D14" i="7" s="1"/>
  <c r="Y5" i="8"/>
  <c r="S44" i="8"/>
  <c r="D6" i="7" s="1"/>
  <c r="W5" i="8"/>
  <c r="U5" i="8"/>
  <c r="S44" i="34"/>
  <c r="D29" i="7" s="1"/>
  <c r="W36" i="16"/>
  <c r="U36" i="16"/>
  <c r="Y36" i="16"/>
  <c r="W12" i="16"/>
  <c r="U12" i="16"/>
  <c r="Y12" i="16"/>
  <c r="Y16" i="16"/>
  <c r="U16" i="16"/>
  <c r="W16" i="16"/>
  <c r="W24" i="16"/>
  <c r="U24" i="16"/>
  <c r="Y24" i="16"/>
  <c r="Y42" i="16"/>
  <c r="W42" i="16"/>
  <c r="U42" i="16"/>
  <c r="W26" i="16"/>
  <c r="U26" i="16"/>
  <c r="Y26" i="16"/>
  <c r="Y10" i="16"/>
  <c r="U10" i="16"/>
  <c r="W10" i="16"/>
  <c r="W30" i="16"/>
  <c r="Y30" i="16"/>
  <c r="U30" i="16"/>
  <c r="W14" i="16"/>
  <c r="U14" i="16"/>
  <c r="Y14" i="16"/>
  <c r="Y11" i="16"/>
  <c r="W11" i="16"/>
  <c r="U11" i="16"/>
  <c r="W15" i="16"/>
  <c r="U15" i="16"/>
  <c r="Y15" i="16"/>
  <c r="W21" i="16"/>
  <c r="U21" i="16"/>
  <c r="Y21" i="16"/>
  <c r="Y7" i="16"/>
  <c r="U7" i="16"/>
  <c r="W7" i="16"/>
  <c r="W13" i="16"/>
  <c r="Y13" i="16"/>
  <c r="U13" i="16"/>
  <c r="W35" i="16"/>
  <c r="Y35" i="16"/>
  <c r="U35" i="16"/>
  <c r="Y29" i="16"/>
  <c r="U29" i="16"/>
  <c r="W29" i="16"/>
  <c r="W9" i="16"/>
  <c r="Y9" i="16"/>
  <c r="U9" i="16"/>
  <c r="W25" i="16"/>
  <c r="U25" i="16"/>
  <c r="Y25" i="16"/>
  <c r="U41" i="16"/>
  <c r="Y41" i="16"/>
  <c r="W41" i="16"/>
  <c r="S44" i="21"/>
  <c r="D16" i="7" s="1"/>
  <c r="W5" i="21"/>
  <c r="W44" i="21" s="1"/>
  <c r="F16" i="7" s="1"/>
  <c r="Y5" i="21"/>
  <c r="Y44" i="21" s="1"/>
  <c r="G16" i="7" s="1"/>
  <c r="U5" i="21"/>
  <c r="U44" i="21" s="1"/>
  <c r="E16" i="7" s="1"/>
  <c r="Y5" i="25"/>
  <c r="Y44" i="25" s="1"/>
  <c r="G20" i="7" s="1"/>
  <c r="W5" i="25"/>
  <c r="W44" i="25" s="1"/>
  <c r="F20" i="7" s="1"/>
  <c r="S44" i="25"/>
  <c r="D20" i="7" s="1"/>
  <c r="U5" i="25"/>
  <c r="U44" i="25" s="1"/>
  <c r="E20" i="7" s="1"/>
  <c r="U17" i="27"/>
  <c r="W17" i="27"/>
  <c r="Y17" i="27"/>
  <c r="Y43" i="27"/>
  <c r="U43" i="27"/>
  <c r="W43" i="27"/>
  <c r="Y11" i="27"/>
  <c r="W11" i="27"/>
  <c r="U11" i="27"/>
  <c r="W9" i="27"/>
  <c r="U9" i="27"/>
  <c r="Y9" i="27"/>
  <c r="U31" i="27"/>
  <c r="W31" i="27"/>
  <c r="Y31" i="27"/>
  <c r="U15" i="27"/>
  <c r="W15" i="27"/>
  <c r="Y15" i="27"/>
  <c r="Y35" i="27"/>
  <c r="U35" i="27"/>
  <c r="W35" i="27"/>
  <c r="W13" i="27"/>
  <c r="Y13" i="27"/>
  <c r="U13" i="27"/>
  <c r="U29" i="27"/>
  <c r="Y29" i="27"/>
  <c r="W29" i="27"/>
  <c r="Y18" i="27"/>
  <c r="U18" i="27"/>
  <c r="W18" i="27"/>
  <c r="Y8" i="27"/>
  <c r="U8" i="27"/>
  <c r="W8" i="27"/>
  <c r="Y34" i="27"/>
  <c r="U34" i="27"/>
  <c r="W34" i="27"/>
  <c r="W24" i="27"/>
  <c r="U24" i="27"/>
  <c r="Y24" i="27"/>
  <c r="W26" i="27"/>
  <c r="Y26" i="27"/>
  <c r="U26" i="27"/>
  <c r="R44" i="27"/>
  <c r="S5" i="27"/>
  <c r="Y32" i="27"/>
  <c r="U32" i="27"/>
  <c r="W32" i="27"/>
  <c r="W10" i="27"/>
  <c r="U10" i="27"/>
  <c r="Y10" i="27"/>
  <c r="W30" i="27"/>
  <c r="U30" i="27"/>
  <c r="Y30" i="27"/>
  <c r="W14" i="27"/>
  <c r="U14" i="27"/>
  <c r="Y14" i="27"/>
  <c r="U5" i="50"/>
  <c r="U44" i="50" s="1"/>
  <c r="E42" i="7" s="1"/>
  <c r="S44" i="50"/>
  <c r="D42" i="7" s="1"/>
  <c r="Y5" i="50"/>
  <c r="Y44" i="50" s="1"/>
  <c r="G42" i="7" s="1"/>
  <c r="W5" i="50"/>
  <c r="W44" i="50" s="1"/>
  <c r="F42" i="7" s="1"/>
  <c r="S44" i="20"/>
  <c r="D15" i="7" s="1"/>
  <c r="W5" i="20"/>
  <c r="W44" i="20" s="1"/>
  <c r="F15" i="7" s="1"/>
  <c r="Y5" i="20"/>
  <c r="Y44" i="20" s="1"/>
  <c r="G15" i="7" s="1"/>
  <c r="U5" i="20"/>
  <c r="U44" i="20" s="1"/>
  <c r="E15" i="7" s="1"/>
  <c r="W17" i="18"/>
  <c r="Y17" i="18"/>
  <c r="U17" i="18"/>
  <c r="U21" i="18"/>
  <c r="Y21" i="18"/>
  <c r="W21" i="18"/>
  <c r="Y29" i="18"/>
  <c r="W29" i="18"/>
  <c r="U29" i="18"/>
  <c r="Y39" i="18"/>
  <c r="W39" i="18"/>
  <c r="U39" i="18"/>
  <c r="W31" i="18"/>
  <c r="Y31" i="18"/>
  <c r="U31" i="18"/>
  <c r="U7" i="18"/>
  <c r="W7" i="18"/>
  <c r="Y7" i="18"/>
  <c r="Y25" i="18"/>
  <c r="W25" i="18"/>
  <c r="U25" i="18"/>
  <c r="Y11" i="18"/>
  <c r="W11" i="18"/>
  <c r="U11" i="18"/>
  <c r="Y27" i="18"/>
  <c r="W27" i="18"/>
  <c r="U27" i="18"/>
  <c r="W43" i="18"/>
  <c r="U43" i="18"/>
  <c r="Y43" i="18"/>
  <c r="W12" i="18"/>
  <c r="Y12" i="18"/>
  <c r="U12" i="18"/>
  <c r="Y20" i="18"/>
  <c r="U20" i="18"/>
  <c r="W20" i="18"/>
  <c r="W24" i="18"/>
  <c r="U24" i="18"/>
  <c r="Y24" i="18"/>
  <c r="W32" i="18"/>
  <c r="Y32" i="18"/>
  <c r="U32" i="18"/>
  <c r="U42" i="18"/>
  <c r="W42" i="18"/>
  <c r="Y42" i="18"/>
  <c r="W26" i="18"/>
  <c r="U26" i="18"/>
  <c r="Y26" i="18"/>
  <c r="Y10" i="18"/>
  <c r="U10" i="18"/>
  <c r="W10" i="18"/>
  <c r="Y30" i="18"/>
  <c r="W30" i="18"/>
  <c r="U30" i="18"/>
  <c r="W14" i="18"/>
  <c r="Y14" i="18"/>
  <c r="U14" i="18"/>
  <c r="W9" i="14"/>
  <c r="U9" i="14"/>
  <c r="Y9" i="14"/>
  <c r="Y15" i="14"/>
  <c r="U15" i="14"/>
  <c r="W15" i="14"/>
  <c r="U21" i="14"/>
  <c r="W21" i="14"/>
  <c r="Y21" i="14"/>
  <c r="Y7" i="14"/>
  <c r="U7" i="14"/>
  <c r="W7" i="14"/>
  <c r="W13" i="14"/>
  <c r="U13" i="14"/>
  <c r="Y13" i="14"/>
  <c r="W33" i="14"/>
  <c r="Y33" i="14"/>
  <c r="U33" i="14"/>
  <c r="Y29" i="14"/>
  <c r="U29" i="14"/>
  <c r="W29" i="14"/>
  <c r="Y11" i="14"/>
  <c r="W11" i="14"/>
  <c r="U11" i="14"/>
  <c r="W27" i="14"/>
  <c r="Y27" i="14"/>
  <c r="U27" i="14"/>
  <c r="U43" i="14"/>
  <c r="Y43" i="14"/>
  <c r="W43" i="14"/>
  <c r="Y28" i="14"/>
  <c r="U28" i="14"/>
  <c r="W28" i="14"/>
  <c r="Y36" i="14"/>
  <c r="U36" i="14"/>
  <c r="W36" i="14"/>
  <c r="Y40" i="14"/>
  <c r="W40" i="14"/>
  <c r="U40" i="14"/>
  <c r="Y8" i="14"/>
  <c r="W8" i="14"/>
  <c r="U8" i="14"/>
  <c r="Y16" i="14"/>
  <c r="U16" i="14"/>
  <c r="W16" i="14"/>
  <c r="Y34" i="14"/>
  <c r="U34" i="14"/>
  <c r="W34" i="14"/>
  <c r="W18" i="14"/>
  <c r="U18" i="14"/>
  <c r="Y18" i="14"/>
  <c r="Y38" i="14"/>
  <c r="U38" i="14"/>
  <c r="W38" i="14"/>
  <c r="Y22" i="14"/>
  <c r="U22" i="14"/>
  <c r="W22" i="14"/>
  <c r="W6" i="14"/>
  <c r="U6" i="14"/>
  <c r="Y6" i="14"/>
  <c r="W5" i="15"/>
  <c r="W44" i="15" s="1"/>
  <c r="F10" i="7" s="1"/>
  <c r="S44" i="15"/>
  <c r="D10" i="7" s="1"/>
  <c r="Y5" i="15"/>
  <c r="Y44" i="15" s="1"/>
  <c r="G10" i="7" s="1"/>
  <c r="U5" i="15"/>
  <c r="U44" i="15" s="1"/>
  <c r="E10" i="7" s="1"/>
  <c r="S44" i="36"/>
  <c r="D31" i="7" s="1"/>
  <c r="W5" i="36"/>
  <c r="W44" i="36" s="1"/>
  <c r="F31" i="7" s="1"/>
  <c r="U5" i="36"/>
  <c r="U44" i="36" s="1"/>
  <c r="E31" i="7" s="1"/>
  <c r="Y5" i="36"/>
  <c r="Y44" i="36" s="1"/>
  <c r="G31" i="7" s="1"/>
  <c r="Y11" i="48"/>
  <c r="W11" i="48"/>
  <c r="U11" i="48"/>
  <c r="W41" i="48"/>
  <c r="Y41" i="48"/>
  <c r="U41" i="48"/>
  <c r="W15" i="48"/>
  <c r="Y15" i="48"/>
  <c r="U15" i="48"/>
  <c r="W17" i="48"/>
  <c r="Y17" i="48"/>
  <c r="U17" i="48"/>
  <c r="Y9" i="48"/>
  <c r="U9" i="48"/>
  <c r="W9" i="48"/>
  <c r="Y22" i="48"/>
  <c r="W22" i="48"/>
  <c r="U22" i="48"/>
  <c r="Y33" i="48"/>
  <c r="W33" i="48"/>
  <c r="U33" i="48"/>
  <c r="W36" i="48"/>
  <c r="Y36" i="48"/>
  <c r="U36" i="48"/>
  <c r="W8" i="48"/>
  <c r="U8" i="48"/>
  <c r="Y8" i="48"/>
  <c r="W40" i="48"/>
  <c r="U40" i="48"/>
  <c r="Y40" i="48"/>
  <c r="Y27" i="48"/>
  <c r="W27" i="48"/>
  <c r="U27" i="48"/>
  <c r="U42" i="48"/>
  <c r="W42" i="48"/>
  <c r="Y42" i="48"/>
  <c r="Y29" i="48"/>
  <c r="W29" i="48"/>
  <c r="U29" i="48"/>
  <c r="Y37" i="48"/>
  <c r="U37" i="48"/>
  <c r="W37" i="48"/>
  <c r="U19" i="48"/>
  <c r="W19" i="48"/>
  <c r="Y19" i="48"/>
  <c r="Y38" i="48"/>
  <c r="U38" i="48"/>
  <c r="W38" i="48"/>
  <c r="W43" i="48"/>
  <c r="Y43" i="48"/>
  <c r="U43" i="48"/>
  <c r="Y23" i="48"/>
  <c r="U23" i="48"/>
  <c r="W23" i="48"/>
  <c r="Y16" i="48"/>
  <c r="W16" i="48"/>
  <c r="U16" i="48"/>
  <c r="R44" i="48"/>
  <c r="S5" i="48"/>
  <c r="D24" i="46" l="1"/>
  <c r="D44" i="46"/>
  <c r="D7" i="46"/>
  <c r="F27" i="46"/>
  <c r="D8" i="46"/>
  <c r="F21" i="46"/>
  <c r="D32" i="46"/>
  <c r="D19" i="46"/>
  <c r="F29" i="46"/>
  <c r="D20" i="46"/>
  <c r="D40" i="46"/>
  <c r="E19" i="46"/>
  <c r="D33" i="46"/>
  <c r="E35" i="46"/>
  <c r="F35" i="46"/>
  <c r="F38" i="46"/>
  <c r="E25" i="46"/>
  <c r="D30" i="46"/>
  <c r="F26" i="46"/>
  <c r="E8" i="46"/>
  <c r="E31" i="46"/>
  <c r="F28" i="46"/>
  <c r="F9" i="46"/>
  <c r="F37" i="46"/>
  <c r="F14" i="46"/>
  <c r="E21" i="46"/>
  <c r="D17" i="46"/>
  <c r="D34" i="46"/>
  <c r="F42" i="46"/>
  <c r="E29" i="46"/>
  <c r="E14" i="46"/>
  <c r="F22" i="46"/>
  <c r="F8" i="46"/>
  <c r="E22" i="46"/>
  <c r="E15" i="46"/>
  <c r="F39" i="46"/>
  <c r="E41" i="46"/>
  <c r="F41" i="46"/>
  <c r="D37" i="46"/>
  <c r="F44" i="46"/>
  <c r="E28" i="46"/>
  <c r="E12" i="46"/>
  <c r="F34" i="46"/>
  <c r="D16" i="46"/>
  <c r="F10" i="46"/>
  <c r="E10" i="46"/>
  <c r="E43" i="46"/>
  <c r="D12" i="46"/>
  <c r="F18" i="46"/>
  <c r="E27" i="46"/>
  <c r="E37" i="46"/>
  <c r="D28" i="46"/>
  <c r="E34" i="46"/>
  <c r="E30" i="46"/>
  <c r="E32" i="46"/>
  <c r="D26" i="46"/>
  <c r="E26" i="46"/>
  <c r="D42" i="46"/>
  <c r="E38" i="46"/>
  <c r="E7" i="46"/>
  <c r="F23" i="46"/>
  <c r="D39" i="46"/>
  <c r="F19" i="46"/>
  <c r="E9" i="46"/>
  <c r="D41" i="46"/>
  <c r="F33" i="46"/>
  <c r="J14" i="46"/>
  <c r="J15" i="46" s="1"/>
  <c r="D15" i="46"/>
  <c r="D31" i="46"/>
  <c r="D43" i="46"/>
  <c r="F25" i="46"/>
  <c r="F40" i="46"/>
  <c r="D18" i="46"/>
  <c r="E42" i="46"/>
  <c r="D38" i="46"/>
  <c r="E20" i="46"/>
  <c r="E24" i="46"/>
  <c r="F32" i="46"/>
  <c r="F7" i="46"/>
  <c r="E23" i="46"/>
  <c r="F17" i="46"/>
  <c r="F30" i="46"/>
  <c r="D23" i="46"/>
  <c r="D9" i="46"/>
  <c r="F16" i="46"/>
  <c r="D10" i="46"/>
  <c r="D14" i="46"/>
  <c r="E36" i="46"/>
  <c r="E16" i="46"/>
  <c r="F31" i="46"/>
  <c r="E11" i="46"/>
  <c r="D13" i="46"/>
  <c r="E44" i="46"/>
  <c r="F12" i="46"/>
  <c r="E39" i="46"/>
  <c r="D35" i="46"/>
  <c r="E33" i="46"/>
  <c r="D11" i="46"/>
  <c r="D25" i="46"/>
  <c r="F24" i="46"/>
  <c r="D21" i="46"/>
  <c r="D36" i="46"/>
  <c r="F36" i="46"/>
  <c r="F20" i="46"/>
  <c r="F13" i="46"/>
  <c r="E13" i="46"/>
  <c r="E40" i="46"/>
  <c r="E18" i="46"/>
  <c r="D22" i="46"/>
  <c r="F15" i="46"/>
  <c r="F11" i="46"/>
  <c r="D27" i="46"/>
  <c r="F43" i="46"/>
  <c r="E17" i="46"/>
  <c r="D29" i="46"/>
  <c r="W5" i="48"/>
  <c r="W44" i="48" s="1"/>
  <c r="F44" i="7" s="1"/>
  <c r="U5" i="48"/>
  <c r="U44" i="48" s="1"/>
  <c r="E44" i="7" s="1"/>
  <c r="Y5" i="48"/>
  <c r="Y44" i="48" s="1"/>
  <c r="G44" i="7" s="1"/>
  <c r="S44" i="48"/>
  <c r="D44" i="7" s="1"/>
  <c r="W5" i="27"/>
  <c r="W44" i="27" s="1"/>
  <c r="F22" i="7" s="1"/>
  <c r="Y5" i="27"/>
  <c r="Y44" i="27" s="1"/>
  <c r="G22" i="7" s="1"/>
  <c r="S44" i="27"/>
  <c r="D22" i="7" s="1"/>
  <c r="U5" i="27"/>
  <c r="U44" i="27" s="1"/>
  <c r="E22" i="7" s="1"/>
  <c r="U44" i="8"/>
  <c r="E6" i="7" s="1"/>
  <c r="Y5" i="18"/>
  <c r="Y44" i="18" s="1"/>
  <c r="G13" i="7" s="1"/>
  <c r="S44" i="18"/>
  <c r="D13" i="7" s="1"/>
  <c r="W5" i="18"/>
  <c r="W44" i="18" s="1"/>
  <c r="F13" i="7" s="1"/>
  <c r="U5" i="18"/>
  <c r="U44" i="18" s="1"/>
  <c r="E13" i="7" s="1"/>
  <c r="W5" i="16"/>
  <c r="W44" i="16" s="1"/>
  <c r="F11" i="7" s="1"/>
  <c r="Y5" i="16"/>
  <c r="Y44" i="16" s="1"/>
  <c r="G11" i="7" s="1"/>
  <c r="U5" i="16"/>
  <c r="U44" i="16" s="1"/>
  <c r="E11" i="7" s="1"/>
  <c r="S44" i="16"/>
  <c r="D11" i="7" s="1"/>
  <c r="W5" i="49"/>
  <c r="W44" i="49" s="1"/>
  <c r="F43" i="7" s="1"/>
  <c r="Y5" i="49"/>
  <c r="Y44" i="49" s="1"/>
  <c r="G43" i="7" s="1"/>
  <c r="S44" i="49"/>
  <c r="D43" i="7" s="1"/>
  <c r="U5" i="49"/>
  <c r="U44" i="49" s="1"/>
  <c r="E43" i="7" s="1"/>
  <c r="C6" i="46"/>
  <c r="C45" i="46" s="1"/>
  <c r="J6" i="46" s="1"/>
  <c r="J8" i="46" s="1"/>
  <c r="W44" i="8"/>
  <c r="F6" i="7" s="1"/>
  <c r="Y44" i="8"/>
  <c r="G6" i="7" s="1"/>
  <c r="U5" i="13"/>
  <c r="U44" i="13" s="1"/>
  <c r="E7" i="7" s="1"/>
  <c r="S44" i="13"/>
  <c r="D7" i="7" s="1"/>
  <c r="Y5" i="13"/>
  <c r="Y44" i="13" s="1"/>
  <c r="G7" i="7" s="1"/>
  <c r="W5" i="13"/>
  <c r="W44" i="13" s="1"/>
  <c r="F7" i="7" s="1"/>
  <c r="U5" i="14"/>
  <c r="U44" i="14" s="1"/>
  <c r="E9" i="7" s="1"/>
  <c r="S44" i="14"/>
  <c r="D9" i="7" s="1"/>
  <c r="W5" i="14"/>
  <c r="W44" i="14" s="1"/>
  <c r="F9" i="7" s="1"/>
  <c r="Y5" i="14"/>
  <c r="Y44" i="14" s="1"/>
  <c r="G9" i="7" s="1"/>
  <c r="D45" i="7" l="1"/>
  <c r="G45" i="7"/>
  <c r="F45" i="7"/>
  <c r="E45" i="7"/>
  <c r="F6" i="46"/>
  <c r="F45" i="46" s="1"/>
  <c r="M6" i="46" s="1"/>
  <c r="E6" i="46"/>
  <c r="E45" i="46" s="1"/>
  <c r="L6" i="46" s="1"/>
  <c r="D6" i="46"/>
  <c r="D45" i="46" s="1"/>
  <c r="K6" i="46" s="1"/>
  <c r="K8" i="46" s="1"/>
</calcChain>
</file>

<file path=xl/sharedStrings.xml><?xml version="1.0" encoding="utf-8"?>
<sst xmlns="http://schemas.openxmlformats.org/spreadsheetml/2006/main" count="7817" uniqueCount="613">
  <si>
    <t>（単位：百万円）</t>
  </si>
  <si>
    <t>　</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</si>
  <si>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</si>
  <si>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</si>
  <si>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</si>
  <si>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</si>
  <si>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</si>
  <si>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</si>
  <si>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</si>
  <si>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</si>
  <si>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</si>
  <si>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</si>
  <si>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</si>
  <si>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</si>
  <si>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</si>
  <si>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</si>
  <si>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</si>
  <si>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</si>
  <si>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</si>
  <si>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</si>
  <si>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</si>
  <si>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</si>
  <si>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</si>
  <si>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</si>
  <si>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</si>
  <si>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</si>
  <si>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</si>
  <si>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鉱業</t>
  </si>
  <si>
    <t>繊維製品</t>
  </si>
  <si>
    <t>化学製品</t>
  </si>
  <si>
    <t>石油・石炭製品</t>
  </si>
  <si>
    <t>窯業・土石製品</t>
  </si>
  <si>
    <t>鉄鋼</t>
  </si>
  <si>
    <t>非鉄金属</t>
  </si>
  <si>
    <t>金属製品</t>
  </si>
  <si>
    <t>電気機械</t>
  </si>
  <si>
    <t>建設</t>
  </si>
  <si>
    <t>金融・保険</t>
  </si>
  <si>
    <t>不動産</t>
  </si>
  <si>
    <t>公務</t>
  </si>
  <si>
    <t>教育・研究</t>
  </si>
  <si>
    <t>対事業所サービス</t>
  </si>
  <si>
    <t>対個人サービス</t>
  </si>
  <si>
    <t>内生部門計</t>
  </si>
  <si>
    <t>民間消費支出</t>
  </si>
  <si>
    <t>一般政府消費支出</t>
  </si>
  <si>
    <t>在庫純増</t>
  </si>
  <si>
    <t>最終需要計</t>
  </si>
  <si>
    <t>需要合計</t>
  </si>
  <si>
    <t>最終需要部門計</t>
  </si>
  <si>
    <t>その他の製造工業製品</t>
  </si>
  <si>
    <t>35</t>
  </si>
  <si>
    <t>家計外消費支出（行）</t>
  </si>
  <si>
    <t>雇用者所得</t>
  </si>
  <si>
    <t>営業余剰</t>
  </si>
  <si>
    <t>資本減耗引当</t>
  </si>
  <si>
    <t>間接税(除関税)</t>
  </si>
  <si>
    <t>（控除）経常補助金</t>
  </si>
  <si>
    <t>粗付加価値部門計</t>
  </si>
  <si>
    <t>各種係数表</t>
  </si>
  <si>
    <t>第８表　その他の分析係数表（その３）　粗付加価値率・雇用者所得率</t>
  </si>
  <si>
    <t>第８表　その他の分析係数表（その４）　民間消費支出構成比</t>
  </si>
  <si>
    <t>※取引基本表より</t>
    <rPh sb="1" eb="3">
      <t>トリヒキ</t>
    </rPh>
    <rPh sb="3" eb="6">
      <t>キホンヒョウ</t>
    </rPh>
    <phoneticPr fontId="5"/>
  </si>
  <si>
    <t>※就業・雇用者・・・雇用表より、県内生産額・・・取引基本表より</t>
    <rPh sb="1" eb="3">
      <t>シュウギョウ</t>
    </rPh>
    <rPh sb="4" eb="6">
      <t>コヨウ</t>
    </rPh>
    <rPh sb="6" eb="7">
      <t>シャ</t>
    </rPh>
    <rPh sb="10" eb="12">
      <t>コヨウ</t>
    </rPh>
    <rPh sb="12" eb="13">
      <t>ヒョウ</t>
    </rPh>
    <rPh sb="16" eb="18">
      <t>ケンナイ</t>
    </rPh>
    <rPh sb="18" eb="21">
      <t>セイサンガク</t>
    </rPh>
    <rPh sb="24" eb="26">
      <t>トリヒキ</t>
    </rPh>
    <rPh sb="26" eb="29">
      <t>キホンヒョウ</t>
    </rPh>
    <phoneticPr fontId="5"/>
  </si>
  <si>
    <t>※取引基本表より</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</si>
  <si>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5"/>
  </si>
  <si>
    <t>（百万円）</t>
  </si>
  <si>
    <t>（人／百万円）</t>
  </si>
  <si>
    <t>粗付加価値率</t>
  </si>
  <si>
    <t>雇用者所得率</t>
  </si>
  <si>
    <t>民間消費支出構成比</t>
  </si>
  <si>
    <t>移輸入計</t>
  </si>
  <si>
    <t>移輸入率</t>
  </si>
  <si>
    <t>粗付加価値率</t>
    <rPh sb="0" eb="3">
      <t>ソフカ</t>
    </rPh>
    <rPh sb="3" eb="5">
      <t>カチ</t>
    </rPh>
    <rPh sb="5" eb="6">
      <t>リツ</t>
    </rPh>
    <phoneticPr fontId="5"/>
  </si>
  <si>
    <t>雇用者所得率</t>
    <rPh sb="0" eb="3">
      <t>コヨウシャ</t>
    </rPh>
    <rPh sb="3" eb="6">
      <t>ショトクリツ</t>
    </rPh>
    <phoneticPr fontId="5"/>
  </si>
  <si>
    <t>民間消費支出構成比</t>
    <rPh sb="0" eb="2">
      <t>ミンカン</t>
    </rPh>
    <rPh sb="2" eb="4">
      <t>ショウヒ</t>
    </rPh>
    <rPh sb="4" eb="6">
      <t>シシュツ</t>
    </rPh>
    <rPh sb="6" eb="9">
      <t>コウセイヒ</t>
    </rPh>
    <phoneticPr fontId="5"/>
  </si>
  <si>
    <t>Ａ</t>
  </si>
  <si>
    <t>Ｂ</t>
  </si>
  <si>
    <t>Ｃ＝Ｂ／Ａ</t>
  </si>
  <si>
    <t>Ｄ＝１－Ｃ</t>
  </si>
  <si>
    <t>Ｃ</t>
    <phoneticPr fontId="5"/>
  </si>
  <si>
    <t>Ｄ＝Ａ／Ｃ</t>
    <phoneticPr fontId="5"/>
  </si>
  <si>
    <t>Ｅ＝Ｂ／Ｃ</t>
    <phoneticPr fontId="5"/>
  </si>
  <si>
    <t>合計</t>
    <rPh sb="0" eb="2">
      <t>ゴウケイ</t>
    </rPh>
    <phoneticPr fontId="5"/>
  </si>
  <si>
    <t>A</t>
    <phoneticPr fontId="5"/>
  </si>
  <si>
    <t>B</t>
    <phoneticPr fontId="5"/>
  </si>
  <si>
    <t>C</t>
    <phoneticPr fontId="5"/>
  </si>
  <si>
    <t>D</t>
    <phoneticPr fontId="5"/>
  </si>
  <si>
    <t>E</t>
    <phoneticPr fontId="5"/>
  </si>
  <si>
    <t>F</t>
    <phoneticPr fontId="5"/>
  </si>
  <si>
    <t>G=Σ(A:E)/Ｆ</t>
    <phoneticPr fontId="5"/>
  </si>
  <si>
    <t>H=A/F</t>
    <phoneticPr fontId="5"/>
  </si>
  <si>
    <t>B=A/ΣA</t>
    <phoneticPr fontId="5"/>
  </si>
  <si>
    <t>ﾜｰｸｼｰﾄ名</t>
  </si>
  <si>
    <t>説明</t>
  </si>
  <si>
    <t>備考</t>
  </si>
  <si>
    <t>③ 企業に過剰在庫が存在せず、需要に対しては、常に生産を行って供給する。</t>
  </si>
  <si>
    <t>④ 企業の生産能力に限界がなく、あらゆる需要にこたえられる。</t>
  </si>
  <si>
    <t>⑤ 一つの生産物は、ただ一つの生産部門（産業）から供給される。</t>
  </si>
  <si>
    <t>⑥ 原材料等の投入量は、その部門の生産量に比例する。</t>
  </si>
  <si>
    <t>⑧ 生産波及効果が達成される期間は、不明である。</t>
  </si>
  <si>
    <t>（４）その他</t>
  </si>
  <si>
    <t>平成9年平均</t>
  </si>
  <si>
    <t>利用上の注意</t>
    <rPh sb="0" eb="3">
      <t>リヨウジョウ</t>
    </rPh>
    <rPh sb="4" eb="6">
      <t>チュウイ</t>
    </rPh>
    <phoneticPr fontId="5"/>
  </si>
  <si>
    <t>推計フロー図</t>
    <rPh sb="0" eb="2">
      <t>スイケイ</t>
    </rPh>
    <rPh sb="5" eb="6">
      <t>ズ</t>
    </rPh>
    <phoneticPr fontId="5"/>
  </si>
  <si>
    <t>最終需要推計＿まとめ</t>
    <rPh sb="0" eb="2">
      <t>サイシュウ</t>
    </rPh>
    <rPh sb="2" eb="4">
      <t>ジュヨウ</t>
    </rPh>
    <rPh sb="4" eb="6">
      <t>スイケイ</t>
    </rPh>
    <phoneticPr fontId="5"/>
  </si>
  <si>
    <t>データ入力</t>
    <rPh sb="3" eb="5">
      <t>ニュウリョク</t>
    </rPh>
    <phoneticPr fontId="5"/>
  </si>
  <si>
    <t>経済波及効果推計値</t>
    <rPh sb="0" eb="2">
      <t>ケイザイ</t>
    </rPh>
    <rPh sb="2" eb="4">
      <t>ハキュウ</t>
    </rPh>
    <rPh sb="4" eb="6">
      <t>コウカ</t>
    </rPh>
    <rPh sb="6" eb="8">
      <t>スイケイ</t>
    </rPh>
    <rPh sb="8" eb="9">
      <t>アタイ</t>
    </rPh>
    <phoneticPr fontId="5"/>
  </si>
  <si>
    <t>投入係数表</t>
    <rPh sb="0" eb="2">
      <t>トウニュウ</t>
    </rPh>
    <rPh sb="2" eb="4">
      <t>ケイスウ</t>
    </rPh>
    <rPh sb="4" eb="5">
      <t>ヒョウ</t>
    </rPh>
    <phoneticPr fontId="5"/>
  </si>
  <si>
    <t>逆行列係数表</t>
    <rPh sb="0" eb="3">
      <t>ギャクギョウレツ</t>
    </rPh>
    <rPh sb="3" eb="5">
      <t>ケイスウ</t>
    </rPh>
    <rPh sb="5" eb="6">
      <t>ヒョウ</t>
    </rPh>
    <phoneticPr fontId="5"/>
  </si>
  <si>
    <t>分析係数</t>
    <rPh sb="0" eb="2">
      <t>ブンセキ</t>
    </rPh>
    <rPh sb="2" eb="4">
      <t>ケイスウ</t>
    </rPh>
    <phoneticPr fontId="5"/>
  </si>
  <si>
    <t>産業連関分析上の留意点</t>
    <rPh sb="0" eb="2">
      <t>サンギョウ</t>
    </rPh>
    <rPh sb="2" eb="4">
      <t>レンカン</t>
    </rPh>
    <phoneticPr fontId="5"/>
  </si>
  <si>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5"/>
  </si>
  <si>
    <t>（２）分析の基本的仮定</t>
    <rPh sb="3" eb="5">
      <t>ブンセキ</t>
    </rPh>
    <phoneticPr fontId="5"/>
  </si>
  <si>
    <t>（３）分析の前提条件</t>
    <rPh sb="3" eb="5">
      <t>ブンセキ</t>
    </rPh>
    <phoneticPr fontId="5"/>
  </si>
  <si>
    <r>
      <t>①</t>
    </r>
    <r>
      <rPr>
        <sz val="10.5"/>
        <color indexed="8"/>
        <rFont val="ＭＳ 明朝"/>
        <family val="1"/>
        <charset val="128"/>
      </rPr>
      <t>本事例では、各産業部門の平均的な投入構造によることとする。例えば、建設業であれば「建設部門」を１部門とする「投入係数」を用いて推計する。</t>
    </r>
    <rPh sb="7" eb="8">
      <t>カク</t>
    </rPh>
    <rPh sb="8" eb="10">
      <t>サンギョウ</t>
    </rPh>
    <rPh sb="10" eb="12">
      <t>ブモン</t>
    </rPh>
    <rPh sb="30" eb="31">
      <t>タト</t>
    </rPh>
    <rPh sb="34" eb="36">
      <t>ケンセツ</t>
    </rPh>
    <rPh sb="36" eb="37">
      <t>ギョウ</t>
    </rPh>
    <phoneticPr fontId="5"/>
  </si>
  <si>
    <r>
      <t>④</t>
    </r>
    <r>
      <rPr>
        <sz val="10.5"/>
        <color indexed="8"/>
        <rFont val="ＭＳ 明朝"/>
        <family val="1"/>
        <charset val="128"/>
      </rPr>
      <t>粗付加価値については、雇用者報酬の一定割合が、最終需要（消費）にまわるものとする。</t>
    </r>
    <rPh sb="15" eb="17">
      <t>ホウシュウ</t>
    </rPh>
    <phoneticPr fontId="5"/>
  </si>
  <si>
    <t>（注）雇用者報酬の消費への転換比率は、一般的に使われる「平均消費性向」（資料：総務省「家計調査」）を用いた。</t>
    <rPh sb="6" eb="8">
      <t>ホウシュウ</t>
    </rPh>
    <rPh sb="36" eb="38">
      <t>シリョウ</t>
    </rPh>
    <rPh sb="39" eb="42">
      <t>ソウムショウ</t>
    </rPh>
    <rPh sb="43" eb="45">
      <t>カケイ</t>
    </rPh>
    <rPh sb="45" eb="47">
      <t>チョウサ</t>
    </rPh>
    <phoneticPr fontId="5"/>
  </si>
  <si>
    <r>
      <t>②</t>
    </r>
    <r>
      <rPr>
        <sz val="10.5"/>
        <color indexed="8"/>
        <rFont val="ＭＳ 明朝"/>
        <family val="1"/>
        <charset val="128"/>
      </rPr>
      <t>雇用者報酬の外に営業余剰なども、一部、消費や投資に向って新たな需要を喚起する。</t>
    </r>
    <rPh sb="4" eb="6">
      <t>ホウシュウ</t>
    </rPh>
    <phoneticPr fontId="5"/>
  </si>
  <si>
    <t>部門別最終需要額</t>
    <rPh sb="0" eb="3">
      <t>ブモンベツ</t>
    </rPh>
    <rPh sb="3" eb="5">
      <t>サイシュウ</t>
    </rPh>
    <rPh sb="5" eb="7">
      <t>ジュヨウ</t>
    </rPh>
    <rPh sb="7" eb="8">
      <t>ガク</t>
    </rPh>
    <phoneticPr fontId="5"/>
  </si>
  <si>
    <t>ﾃﾞｰﾀ入力欄</t>
    <rPh sb="4" eb="6">
      <t>ニュウリョク</t>
    </rPh>
    <rPh sb="6" eb="7">
      <t>ラン</t>
    </rPh>
    <phoneticPr fontId="5"/>
  </si>
  <si>
    <t>雇用者報酬への転換比率</t>
    <rPh sb="0" eb="3">
      <t>コヨウシャ</t>
    </rPh>
    <rPh sb="3" eb="5">
      <t>ホウシュウ</t>
    </rPh>
    <rPh sb="7" eb="9">
      <t>テンカン</t>
    </rPh>
    <rPh sb="9" eb="11">
      <t>ヒリツ</t>
    </rPh>
    <phoneticPr fontId="5"/>
  </si>
  <si>
    <t>最終需要額</t>
    <rPh sb="0" eb="2">
      <t>サイシュウ</t>
    </rPh>
    <rPh sb="2" eb="5">
      <t>ジュヨウガク</t>
    </rPh>
    <phoneticPr fontId="5"/>
  </si>
  <si>
    <t>経済波及効果（まとめ）</t>
    <rPh sb="0" eb="2">
      <t>ケイザイ</t>
    </rPh>
    <rPh sb="2" eb="4">
      <t>ハキュウ</t>
    </rPh>
    <rPh sb="4" eb="6">
      <t>コウカ</t>
    </rPh>
    <phoneticPr fontId="5"/>
  </si>
  <si>
    <t>（百万円、人）</t>
    <rPh sb="1" eb="2">
      <t>ヒャク</t>
    </rPh>
    <rPh sb="2" eb="4">
      <t>マンエン</t>
    </rPh>
    <rPh sb="5" eb="6">
      <t>ニン</t>
    </rPh>
    <phoneticPr fontId="5"/>
  </si>
  <si>
    <t>備考</t>
    <rPh sb="0" eb="2">
      <t>ビコウ</t>
    </rPh>
    <phoneticPr fontId="5"/>
  </si>
  <si>
    <t>平均消費性向（勤労者世帯）</t>
    <rPh sb="0" eb="2">
      <t>ヘイキン</t>
    </rPh>
    <rPh sb="7" eb="10">
      <t>キンロウシャ</t>
    </rPh>
    <rPh sb="10" eb="12">
      <t>セタイ</t>
    </rPh>
    <phoneticPr fontId="5"/>
  </si>
  <si>
    <t>（百万円）</t>
    <rPh sb="1" eb="2">
      <t>ヒャク</t>
    </rPh>
    <rPh sb="2" eb="4">
      <t>マンエン</t>
    </rPh>
    <phoneticPr fontId="5"/>
  </si>
  <si>
    <t>生産誘発額</t>
    <rPh sb="0" eb="2">
      <t>セイサン</t>
    </rPh>
    <rPh sb="2" eb="5">
      <t>ユウハツガク</t>
    </rPh>
    <phoneticPr fontId="5"/>
  </si>
  <si>
    <t>付加価値誘発額</t>
    <rPh sb="0" eb="2">
      <t>フカ</t>
    </rPh>
    <rPh sb="2" eb="4">
      <t>カチ</t>
    </rPh>
    <rPh sb="4" eb="7">
      <t>ユウハツガク</t>
    </rPh>
    <phoneticPr fontId="5"/>
  </si>
  <si>
    <t>就業者誘発数</t>
    <rPh sb="0" eb="3">
      <t>シュウギョウシャ</t>
    </rPh>
    <rPh sb="3" eb="5">
      <t>ユウハツ</t>
    </rPh>
    <rPh sb="5" eb="6">
      <t>スウ</t>
    </rPh>
    <phoneticPr fontId="5"/>
  </si>
  <si>
    <t>雇用者誘発数</t>
    <rPh sb="0" eb="3">
      <t>コヨウシャ</t>
    </rPh>
    <rPh sb="3" eb="5">
      <t>ユウハツ</t>
    </rPh>
    <rPh sb="5" eb="6">
      <t>スウ</t>
    </rPh>
    <phoneticPr fontId="5"/>
  </si>
  <si>
    <t>ﾜｰｸｼｰﾄ</t>
    <phoneticPr fontId="5"/>
  </si>
  <si>
    <t>神戸市</t>
    <rPh sb="0" eb="3">
      <t>コウベシ</t>
    </rPh>
    <phoneticPr fontId="5"/>
  </si>
  <si>
    <t>近畿</t>
    <rPh sb="0" eb="2">
      <t>キンキ</t>
    </rPh>
    <phoneticPr fontId="5"/>
  </si>
  <si>
    <t>平成10年平均</t>
    <rPh sb="0" eb="2">
      <t>ヘイセイ</t>
    </rPh>
    <rPh sb="4" eb="5">
      <t>ネン</t>
    </rPh>
    <rPh sb="5" eb="7">
      <t>ヘイキン</t>
    </rPh>
    <phoneticPr fontId="5"/>
  </si>
  <si>
    <t>平成11年平均</t>
    <rPh sb="0" eb="2">
      <t>ヘイセイ</t>
    </rPh>
    <rPh sb="4" eb="5">
      <t>ネン</t>
    </rPh>
    <rPh sb="5" eb="7">
      <t>ヘイキン</t>
    </rPh>
    <phoneticPr fontId="5"/>
  </si>
  <si>
    <t>平成12年平均</t>
    <rPh sb="0" eb="2">
      <t>ヘイセイ</t>
    </rPh>
    <rPh sb="4" eb="5">
      <t>ネン</t>
    </rPh>
    <rPh sb="5" eb="7">
      <t>ヘイキン</t>
    </rPh>
    <phoneticPr fontId="5"/>
  </si>
  <si>
    <t>平成13年平均</t>
    <rPh sb="0" eb="2">
      <t>ヘイセイ</t>
    </rPh>
    <rPh sb="4" eb="5">
      <t>ネン</t>
    </rPh>
    <rPh sb="5" eb="7">
      <t>ヘイキン</t>
    </rPh>
    <phoneticPr fontId="5"/>
  </si>
  <si>
    <t>平成14年平均</t>
    <rPh sb="0" eb="2">
      <t>ヘイセイ</t>
    </rPh>
    <rPh sb="4" eb="5">
      <t>ネン</t>
    </rPh>
    <rPh sb="5" eb="7">
      <t>ヘイキン</t>
    </rPh>
    <phoneticPr fontId="5"/>
  </si>
  <si>
    <t>平成15年平均</t>
    <rPh sb="0" eb="2">
      <t>ヘイセイ</t>
    </rPh>
    <rPh sb="4" eb="5">
      <t>ネン</t>
    </rPh>
    <rPh sb="5" eb="7">
      <t>ヘイキン</t>
    </rPh>
    <phoneticPr fontId="5"/>
  </si>
  <si>
    <t>（資料）総務省「家計調査」</t>
    <rPh sb="1" eb="3">
      <t>シリョウ</t>
    </rPh>
    <rPh sb="4" eb="7">
      <t>ソウムショウ</t>
    </rPh>
    <rPh sb="8" eb="10">
      <t>カケイ</t>
    </rPh>
    <rPh sb="10" eb="12">
      <t>チョウサ</t>
    </rPh>
    <phoneticPr fontId="5"/>
  </si>
  <si>
    <t>雇用者報酬転換比率</t>
    <rPh sb="0" eb="3">
      <t>コヨウシャ</t>
    </rPh>
    <rPh sb="3" eb="5">
      <t>ホウシュウ</t>
    </rPh>
    <rPh sb="5" eb="7">
      <t>テンカン</t>
    </rPh>
    <rPh sb="7" eb="9">
      <t>ヒリツ</t>
    </rPh>
    <phoneticPr fontId="5"/>
  </si>
  <si>
    <t>需要増加額</t>
  </si>
  <si>
    <t>1次間接
波及効果</t>
  </si>
  <si>
    <t>直接+1次間接波及効果</t>
  </si>
  <si>
    <t>雇用者
所得率</t>
  </si>
  <si>
    <t>雇用者所得誘発額（直接+1次間接波及効果）</t>
  </si>
  <si>
    <t>民間消費による需要
増加額</t>
  </si>
  <si>
    <t>2次間接
波及効果</t>
  </si>
  <si>
    <t>総合効果（直接+1次+2次間接波及効果）</t>
  </si>
  <si>
    <t>合計</t>
  </si>
  <si>
    <t>※四捨五入の関係で合計と内訳が一致しない場合があります。</t>
  </si>
  <si>
    <t>生産誘発額</t>
    <rPh sb="0" eb="2">
      <t>セイサン</t>
    </rPh>
    <rPh sb="2" eb="4">
      <t>ユウハツ</t>
    </rPh>
    <rPh sb="4" eb="5">
      <t>ガク</t>
    </rPh>
    <phoneticPr fontId="5"/>
  </si>
  <si>
    <t>雇用誘発数</t>
    <rPh sb="0" eb="2">
      <t>コヨウ</t>
    </rPh>
    <rPh sb="2" eb="4">
      <t>ユウハツ</t>
    </rPh>
    <rPh sb="4" eb="5">
      <t>スウ</t>
    </rPh>
    <phoneticPr fontId="5"/>
  </si>
  <si>
    <t>就業者創出（人）</t>
    <rPh sb="0" eb="3">
      <t>シュウギョウシャ</t>
    </rPh>
    <phoneticPr fontId="5"/>
  </si>
  <si>
    <t>雇用係数（百万円当り）</t>
    <rPh sb="0" eb="2">
      <t>コヨウ</t>
    </rPh>
    <rPh sb="2" eb="4">
      <t>ケイスウ</t>
    </rPh>
    <phoneticPr fontId="5"/>
  </si>
  <si>
    <t>雇用者創出（人）</t>
    <rPh sb="0" eb="3">
      <t>コヨウシャ</t>
    </rPh>
    <rPh sb="3" eb="5">
      <t>ソウシュツ</t>
    </rPh>
    <phoneticPr fontId="5"/>
  </si>
  <si>
    <t>C=A×B</t>
    <phoneticPr fontId="5"/>
  </si>
  <si>
    <t>E=C×D</t>
    <phoneticPr fontId="5"/>
  </si>
  <si>
    <t>F=逆行列係数×E</t>
    <rPh sb="2" eb="5">
      <t>ギャクギョウレツ</t>
    </rPh>
    <rPh sb="5" eb="7">
      <t>ケイスウ</t>
    </rPh>
    <phoneticPr fontId="5"/>
  </si>
  <si>
    <t>G=A+F</t>
    <phoneticPr fontId="5"/>
  </si>
  <si>
    <t>H</t>
    <phoneticPr fontId="5"/>
  </si>
  <si>
    <t>I=G×H</t>
    <phoneticPr fontId="5"/>
  </si>
  <si>
    <t>J</t>
    <phoneticPr fontId="5"/>
  </si>
  <si>
    <t>Ｋ=I×J</t>
    <phoneticPr fontId="5"/>
  </si>
  <si>
    <t>L</t>
    <phoneticPr fontId="5"/>
  </si>
  <si>
    <t>M=K×L</t>
    <phoneticPr fontId="5"/>
  </si>
  <si>
    <t>N</t>
    <phoneticPr fontId="5"/>
  </si>
  <si>
    <t>O=M×N</t>
    <phoneticPr fontId="5"/>
  </si>
  <si>
    <t>P=逆行列係数×O</t>
    <rPh sb="2" eb="5">
      <t>ギャクギョウレツ</t>
    </rPh>
    <rPh sb="5" eb="7">
      <t>ケイスウ</t>
    </rPh>
    <phoneticPr fontId="5"/>
  </si>
  <si>
    <t>Q=G+P</t>
    <phoneticPr fontId="5"/>
  </si>
  <si>
    <t>R</t>
    <phoneticPr fontId="5"/>
  </si>
  <si>
    <t>S=Q×R</t>
    <phoneticPr fontId="5"/>
  </si>
  <si>
    <t>T</t>
    <phoneticPr fontId="5"/>
  </si>
  <si>
    <t>U=Q×T</t>
    <phoneticPr fontId="5"/>
  </si>
  <si>
    <t>V</t>
    <phoneticPr fontId="5"/>
  </si>
  <si>
    <t>W=Q×V</t>
    <phoneticPr fontId="5"/>
  </si>
  <si>
    <t xml:space="preserve"> </t>
    <phoneticPr fontId="5"/>
  </si>
  <si>
    <t>備考（参照WS)</t>
    <rPh sb="0" eb="2">
      <t>ビコウ</t>
    </rPh>
    <rPh sb="3" eb="5">
      <t>サンショウ</t>
    </rPh>
    <phoneticPr fontId="5"/>
  </si>
  <si>
    <t>最終需要推計</t>
    <rPh sb="0" eb="2">
      <t>サイシュウ</t>
    </rPh>
    <rPh sb="2" eb="4">
      <t>ジュヨウ</t>
    </rPh>
    <rPh sb="4" eb="6">
      <t>スイケイ</t>
    </rPh>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</si>
  <si>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</si>
  <si>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</si>
  <si>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</si>
  <si>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</si>
  <si>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</si>
  <si>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</si>
  <si>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</si>
  <si>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 xml:space="preserve"> </t>
    <phoneticPr fontId="5"/>
  </si>
  <si>
    <t>第８表　その他の分析係数表（その１）　県内自給率・移輸入係数表</t>
    <rPh sb="10" eb="12">
      <t>ケイスウ</t>
    </rPh>
    <phoneticPr fontId="5"/>
  </si>
  <si>
    <t>逆行列係数表</t>
  </si>
  <si>
    <t>飲食料品　　　　　　　</t>
  </si>
  <si>
    <t>輸送機械  　　　　　</t>
  </si>
  <si>
    <t>電力・ガス・熱供給　</t>
  </si>
  <si>
    <t>情報通信</t>
  </si>
  <si>
    <t>36</t>
  </si>
  <si>
    <t>平成16年平均</t>
    <rPh sb="0" eb="2">
      <t>ヘイセイ</t>
    </rPh>
    <rPh sb="4" eb="5">
      <t>ネン</t>
    </rPh>
    <rPh sb="5" eb="7">
      <t>ヘイキン</t>
    </rPh>
    <phoneticPr fontId="5"/>
  </si>
  <si>
    <t>平成17年平均</t>
    <rPh sb="0" eb="2">
      <t>ヘイセイ</t>
    </rPh>
    <rPh sb="4" eb="5">
      <t>ネン</t>
    </rPh>
    <rPh sb="5" eb="7">
      <t>ヘイキン</t>
    </rPh>
    <phoneticPr fontId="5"/>
  </si>
  <si>
    <t>平成18年平均</t>
    <rPh sb="0" eb="2">
      <t>ヘイセイ</t>
    </rPh>
    <rPh sb="4" eb="5">
      <t>ネン</t>
    </rPh>
    <rPh sb="5" eb="7">
      <t>ヘイキン</t>
    </rPh>
    <phoneticPr fontId="5"/>
  </si>
  <si>
    <t>平成19年平均</t>
    <rPh sb="0" eb="2">
      <t>ヘイセイ</t>
    </rPh>
    <rPh sb="4" eb="5">
      <t>ネン</t>
    </rPh>
    <rPh sb="5" eb="7">
      <t>ヘイキン</t>
    </rPh>
    <phoneticPr fontId="5"/>
  </si>
  <si>
    <t>平成20年平均</t>
    <rPh sb="0" eb="2">
      <t>ヘイセイ</t>
    </rPh>
    <rPh sb="4" eb="5">
      <t>ネン</t>
    </rPh>
    <rPh sb="5" eb="7">
      <t>ヘイキン</t>
    </rPh>
    <phoneticPr fontId="5"/>
  </si>
  <si>
    <t>37</t>
  </si>
  <si>
    <t>38</t>
  </si>
  <si>
    <t>39</t>
  </si>
  <si>
    <t>40</t>
  </si>
  <si>
    <t>(控除)補助金</t>
  </si>
  <si>
    <t>37</t>
    <phoneticPr fontId="5"/>
  </si>
  <si>
    <t>輸送機械  　　　　　</t>
    <phoneticPr fontId="5"/>
  </si>
  <si>
    <t>投入係数表</t>
  </si>
  <si>
    <t>粗付加価値　　　　　　　　　　率</t>
    <rPh sb="0" eb="1">
      <t>ソ</t>
    </rPh>
    <rPh sb="1" eb="3">
      <t>フカ</t>
    </rPh>
    <rPh sb="3" eb="5">
      <t>カチ</t>
    </rPh>
    <rPh sb="15" eb="16">
      <t>リツ</t>
    </rPh>
    <phoneticPr fontId="5"/>
  </si>
  <si>
    <t>粗付加価値誘発額</t>
    <rPh sb="0" eb="1">
      <t>ソ</t>
    </rPh>
    <rPh sb="1" eb="3">
      <t>フカ</t>
    </rPh>
    <rPh sb="3" eb="5">
      <t>カチ</t>
    </rPh>
    <rPh sb="5" eb="8">
      <t>ユウハツガク</t>
    </rPh>
    <phoneticPr fontId="5"/>
  </si>
  <si>
    <t>就業係数（百万円当り）</t>
    <rPh sb="0" eb="2">
      <t>シュウギョウ</t>
    </rPh>
    <rPh sb="2" eb="4">
      <t>ケイスウ</t>
    </rPh>
    <phoneticPr fontId="5"/>
  </si>
  <si>
    <t>就業係数</t>
    <phoneticPr fontId="5"/>
  </si>
  <si>
    <t>雇用係数</t>
    <phoneticPr fontId="5"/>
  </si>
  <si>
    <t>雇用係数</t>
    <rPh sb="0" eb="2">
      <t>コヨウ</t>
    </rPh>
    <phoneticPr fontId="5"/>
  </si>
  <si>
    <t>第８表　その他の分析係数表（その２）　就業・雇用係数表</t>
    <phoneticPr fontId="5"/>
  </si>
  <si>
    <t>平成21年平均</t>
    <rPh sb="0" eb="2">
      <t>ヘイセイ</t>
    </rPh>
    <rPh sb="4" eb="5">
      <t>ネン</t>
    </rPh>
    <rPh sb="5" eb="7">
      <t>ヘイキン</t>
    </rPh>
    <phoneticPr fontId="5"/>
  </si>
  <si>
    <t>平成22年平均</t>
    <rPh sb="0" eb="2">
      <t>ヘイセイ</t>
    </rPh>
    <rPh sb="4" eb="5">
      <t>ネン</t>
    </rPh>
    <rPh sb="5" eb="7">
      <t>ヘイキン</t>
    </rPh>
    <phoneticPr fontId="5"/>
  </si>
  <si>
    <t>平成23年平均</t>
    <rPh sb="0" eb="2">
      <t>ヘイセイ</t>
    </rPh>
    <rPh sb="4" eb="5">
      <t>ネン</t>
    </rPh>
    <rPh sb="5" eb="7">
      <t>ヘイキン</t>
    </rPh>
    <phoneticPr fontId="5"/>
  </si>
  <si>
    <t>平成24年平均</t>
    <rPh sb="0" eb="2">
      <t>ヘイセイ</t>
    </rPh>
    <rPh sb="4" eb="5">
      <t>ネン</t>
    </rPh>
    <rPh sb="5" eb="7">
      <t>ヘイキン</t>
    </rPh>
    <phoneticPr fontId="5"/>
  </si>
  <si>
    <t>2</t>
  </si>
  <si>
    <t>3</t>
  </si>
  <si>
    <t>4</t>
  </si>
  <si>
    <t>5</t>
  </si>
  <si>
    <t>6</t>
  </si>
  <si>
    <t>7</t>
  </si>
  <si>
    <t>8</t>
  </si>
  <si>
    <t>9</t>
  </si>
  <si>
    <t>域内最終需要増加額
（直接効果）</t>
    <rPh sb="0" eb="1">
      <t>イキ</t>
    </rPh>
    <phoneticPr fontId="5"/>
  </si>
  <si>
    <t>投入係数（対事業所サービス）</t>
    <rPh sb="5" eb="6">
      <t>タイ</t>
    </rPh>
    <rPh sb="6" eb="9">
      <t>ジギョウショ</t>
    </rPh>
    <phoneticPr fontId="5"/>
  </si>
  <si>
    <t>投入係数（教育・研究）</t>
    <rPh sb="5" eb="7">
      <t>キョウイク</t>
    </rPh>
    <rPh sb="8" eb="10">
      <t>ケンキュウ</t>
    </rPh>
    <phoneticPr fontId="5"/>
  </si>
  <si>
    <t>投入係数（公務）</t>
    <rPh sb="5" eb="7">
      <t>コウム</t>
    </rPh>
    <phoneticPr fontId="5"/>
  </si>
  <si>
    <t>投入係数（情報通信）</t>
    <rPh sb="5" eb="7">
      <t>ジョウホウ</t>
    </rPh>
    <rPh sb="7" eb="9">
      <t>ツウシン</t>
    </rPh>
    <phoneticPr fontId="5"/>
  </si>
  <si>
    <t>投入係数（不動産）</t>
    <rPh sb="5" eb="8">
      <t>フドウサン</t>
    </rPh>
    <phoneticPr fontId="5"/>
  </si>
  <si>
    <t>投入係数（金融・保険）</t>
    <rPh sb="5" eb="7">
      <t>キンユウ</t>
    </rPh>
    <rPh sb="8" eb="10">
      <t>ホケン</t>
    </rPh>
    <phoneticPr fontId="5"/>
  </si>
  <si>
    <t>投入係数（その他の製造工業製品）</t>
    <rPh sb="7" eb="8">
      <t>タ</t>
    </rPh>
    <rPh sb="9" eb="11">
      <t>セイゾウ</t>
    </rPh>
    <rPh sb="11" eb="13">
      <t>コウギョウ</t>
    </rPh>
    <rPh sb="13" eb="15">
      <t>セイヒン</t>
    </rPh>
    <phoneticPr fontId="5"/>
  </si>
  <si>
    <t>投入係数（建設）</t>
    <rPh sb="5" eb="7">
      <t>ケンセツ</t>
    </rPh>
    <phoneticPr fontId="5"/>
  </si>
  <si>
    <t>投入係数（輸送機械）</t>
    <rPh sb="5" eb="7">
      <t>ユソウ</t>
    </rPh>
    <rPh sb="7" eb="9">
      <t>キカイ</t>
    </rPh>
    <phoneticPr fontId="5"/>
  </si>
  <si>
    <t>投入係数（電子部品）</t>
    <rPh sb="5" eb="7">
      <t>デンシ</t>
    </rPh>
    <rPh sb="7" eb="9">
      <t>ブヒン</t>
    </rPh>
    <phoneticPr fontId="5"/>
  </si>
  <si>
    <t>投入係数（金属製品）</t>
    <rPh sb="5" eb="7">
      <t>キンゾク</t>
    </rPh>
    <rPh sb="7" eb="9">
      <t>セイヒン</t>
    </rPh>
    <phoneticPr fontId="5"/>
  </si>
  <si>
    <t>投入係数（非鉄金属）</t>
    <rPh sb="5" eb="7">
      <t>ヒテツ</t>
    </rPh>
    <rPh sb="7" eb="9">
      <t>キンゾク</t>
    </rPh>
    <phoneticPr fontId="5"/>
  </si>
  <si>
    <t>投入係数（鉄鋼）</t>
    <rPh sb="5" eb="7">
      <t>テッコウ</t>
    </rPh>
    <phoneticPr fontId="5"/>
  </si>
  <si>
    <t>窯業・土石製品</t>
    <phoneticPr fontId="5"/>
  </si>
  <si>
    <t>投入係数（窯業・土石製品）</t>
    <rPh sb="5" eb="7">
      <t>ヨウギョウ</t>
    </rPh>
    <rPh sb="8" eb="10">
      <t>ドセキ</t>
    </rPh>
    <rPh sb="10" eb="12">
      <t>セイヒン</t>
    </rPh>
    <phoneticPr fontId="5"/>
  </si>
  <si>
    <t>投入係数（石油・石炭製品）</t>
    <rPh sb="5" eb="7">
      <t>セキユ</t>
    </rPh>
    <rPh sb="8" eb="10">
      <t>セキタン</t>
    </rPh>
    <rPh sb="10" eb="12">
      <t>セイヒン</t>
    </rPh>
    <phoneticPr fontId="5"/>
  </si>
  <si>
    <t>化学製品</t>
    <phoneticPr fontId="5"/>
  </si>
  <si>
    <t>投入係数（化学製品）</t>
    <rPh sb="5" eb="7">
      <t>カガク</t>
    </rPh>
    <rPh sb="7" eb="9">
      <t>セイヒン</t>
    </rPh>
    <phoneticPr fontId="5"/>
  </si>
  <si>
    <t>投入係数（繊維製品）</t>
    <rPh sb="5" eb="7">
      <t>センイ</t>
    </rPh>
    <rPh sb="7" eb="9">
      <t>セイヒン</t>
    </rPh>
    <phoneticPr fontId="5"/>
  </si>
  <si>
    <t>飲食料品　　　　　　　</t>
    <phoneticPr fontId="5"/>
  </si>
  <si>
    <t>投入係数（鉱業）</t>
    <rPh sb="5" eb="7">
      <t>コウギョウ</t>
    </rPh>
    <phoneticPr fontId="5"/>
  </si>
  <si>
    <t>漁業</t>
    <rPh sb="0" eb="2">
      <t>ギョギョウ</t>
    </rPh>
    <phoneticPr fontId="5"/>
  </si>
  <si>
    <t>投入係数（漁業）</t>
    <rPh sb="5" eb="7">
      <t>ギョギョウ</t>
    </rPh>
    <phoneticPr fontId="5"/>
  </si>
  <si>
    <t>・2次波及試算にあたっては、域内産品自給率（純粋の域内への波及効果）を考慮</t>
    <rPh sb="14" eb="16">
      <t>イキナイ</t>
    </rPh>
    <rPh sb="25" eb="26">
      <t>イキ</t>
    </rPh>
    <phoneticPr fontId="5"/>
  </si>
  <si>
    <t>平成25年平均</t>
    <rPh sb="0" eb="2">
      <t>ヘイセイ</t>
    </rPh>
    <rPh sb="4" eb="5">
      <t>ネン</t>
    </rPh>
    <rPh sb="5" eb="7">
      <t>ヘイキン</t>
    </rPh>
    <phoneticPr fontId="5"/>
  </si>
  <si>
    <t>経済波及効果まとめ</t>
    <rPh sb="0" eb="2">
      <t>ケイザイ</t>
    </rPh>
    <rPh sb="2" eb="4">
      <t>ハキュウ</t>
    </rPh>
    <rPh sb="4" eb="6">
      <t>コウカ</t>
    </rPh>
    <phoneticPr fontId="5"/>
  </si>
  <si>
    <t>うち雇用者誘発数</t>
    <rPh sb="2" eb="5">
      <t>コヨウシャ</t>
    </rPh>
    <rPh sb="5" eb="7">
      <t>ユウハツ</t>
    </rPh>
    <rPh sb="7" eb="8">
      <t>スウ</t>
    </rPh>
    <phoneticPr fontId="5"/>
  </si>
  <si>
    <t>（人）</t>
    <rPh sb="1" eb="2">
      <t>ニン</t>
    </rPh>
    <phoneticPr fontId="5"/>
  </si>
  <si>
    <t>経済波及効果(A)</t>
    <rPh sb="0" eb="2">
      <t>ケイザイ</t>
    </rPh>
    <rPh sb="2" eb="4">
      <t>ハキュウ</t>
    </rPh>
    <rPh sb="4" eb="6">
      <t>コウカ</t>
    </rPh>
    <phoneticPr fontId="5"/>
  </si>
  <si>
    <t>当初需要額・域内GDP(B)</t>
    <rPh sb="0" eb="2">
      <t>トウショ</t>
    </rPh>
    <rPh sb="2" eb="4">
      <t>ジュヨウ</t>
    </rPh>
    <rPh sb="4" eb="5">
      <t>ガク</t>
    </rPh>
    <rPh sb="6" eb="8">
      <t>イキナイ</t>
    </rPh>
    <phoneticPr fontId="5"/>
  </si>
  <si>
    <t>－</t>
    <phoneticPr fontId="5"/>
  </si>
  <si>
    <t>当初比（C=A/B）</t>
    <rPh sb="0" eb="2">
      <t>トウショ</t>
    </rPh>
    <rPh sb="2" eb="3">
      <t>ヒ</t>
    </rPh>
    <phoneticPr fontId="5"/>
  </si>
  <si>
    <t>（資料）兵庫県統計課「市町民経済計算」</t>
    <rPh sb="1" eb="3">
      <t>シリョウ</t>
    </rPh>
    <rPh sb="4" eb="7">
      <t>ヒョウゴケン</t>
    </rPh>
    <rPh sb="7" eb="9">
      <t>トウケイ</t>
    </rPh>
    <rPh sb="9" eb="10">
      <t>カ</t>
    </rPh>
    <rPh sb="11" eb="13">
      <t>シチョウ</t>
    </rPh>
    <rPh sb="13" eb="14">
      <t>ミン</t>
    </rPh>
    <rPh sb="14" eb="16">
      <t>ケイザイ</t>
    </rPh>
    <rPh sb="16" eb="18">
      <t>ケイサン</t>
    </rPh>
    <phoneticPr fontId="5"/>
  </si>
  <si>
    <t>－</t>
    <phoneticPr fontId="5"/>
  </si>
  <si>
    <t>平成26年平均</t>
    <rPh sb="0" eb="2">
      <t>ヘイセイ</t>
    </rPh>
    <rPh sb="4" eb="5">
      <t>ネン</t>
    </rPh>
    <rPh sb="5" eb="7">
      <t>ヘイキン</t>
    </rPh>
    <phoneticPr fontId="5"/>
  </si>
  <si>
    <t>１</t>
  </si>
  <si>
    <t>農業</t>
    <rPh sb="0" eb="2">
      <t>ノウギョウ</t>
    </rPh>
    <phoneticPr fontId="2"/>
  </si>
  <si>
    <t>林業</t>
    <rPh sb="0" eb="2">
      <t>リンギョウ</t>
    </rPh>
    <phoneticPr fontId="8"/>
  </si>
  <si>
    <t>漁業</t>
    <rPh sb="0" eb="2">
      <t>ギョギョウ</t>
    </rPh>
    <phoneticPr fontId="8"/>
  </si>
  <si>
    <t>パルプ・紙・木製品</t>
  </si>
  <si>
    <t>はん用機械</t>
  </si>
  <si>
    <t>生産用機械</t>
  </si>
  <si>
    <t>業務用機械</t>
  </si>
  <si>
    <t>電子部品</t>
    <rPh sb="0" eb="2">
      <t>デンシ</t>
    </rPh>
    <rPh sb="2" eb="4">
      <t>ブヒン</t>
    </rPh>
    <phoneticPr fontId="8"/>
  </si>
  <si>
    <t>水道　　</t>
  </si>
  <si>
    <t>廃棄物処理</t>
    <rPh sb="0" eb="3">
      <t>ハイキブツ</t>
    </rPh>
    <rPh sb="3" eb="5">
      <t>ショリ</t>
    </rPh>
    <phoneticPr fontId="8"/>
  </si>
  <si>
    <t>商業</t>
    <rPh sb="0" eb="2">
      <t>ショウギョウ</t>
    </rPh>
    <phoneticPr fontId="8"/>
  </si>
  <si>
    <t>運輸、郵便</t>
    <rPh sb="3" eb="5">
      <t>ユウビン</t>
    </rPh>
    <phoneticPr fontId="8"/>
  </si>
  <si>
    <t>医療・福祉</t>
    <rPh sb="3" eb="5">
      <t>フクシ</t>
    </rPh>
    <phoneticPr fontId="8"/>
  </si>
  <si>
    <t>その他対個人サービス</t>
    <rPh sb="2" eb="3">
      <t>タ</t>
    </rPh>
    <phoneticPr fontId="8"/>
  </si>
  <si>
    <t>事務用品</t>
    <rPh sb="0" eb="2">
      <t>ジム</t>
    </rPh>
    <rPh sb="2" eb="4">
      <t>ヨウヒン</t>
    </rPh>
    <phoneticPr fontId="8"/>
  </si>
  <si>
    <t>分類不明</t>
    <rPh sb="0" eb="2">
      <t>ブンルイ</t>
    </rPh>
    <rPh sb="2" eb="4">
      <t>フメイ</t>
    </rPh>
    <phoneticPr fontId="8"/>
  </si>
  <si>
    <t>電子部品</t>
    <rPh sb="0" eb="2">
      <t>デンシ</t>
    </rPh>
    <rPh sb="2" eb="4">
      <t>ブヒン</t>
    </rPh>
    <phoneticPr fontId="5"/>
  </si>
  <si>
    <t>廃棄物処理</t>
    <rPh sb="0" eb="3">
      <t>ハイキブツ</t>
    </rPh>
    <rPh sb="3" eb="5">
      <t>ショリ</t>
    </rPh>
    <phoneticPr fontId="5"/>
  </si>
  <si>
    <t>事務用品</t>
    <rPh sb="0" eb="2">
      <t>ジム</t>
    </rPh>
    <rPh sb="2" eb="4">
      <t>ヨウヒン</t>
    </rPh>
    <phoneticPr fontId="5"/>
  </si>
  <si>
    <t>分類不明</t>
    <rPh sb="0" eb="2">
      <t>ブンルイ</t>
    </rPh>
    <rPh sb="2" eb="4">
      <t>フメイ</t>
    </rPh>
    <phoneticPr fontId="5"/>
  </si>
  <si>
    <t>パルプ・紙・木製品</t>
    <phoneticPr fontId="5"/>
  </si>
  <si>
    <t>水道　　</t>
    <phoneticPr fontId="5"/>
  </si>
  <si>
    <t>対事業所サービス</t>
    <phoneticPr fontId="5"/>
  </si>
  <si>
    <t>教育・研究</t>
    <phoneticPr fontId="5"/>
  </si>
  <si>
    <t>公務</t>
    <phoneticPr fontId="5"/>
  </si>
  <si>
    <t>情報通信</t>
    <rPh sb="0" eb="2">
      <t>ジョウホウ</t>
    </rPh>
    <phoneticPr fontId="5"/>
  </si>
  <si>
    <t>不動産</t>
    <phoneticPr fontId="5"/>
  </si>
  <si>
    <t>金融・保険</t>
    <phoneticPr fontId="5"/>
  </si>
  <si>
    <t>電力・ガス・熱供給　</t>
    <phoneticPr fontId="5"/>
  </si>
  <si>
    <t>建設</t>
    <phoneticPr fontId="5"/>
  </si>
  <si>
    <t>その他の製造工業製品</t>
    <phoneticPr fontId="5"/>
  </si>
  <si>
    <t>電気機械</t>
    <rPh sb="0" eb="2">
      <t>デンキ</t>
    </rPh>
    <phoneticPr fontId="5"/>
  </si>
  <si>
    <t>業務用機械</t>
    <phoneticPr fontId="5"/>
  </si>
  <si>
    <t>生産用機械</t>
    <phoneticPr fontId="5"/>
  </si>
  <si>
    <t>はん用機械</t>
    <phoneticPr fontId="5"/>
  </si>
  <si>
    <t>金属製品</t>
    <phoneticPr fontId="5"/>
  </si>
  <si>
    <t>非鉄金属</t>
    <phoneticPr fontId="5"/>
  </si>
  <si>
    <t>鉄鋼</t>
    <phoneticPr fontId="5"/>
  </si>
  <si>
    <t>石油・石炭製品</t>
    <phoneticPr fontId="5"/>
  </si>
  <si>
    <t>繊維製品</t>
    <phoneticPr fontId="5"/>
  </si>
  <si>
    <t>鉱業</t>
    <phoneticPr fontId="5"/>
  </si>
  <si>
    <t>農業</t>
    <rPh sb="0" eb="2">
      <t>ノウギョウ</t>
    </rPh>
    <phoneticPr fontId="3"/>
  </si>
  <si>
    <t>投入係数（農業）</t>
    <rPh sb="5" eb="7">
      <t>ノウギョウ</t>
    </rPh>
    <phoneticPr fontId="5"/>
  </si>
  <si>
    <t>投入係数（林業）</t>
    <rPh sb="5" eb="7">
      <t>リンギョウ</t>
    </rPh>
    <phoneticPr fontId="5"/>
  </si>
  <si>
    <t>投入係数（飲食料品）</t>
    <rPh sb="5" eb="7">
      <t>インショク</t>
    </rPh>
    <rPh sb="7" eb="8">
      <t>リョウ</t>
    </rPh>
    <rPh sb="8" eb="9">
      <t>ヒン</t>
    </rPh>
    <phoneticPr fontId="5"/>
  </si>
  <si>
    <t>投入係数（パルプ・紙・木製品）</t>
    <rPh sb="9" eb="10">
      <t>カミ</t>
    </rPh>
    <rPh sb="11" eb="12">
      <t>キ</t>
    </rPh>
    <rPh sb="12" eb="14">
      <t>セイヒン</t>
    </rPh>
    <phoneticPr fontId="5"/>
  </si>
  <si>
    <t>投入係数（はん用機械）</t>
    <rPh sb="7" eb="8">
      <t>ヨウ</t>
    </rPh>
    <rPh sb="8" eb="10">
      <t>キカイ</t>
    </rPh>
    <phoneticPr fontId="5"/>
  </si>
  <si>
    <t>投入係数（生産用機械）</t>
    <rPh sb="5" eb="8">
      <t>セイサンヨウ</t>
    </rPh>
    <rPh sb="8" eb="10">
      <t>キカイ</t>
    </rPh>
    <phoneticPr fontId="5"/>
  </si>
  <si>
    <t>投入係数（業務用機械）</t>
    <rPh sb="5" eb="8">
      <t>ギョウムヨウ</t>
    </rPh>
    <rPh sb="8" eb="10">
      <t>キカイ</t>
    </rPh>
    <phoneticPr fontId="5"/>
  </si>
  <si>
    <t>投入係数（電気機械）</t>
    <rPh sb="5" eb="7">
      <t>デンキ</t>
    </rPh>
    <rPh sb="7" eb="9">
      <t>キカイ</t>
    </rPh>
    <phoneticPr fontId="5"/>
  </si>
  <si>
    <t>投入係数（電気・ガス・熱供給）</t>
    <rPh sb="5" eb="7">
      <t>デンキ</t>
    </rPh>
    <rPh sb="11" eb="12">
      <t>ネツ</t>
    </rPh>
    <rPh sb="12" eb="14">
      <t>キョウキュウ</t>
    </rPh>
    <phoneticPr fontId="5"/>
  </si>
  <si>
    <t>投入係数（水道）</t>
    <rPh sb="5" eb="7">
      <t>スイドウ</t>
    </rPh>
    <phoneticPr fontId="5"/>
  </si>
  <si>
    <t>投入係数（廃棄物処理）</t>
    <rPh sb="5" eb="8">
      <t>ハイキブツ</t>
    </rPh>
    <rPh sb="8" eb="10">
      <t>ショリ</t>
    </rPh>
    <phoneticPr fontId="5"/>
  </si>
  <si>
    <t>投入係数（医療・福祉）</t>
    <rPh sb="5" eb="7">
      <t>イリョウ</t>
    </rPh>
    <rPh sb="8" eb="10">
      <t>フクシ</t>
    </rPh>
    <phoneticPr fontId="5"/>
  </si>
  <si>
    <t>投入係数（事務用品）</t>
    <rPh sb="5" eb="7">
      <t>ジム</t>
    </rPh>
    <rPh sb="7" eb="9">
      <t>ヨウヒン</t>
    </rPh>
    <phoneticPr fontId="5"/>
  </si>
  <si>
    <t>直接効果</t>
    <rPh sb="0" eb="2">
      <t>チョクセツ</t>
    </rPh>
    <rPh sb="2" eb="4">
      <t>コウカ</t>
    </rPh>
    <phoneticPr fontId="5"/>
  </si>
  <si>
    <t>第一次間接効果</t>
    <rPh sb="0" eb="3">
      <t>ダイイチジ</t>
    </rPh>
    <rPh sb="3" eb="5">
      <t>カンセツ</t>
    </rPh>
    <rPh sb="5" eb="7">
      <t>コウカ</t>
    </rPh>
    <phoneticPr fontId="5"/>
  </si>
  <si>
    <t>第二次間接効果</t>
    <rPh sb="0" eb="3">
      <t>ダイニジ</t>
    </rPh>
    <rPh sb="3" eb="5">
      <t>カンセツ</t>
    </rPh>
    <rPh sb="5" eb="7">
      <t>コウカ</t>
    </rPh>
    <phoneticPr fontId="5"/>
  </si>
  <si>
    <t>計</t>
    <rPh sb="0" eb="1">
      <t>ケイ</t>
    </rPh>
    <phoneticPr fontId="5"/>
  </si>
  <si>
    <t>（１）「生産波及効果」とは</t>
    <phoneticPr fontId="5"/>
  </si>
  <si>
    <t xml:space="preserve">  ある産業部門の生産物に対する最終需要（投資・消費・移輸出）の変化が、直接・間接のルートを通じて、他の産業部門の生産に影響を及ぼしていくことを「生産波及効果」という。</t>
    <phoneticPr fontId="5"/>
  </si>
  <si>
    <t>生産波及効果分析では、産業間の因果連鎖に起因する生産波及効果のメカニズムを基に、最終的に各産業部門において誘発される生産額を測定する。</t>
    <phoneticPr fontId="5"/>
  </si>
  <si>
    <t>測定の道具として、「投入係数」と「逆行列係数」を使用する。</t>
    <phoneticPr fontId="5"/>
  </si>
  <si>
    <t>　生産波及効果には、「生産誘発効果」と「粗付加価値誘発効果」とがある。</t>
    <phoneticPr fontId="5"/>
  </si>
  <si>
    <t>このうち「生産誘発効果」には、原材料消費による誘発効果と雇用者所得（賃金・給与等）など家計を通じて消費支出される最終需要の増加による誘発効果などがある。</t>
    <phoneticPr fontId="5"/>
  </si>
  <si>
    <t xml:space="preserve">  波及効果（誘発効果）は、直接効果と間接波及効果（第１次、第２次……）に分けられる。</t>
    <phoneticPr fontId="5"/>
  </si>
  <si>
    <t>例えば、ある産業で 100億円の生産があった場合、直接効果は 100億円の生産そのものであり、間接波及効果は 100億円の生産活動に伴う原材料消費や民間消費支出による誘発効果である。</t>
    <phoneticPr fontId="5"/>
  </si>
  <si>
    <t>⑦ 各部門が生産活動を個別に行った効果の和は、それら部門が同時に行ったときの総効果に等しい。</t>
    <phoneticPr fontId="5"/>
  </si>
  <si>
    <r>
      <t>③</t>
    </r>
    <r>
      <rPr>
        <sz val="10.5"/>
        <color indexed="8"/>
        <rFont val="ＭＳ 明朝"/>
        <family val="1"/>
        <charset val="128"/>
      </rPr>
      <t>就業者数は、生産額に比例して増加することとする。</t>
    </r>
    <phoneticPr fontId="5"/>
  </si>
  <si>
    <t>　これを所得の消費への転換と呼び、その一定割合を「消費への転換比率」という。</t>
    <phoneticPr fontId="5"/>
  </si>
  <si>
    <t>①生産波及効果分析では、新しく生み出された雇用者所得が、新たに消費需要の増加となって再び生産を誘発する過程を対象にした。</t>
    <phoneticPr fontId="5"/>
  </si>
  <si>
    <t>　計算上は次々に効果が波及していき、誘発される生産額が０になるまで分析は可能である。</t>
    <phoneticPr fontId="5"/>
  </si>
  <si>
    <t>　　実際には、生産波及過程で、「波及の中断」やタイム・ラグの問題などもあると考えられるが、分析の対象を、第２次間接波及効果までに限定した。</t>
    <phoneticPr fontId="5"/>
  </si>
  <si>
    <t>　その転換比率となる指標に資料上の制約があり、比率が明確か、推定可能な特別の場合を除き、あまり計算されないため、計測の対象外とした。</t>
    <phoneticPr fontId="5"/>
  </si>
  <si>
    <t xml:space="preserve"> </t>
    <phoneticPr fontId="5"/>
  </si>
  <si>
    <t>平成27年平均</t>
    <rPh sb="0" eb="2">
      <t>ヘイセイ</t>
    </rPh>
    <rPh sb="4" eb="5">
      <t>ネン</t>
    </rPh>
    <rPh sb="5" eb="7">
      <t>ヘイキン</t>
    </rPh>
    <phoneticPr fontId="5"/>
  </si>
  <si>
    <t>37</t>
    <phoneticPr fontId="5"/>
  </si>
  <si>
    <t>38</t>
    <phoneticPr fontId="5"/>
  </si>
  <si>
    <t>39</t>
    <phoneticPr fontId="5"/>
  </si>
  <si>
    <t>経済波及効果計算プロセス</t>
    <phoneticPr fontId="5"/>
  </si>
  <si>
    <t>対個人サービス</t>
    <rPh sb="0" eb="1">
      <t>タイ</t>
    </rPh>
    <rPh sb="1" eb="3">
      <t>コジン</t>
    </rPh>
    <phoneticPr fontId="5"/>
  </si>
  <si>
    <t>対個人サービス</t>
    <phoneticPr fontId="8"/>
  </si>
  <si>
    <t>投入係数（対個人サービス）</t>
    <rPh sb="5" eb="6">
      <t>タイ</t>
    </rPh>
    <rPh sb="6" eb="8">
      <t>コジン</t>
    </rPh>
    <phoneticPr fontId="5"/>
  </si>
  <si>
    <t>40</t>
    <phoneticPr fontId="5"/>
  </si>
  <si>
    <t>投入係数表</t>
    <rPh sb="0" eb="2">
      <t>トウニュウ</t>
    </rPh>
    <rPh sb="2" eb="4">
      <t>ケイスウ</t>
    </rPh>
    <phoneticPr fontId="5"/>
  </si>
  <si>
    <t>統合大分類（39部門）</t>
    <rPh sb="2" eb="3">
      <t>ダイ</t>
    </rPh>
    <phoneticPr fontId="5"/>
  </si>
  <si>
    <t>従業者</t>
    <rPh sb="0" eb="3">
      <t>ジュウギョウシャ</t>
    </rPh>
    <phoneticPr fontId="5"/>
  </si>
  <si>
    <t>雇用者</t>
    <rPh sb="0" eb="3">
      <t>コヨウシャ</t>
    </rPh>
    <phoneticPr fontId="5"/>
  </si>
  <si>
    <t>移輸出計</t>
    <rPh sb="0" eb="1">
      <t>イ</t>
    </rPh>
    <rPh sb="1" eb="3">
      <t>ユシュツ</t>
    </rPh>
    <rPh sb="3" eb="4">
      <t>ケイ</t>
    </rPh>
    <phoneticPr fontId="5"/>
  </si>
  <si>
    <t>投入係数（分類不明）</t>
    <rPh sb="5" eb="7">
      <t>ブンルイ</t>
    </rPh>
    <rPh sb="7" eb="9">
      <t>フメイ</t>
    </rPh>
    <phoneticPr fontId="5"/>
  </si>
  <si>
    <t xml:space="preserve"> </t>
    <phoneticPr fontId="5"/>
  </si>
  <si>
    <t>県内需要
増加額</t>
    <rPh sb="0" eb="1">
      <t>ケン</t>
    </rPh>
    <phoneticPr fontId="5"/>
  </si>
  <si>
    <t>民間消費による県内需要増加額</t>
    <rPh sb="7" eb="8">
      <t>ケン</t>
    </rPh>
    <phoneticPr fontId="5"/>
  </si>
  <si>
    <t>各部門(39部門）の生産額（最終需要額）が増加した場合の域内への経済波及効果</t>
    <rPh sb="0" eb="3">
      <t>カクブモン</t>
    </rPh>
    <rPh sb="6" eb="8">
      <t>ブモン</t>
    </rPh>
    <rPh sb="10" eb="12">
      <t>セイサン</t>
    </rPh>
    <rPh sb="12" eb="13">
      <t>ガク</t>
    </rPh>
    <rPh sb="14" eb="16">
      <t>サイシュウ</t>
    </rPh>
    <rPh sb="16" eb="19">
      <t>ジュヨウガク</t>
    </rPh>
    <rPh sb="21" eb="23">
      <t>ゾウカ</t>
    </rPh>
    <rPh sb="25" eb="27">
      <t>バアイ</t>
    </rPh>
    <rPh sb="28" eb="29">
      <t>イキ</t>
    </rPh>
    <rPh sb="29" eb="30">
      <t>ナイ</t>
    </rPh>
    <rPh sb="32" eb="34">
      <t>ケイザイ</t>
    </rPh>
    <rPh sb="34" eb="36">
      <t>ハキュウ</t>
    </rPh>
    <rPh sb="36" eb="38">
      <t>コウカ</t>
    </rPh>
    <phoneticPr fontId="5"/>
  </si>
  <si>
    <t>事例1　産業連関分析（39部門別ワークシート）</t>
    <rPh sb="0" eb="2">
      <t>ジレイ</t>
    </rPh>
    <rPh sb="4" eb="6">
      <t>サンギョウ</t>
    </rPh>
    <rPh sb="6" eb="8">
      <t>レンカン</t>
    </rPh>
    <rPh sb="8" eb="10">
      <t>ブンセキ</t>
    </rPh>
    <rPh sb="13" eb="16">
      <t>ブモンベツ</t>
    </rPh>
    <phoneticPr fontId="5"/>
  </si>
  <si>
    <t>事例1　産業連関分析（39部門別ワークシート）目次</t>
    <rPh sb="0" eb="2">
      <t>ジレイ</t>
    </rPh>
    <rPh sb="4" eb="6">
      <t>サンギョウ</t>
    </rPh>
    <rPh sb="6" eb="8">
      <t>レンカン</t>
    </rPh>
    <rPh sb="8" eb="10">
      <t>ブンセキ</t>
    </rPh>
    <rPh sb="13" eb="16">
      <t>ブモンベツ</t>
    </rPh>
    <rPh sb="23" eb="25">
      <t>モクジ</t>
    </rPh>
    <phoneticPr fontId="5"/>
  </si>
  <si>
    <t>対個人サービス</t>
    <phoneticPr fontId="8"/>
  </si>
  <si>
    <t>① 平成27年の産業構造において分析しており、「投入係数」「逆行列係数」を一定と仮定している。</t>
    <phoneticPr fontId="5"/>
  </si>
  <si>
    <r>
      <t>②</t>
    </r>
    <r>
      <rPr>
        <sz val="10.5"/>
        <color indexed="8"/>
        <rFont val="ＭＳ 明朝"/>
        <family val="1"/>
        <charset val="128"/>
      </rPr>
      <t>波及効果の測定には、39部門表（平成27年表）を用い、最終需要増加に伴う原材料による波及効果、付加価値による波及効果の２段階に分けて行う。</t>
    </r>
    <rPh sb="28" eb="30">
      <t>サイシュウ</t>
    </rPh>
    <rPh sb="30" eb="32">
      <t>ジュヨウ</t>
    </rPh>
    <rPh sb="32" eb="34">
      <t>ゾウカ</t>
    </rPh>
    <rPh sb="35" eb="36">
      <t>トモナ</t>
    </rPh>
    <phoneticPr fontId="5"/>
  </si>
  <si>
    <t>② 価格は平成27年価格である。</t>
    <phoneticPr fontId="5"/>
  </si>
  <si>
    <t>プラスチック・ゴム製品</t>
    <rPh sb="9" eb="11">
      <t>セイヒン</t>
    </rPh>
    <phoneticPr fontId="5"/>
  </si>
  <si>
    <t>情報通信機器</t>
  </si>
  <si>
    <t>情報通信機器</t>
    <phoneticPr fontId="5"/>
  </si>
  <si>
    <t>他に分類されない会員制団体</t>
    <rPh sb="0" eb="1">
      <t>ホカ</t>
    </rPh>
    <rPh sb="2" eb="4">
      <t>ブンルイ</t>
    </rPh>
    <rPh sb="8" eb="11">
      <t>カイインセイ</t>
    </rPh>
    <rPh sb="11" eb="13">
      <t>ダンタイ</t>
    </rPh>
    <phoneticPr fontId="8"/>
  </si>
  <si>
    <t>平成28年平均</t>
    <rPh sb="0" eb="2">
      <t>ヘイセイ</t>
    </rPh>
    <rPh sb="4" eb="5">
      <t>ネン</t>
    </rPh>
    <rPh sb="5" eb="7">
      <t>ヘイキン</t>
    </rPh>
    <phoneticPr fontId="5"/>
  </si>
  <si>
    <t>平成29年平均</t>
    <rPh sb="0" eb="2">
      <t>ヘイセイ</t>
    </rPh>
    <rPh sb="4" eb="5">
      <t>ネン</t>
    </rPh>
    <rPh sb="5" eb="7">
      <t>ヘイキン</t>
    </rPh>
    <phoneticPr fontId="5"/>
  </si>
  <si>
    <t>平成30年平均</t>
    <rPh sb="0" eb="2">
      <t>ヘイセイ</t>
    </rPh>
    <rPh sb="4" eb="5">
      <t>ネン</t>
    </rPh>
    <rPh sb="5" eb="7">
      <t>ヘイキン</t>
    </rPh>
    <phoneticPr fontId="5"/>
  </si>
  <si>
    <t>37</t>
    <phoneticPr fontId="5"/>
  </si>
  <si>
    <t>38</t>
    <phoneticPr fontId="5"/>
  </si>
  <si>
    <t>39</t>
    <phoneticPr fontId="5"/>
  </si>
  <si>
    <t>プラスチック・ゴム製品</t>
    <rPh sb="9" eb="11">
      <t>セイヒン</t>
    </rPh>
    <phoneticPr fontId="5"/>
  </si>
  <si>
    <t>情報通信機器</t>
    <phoneticPr fontId="5"/>
  </si>
  <si>
    <t>情報通信機器</t>
    <phoneticPr fontId="5"/>
  </si>
  <si>
    <t>運輸・郵便</t>
    <rPh sb="3" eb="5">
      <t>ユウビン</t>
    </rPh>
    <phoneticPr fontId="8"/>
  </si>
  <si>
    <t>投入係数（プラスチック・ゴム製品）</t>
    <rPh sb="14" eb="16">
      <t>セイヒン</t>
    </rPh>
    <phoneticPr fontId="5"/>
  </si>
  <si>
    <t>投入係数（情報通信機器）</t>
    <rPh sb="5" eb="7">
      <t>ジョウホウ</t>
    </rPh>
    <rPh sb="7" eb="9">
      <t>ツウシン</t>
    </rPh>
    <rPh sb="9" eb="11">
      <t>キキ</t>
    </rPh>
    <phoneticPr fontId="5"/>
  </si>
  <si>
    <t>投入係数（商業）</t>
    <rPh sb="5" eb="7">
      <t>ショウギョウ</t>
    </rPh>
    <phoneticPr fontId="5"/>
  </si>
  <si>
    <t>投入係数（運輸・郵便）</t>
    <rPh sb="5" eb="7">
      <t>ウンユ</t>
    </rPh>
    <rPh sb="8" eb="10">
      <t>ユウビン</t>
    </rPh>
    <phoneticPr fontId="5"/>
  </si>
  <si>
    <t>投入係数（他に分類されない会員制団体）</t>
    <rPh sb="5" eb="6">
      <t>ホカ</t>
    </rPh>
    <rPh sb="7" eb="9">
      <t>ブンルイ</t>
    </rPh>
    <rPh sb="13" eb="16">
      <t>カイインセイ</t>
    </rPh>
    <rPh sb="16" eb="18">
      <t>ダンタイ</t>
    </rPh>
    <phoneticPr fontId="5"/>
  </si>
  <si>
    <t>情報通信機器</t>
    <rPh sb="0" eb="2">
      <t>ジョウホウ</t>
    </rPh>
    <phoneticPr fontId="5"/>
  </si>
  <si>
    <t>商業</t>
    <rPh sb="0" eb="2">
      <t>ショウギョウ</t>
    </rPh>
    <phoneticPr fontId="5"/>
  </si>
  <si>
    <t>(単位：百万円）</t>
    <rPh sb="1" eb="3">
      <t>タンイ</t>
    </rPh>
    <rPh sb="4" eb="5">
      <t>ヒャク</t>
    </rPh>
    <rPh sb="5" eb="7">
      <t>マンエン</t>
    </rPh>
    <phoneticPr fontId="5"/>
  </si>
  <si>
    <t>　</t>
    <phoneticPr fontId="5"/>
  </si>
  <si>
    <t>A</t>
    <phoneticPr fontId="5"/>
  </si>
  <si>
    <t>B</t>
    <phoneticPr fontId="5"/>
  </si>
  <si>
    <t>C</t>
    <phoneticPr fontId="5"/>
  </si>
  <si>
    <t>D=B-C</t>
    <phoneticPr fontId="5"/>
  </si>
  <si>
    <t>E=C/A</t>
    <phoneticPr fontId="5"/>
  </si>
  <si>
    <t>F=1-E</t>
    <phoneticPr fontId="5"/>
  </si>
  <si>
    <t>製造業</t>
    <rPh sb="0" eb="3">
      <t>セイゾウギョウ</t>
    </rPh>
    <phoneticPr fontId="5"/>
  </si>
  <si>
    <t>非製造業</t>
    <rPh sb="0" eb="1">
      <t>ヒ</t>
    </rPh>
    <rPh sb="1" eb="4">
      <t>セイゾウギョウ</t>
    </rPh>
    <phoneticPr fontId="5"/>
  </si>
  <si>
    <t xml:space="preserve"> </t>
    <phoneticPr fontId="5"/>
  </si>
  <si>
    <t>部門別最終需要額（39部門別）</t>
    <rPh sb="0" eb="3">
      <t>ブモンベツ</t>
    </rPh>
    <rPh sb="3" eb="5">
      <t>サイシュウ</t>
    </rPh>
    <rPh sb="5" eb="7">
      <t>ジュヨウ</t>
    </rPh>
    <rPh sb="7" eb="8">
      <t>ガク</t>
    </rPh>
    <rPh sb="11" eb="14">
      <t>ブモンベツ</t>
    </rPh>
    <phoneticPr fontId="5"/>
  </si>
  <si>
    <t>2015年産業連関表（試算表）</t>
    <rPh sb="5" eb="7">
      <t>サンギョウ</t>
    </rPh>
    <rPh sb="11" eb="13">
      <t>シサン</t>
    </rPh>
    <rPh sb="13" eb="14">
      <t>ヒョウ</t>
    </rPh>
    <phoneticPr fontId="9"/>
  </si>
  <si>
    <t>2015年地域産業連関表（試算表）</t>
    <rPh sb="5" eb="7">
      <t>チイキ</t>
    </rPh>
    <rPh sb="7" eb="9">
      <t>サンギョウ</t>
    </rPh>
    <rPh sb="13" eb="15">
      <t>シサン</t>
    </rPh>
    <rPh sb="15" eb="16">
      <t>ヒョウ</t>
    </rPh>
    <phoneticPr fontId="9"/>
  </si>
  <si>
    <t>2015年地域産業連関表（試算表）</t>
    <rPh sb="4" eb="5">
      <t>ネン</t>
    </rPh>
    <rPh sb="5" eb="7">
      <t>チイキ</t>
    </rPh>
    <rPh sb="7" eb="9">
      <t>サンギョウ</t>
    </rPh>
    <rPh sb="13" eb="15">
      <t>シサン</t>
    </rPh>
    <rPh sb="15" eb="16">
      <t>ヒョウ</t>
    </rPh>
    <phoneticPr fontId="9"/>
  </si>
  <si>
    <t>取引基本表（生産者価格表）</t>
    <phoneticPr fontId="9"/>
  </si>
  <si>
    <t>域内自給率</t>
    <rPh sb="0" eb="2">
      <t>イキナイ</t>
    </rPh>
    <phoneticPr fontId="9"/>
  </si>
  <si>
    <t>域際収支</t>
    <rPh sb="0" eb="1">
      <t>イキ</t>
    </rPh>
    <rPh sb="1" eb="2">
      <t>サイ</t>
    </rPh>
    <rPh sb="2" eb="4">
      <t>シュウシ</t>
    </rPh>
    <phoneticPr fontId="5"/>
  </si>
  <si>
    <t>01</t>
  </si>
  <si>
    <t>02</t>
  </si>
  <si>
    <t>03</t>
  </si>
  <si>
    <t>04</t>
  </si>
  <si>
    <t>05</t>
  </si>
  <si>
    <t>06</t>
  </si>
  <si>
    <t>07</t>
  </si>
  <si>
    <t>08</t>
  </si>
  <si>
    <t>09</t>
  </si>
  <si>
    <t>地域内需要合計</t>
    <rPh sb="0" eb="2">
      <t>チイキ</t>
    </rPh>
    <phoneticPr fontId="9"/>
  </si>
  <si>
    <t>域内自給率</t>
    <rPh sb="0" eb="2">
      <t>イキナイ</t>
    </rPh>
    <rPh sb="2" eb="5">
      <t>ジキュウリツ</t>
    </rPh>
    <phoneticPr fontId="5"/>
  </si>
  <si>
    <t>移輸出</t>
    <rPh sb="0" eb="1">
      <t>ウツリ</t>
    </rPh>
    <rPh sb="1" eb="3">
      <t>ユシュツ</t>
    </rPh>
    <phoneticPr fontId="5"/>
  </si>
  <si>
    <t>移輸入</t>
    <rPh sb="0" eb="1">
      <t>ウツリ</t>
    </rPh>
    <rPh sb="1" eb="3">
      <t>ユニュウ</t>
    </rPh>
    <phoneticPr fontId="5"/>
  </si>
  <si>
    <t>統合大分類（39部門）</t>
    <rPh sb="0" eb="2">
      <t>トウゴウ</t>
    </rPh>
    <rPh sb="2" eb="3">
      <t>ダイ</t>
    </rPh>
    <rPh sb="3" eb="5">
      <t>ブンルイ</t>
    </rPh>
    <phoneticPr fontId="5"/>
  </si>
  <si>
    <t>農業</t>
  </si>
  <si>
    <t>林業</t>
    <rPh sb="0" eb="2">
      <t>リンギョウ</t>
    </rPh>
    <phoneticPr fontId="2"/>
  </si>
  <si>
    <t>漁業</t>
    <rPh sb="0" eb="2">
      <t>ギョギョウ</t>
    </rPh>
    <phoneticPr fontId="2"/>
  </si>
  <si>
    <t>飲食料品</t>
  </si>
  <si>
    <t>プラスチック・ゴム製品</t>
    <rPh sb="9" eb="11">
      <t>セイヒン</t>
    </rPh>
    <phoneticPr fontId="9"/>
  </si>
  <si>
    <t>電子部品</t>
  </si>
  <si>
    <t>輸送機械</t>
  </si>
  <si>
    <t>電力・ガス・熱供給</t>
  </si>
  <si>
    <t>水道</t>
  </si>
  <si>
    <t>廃棄物処理</t>
  </si>
  <si>
    <t>商業</t>
  </si>
  <si>
    <t>運輸・郵便</t>
  </si>
  <si>
    <t>医療・福祉</t>
  </si>
  <si>
    <t>他に分類されない会員制団体</t>
    <rPh sb="0" eb="1">
      <t>ホカ</t>
    </rPh>
    <rPh sb="2" eb="4">
      <t>ブンルイ</t>
    </rPh>
    <rPh sb="8" eb="11">
      <t>カイインセイ</t>
    </rPh>
    <rPh sb="11" eb="13">
      <t>ダンタイ</t>
    </rPh>
    <phoneticPr fontId="9"/>
  </si>
  <si>
    <t>事務用品</t>
  </si>
  <si>
    <t>分類不明</t>
  </si>
  <si>
    <t>域内総固定資本形成（公的）</t>
    <rPh sb="0" eb="1">
      <t>イキ</t>
    </rPh>
    <phoneticPr fontId="5"/>
  </si>
  <si>
    <t>域内総固定資本形成（民間）</t>
    <rPh sb="0" eb="1">
      <t>イキ</t>
    </rPh>
    <phoneticPr fontId="5"/>
  </si>
  <si>
    <t>域内最終需要計</t>
    <rPh sb="0" eb="1">
      <t>イキ</t>
    </rPh>
    <phoneticPr fontId="5"/>
  </si>
  <si>
    <t>域内需要合計</t>
    <rPh sb="0" eb="1">
      <t>イキ</t>
    </rPh>
    <phoneticPr fontId="5"/>
  </si>
  <si>
    <t>移輸出</t>
    <rPh sb="1" eb="2">
      <t>ユ</t>
    </rPh>
    <phoneticPr fontId="5"/>
  </si>
  <si>
    <t>（控除）移輸入</t>
    <rPh sb="5" eb="6">
      <t>ユ</t>
    </rPh>
    <phoneticPr fontId="5"/>
  </si>
  <si>
    <t>域内生産額</t>
    <rPh sb="0" eb="1">
      <t>イキ</t>
    </rPh>
    <phoneticPr fontId="5"/>
  </si>
  <si>
    <t>D=1-C</t>
    <phoneticPr fontId="5"/>
  </si>
  <si>
    <t>C=A-B</t>
    <phoneticPr fontId="5"/>
  </si>
  <si>
    <t>１</t>
    <phoneticPr fontId="5"/>
  </si>
  <si>
    <t>農業</t>
    <rPh sb="0" eb="2">
      <t>ノウギョウ</t>
    </rPh>
    <phoneticPr fontId="5"/>
  </si>
  <si>
    <t>2</t>
    <phoneticPr fontId="5"/>
  </si>
  <si>
    <t>林業</t>
    <rPh sb="0" eb="2">
      <t>リンギョウ</t>
    </rPh>
    <phoneticPr fontId="5"/>
  </si>
  <si>
    <t>3</t>
    <phoneticPr fontId="5"/>
  </si>
  <si>
    <t>4</t>
    <phoneticPr fontId="5"/>
  </si>
  <si>
    <t>5</t>
    <phoneticPr fontId="5"/>
  </si>
  <si>
    <t>6</t>
    <phoneticPr fontId="5"/>
  </si>
  <si>
    <t>7</t>
    <phoneticPr fontId="5"/>
  </si>
  <si>
    <t>8</t>
    <phoneticPr fontId="5"/>
  </si>
  <si>
    <t>9</t>
    <phoneticPr fontId="5"/>
  </si>
  <si>
    <t>10</t>
    <phoneticPr fontId="5"/>
  </si>
  <si>
    <t>プラスチック・ゴム</t>
    <phoneticPr fontId="5"/>
  </si>
  <si>
    <t>11</t>
    <phoneticPr fontId="5"/>
  </si>
  <si>
    <t>12</t>
    <phoneticPr fontId="5"/>
  </si>
  <si>
    <t>13</t>
    <phoneticPr fontId="5"/>
  </si>
  <si>
    <t>14</t>
    <phoneticPr fontId="5"/>
  </si>
  <si>
    <t>15</t>
    <phoneticPr fontId="5"/>
  </si>
  <si>
    <t>16</t>
    <phoneticPr fontId="5"/>
  </si>
  <si>
    <t>17</t>
    <phoneticPr fontId="5"/>
  </si>
  <si>
    <t>18</t>
    <phoneticPr fontId="5"/>
  </si>
  <si>
    <t>19</t>
    <phoneticPr fontId="5"/>
  </si>
  <si>
    <t>20</t>
    <phoneticPr fontId="5"/>
  </si>
  <si>
    <t>情報・通信機器</t>
  </si>
  <si>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</si>
  <si>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</si>
  <si>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</si>
  <si>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</si>
  <si>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</si>
  <si>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</si>
  <si>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</si>
  <si>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</si>
  <si>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</si>
  <si>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</si>
  <si>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運輸、郵便</t>
    <rPh sb="3" eb="5">
      <t>ユウビン</t>
    </rPh>
    <phoneticPr fontId="5"/>
  </si>
  <si>
    <t>31</t>
    <phoneticPr fontId="5"/>
  </si>
  <si>
    <t>32</t>
    <phoneticPr fontId="5"/>
  </si>
  <si>
    <t>33</t>
    <phoneticPr fontId="5"/>
  </si>
  <si>
    <t>34</t>
    <phoneticPr fontId="5"/>
  </si>
  <si>
    <t>医療・福祉</t>
    <rPh sb="3" eb="5">
      <t>フクシ</t>
    </rPh>
    <phoneticPr fontId="5"/>
  </si>
  <si>
    <t>35</t>
    <phoneticPr fontId="5"/>
  </si>
  <si>
    <t>その他の非営利団体サービス</t>
    <rPh sb="2" eb="3">
      <t>タ</t>
    </rPh>
    <rPh sb="4" eb="7">
      <t>ヒエイリ</t>
    </rPh>
    <rPh sb="7" eb="9">
      <t>ダンタイ</t>
    </rPh>
    <phoneticPr fontId="5"/>
  </si>
  <si>
    <t>36</t>
    <phoneticPr fontId="5"/>
  </si>
  <si>
    <t>(出所）兵庫県立大学地域経済指標研究会(2023)</t>
    <rPh sb="1" eb="3">
      <t>シュッショ</t>
    </rPh>
    <rPh sb="4" eb="6">
      <t>ヒョウゴ</t>
    </rPh>
    <rPh sb="6" eb="8">
      <t>ケンリツ</t>
    </rPh>
    <rPh sb="8" eb="10">
      <t>ダイガク</t>
    </rPh>
    <rPh sb="10" eb="12">
      <t>チイキ</t>
    </rPh>
    <rPh sb="12" eb="14">
      <t>ケイザイ</t>
    </rPh>
    <rPh sb="14" eb="16">
      <t>シヒョウ</t>
    </rPh>
    <rPh sb="16" eb="19">
      <t>ケンキュウカイ</t>
    </rPh>
    <phoneticPr fontId="5"/>
  </si>
  <si>
    <r>
      <t>逆行列係数　〔I-(I-M)A〕</t>
    </r>
    <r>
      <rPr>
        <vertAlign val="superscript"/>
        <sz val="10"/>
        <rFont val="ＭＳ Ｐゴシック"/>
        <family val="3"/>
        <charset val="128"/>
      </rPr>
      <t>-1</t>
    </r>
    <r>
      <rPr>
        <sz val="10"/>
        <rFont val="ＭＳ Ｐゴシック"/>
        <family val="3"/>
        <charset val="128"/>
      </rPr>
      <t>型</t>
    </r>
    <phoneticPr fontId="5"/>
  </si>
  <si>
    <t>2015年尼崎市産業連関表</t>
  </si>
  <si>
    <t>平成27年市町雇用表(兵庫県雇用表調整後）</t>
    <rPh sb="5" eb="7">
      <t>シチョウ</t>
    </rPh>
    <rPh sb="7" eb="9">
      <t>コヨウ</t>
    </rPh>
    <rPh sb="9" eb="10">
      <t>ヒョウ</t>
    </rPh>
    <rPh sb="11" eb="14">
      <t>ヒョウゴケン</t>
    </rPh>
    <rPh sb="14" eb="16">
      <t>コヨウ</t>
    </rPh>
    <rPh sb="16" eb="17">
      <t>ヒョウ</t>
    </rPh>
    <rPh sb="17" eb="19">
      <t>チョウセイ</t>
    </rPh>
    <rPh sb="19" eb="20">
      <t>ゴ</t>
    </rPh>
    <phoneticPr fontId="5"/>
  </si>
  <si>
    <t>（単位：人）</t>
    <rPh sb="1" eb="3">
      <t>タンイ</t>
    </rPh>
    <rPh sb="4" eb="5">
      <t>ニン</t>
    </rPh>
    <phoneticPr fontId="5"/>
  </si>
  <si>
    <t>統合大分類（39部門）</t>
    <rPh sb="0" eb="2">
      <t>トウゴウ</t>
    </rPh>
    <rPh sb="2" eb="5">
      <t>ダイブンルイ</t>
    </rPh>
    <rPh sb="8" eb="10">
      <t>ブモン</t>
    </rPh>
    <phoneticPr fontId="5"/>
  </si>
  <si>
    <t>兵庫県</t>
    <rPh sb="0" eb="3">
      <t>ヒョウゴケン</t>
    </rPh>
    <phoneticPr fontId="5"/>
  </si>
  <si>
    <t>姫路市</t>
    <rPh sb="0" eb="3">
      <t>ヒメジシ</t>
    </rPh>
    <phoneticPr fontId="5"/>
  </si>
  <si>
    <t>尼崎市</t>
    <rPh sb="0" eb="3">
      <t>アマガサキシ</t>
    </rPh>
    <phoneticPr fontId="5"/>
  </si>
  <si>
    <t>明石市</t>
    <rPh sb="0" eb="3">
      <t>アカシシ</t>
    </rPh>
    <phoneticPr fontId="5"/>
  </si>
  <si>
    <t>西宮市</t>
    <rPh sb="0" eb="3">
      <t>ニシノミヤシ</t>
    </rPh>
    <phoneticPr fontId="5"/>
  </si>
  <si>
    <t>洲本市</t>
    <rPh sb="0" eb="3">
      <t>スモトシ</t>
    </rPh>
    <phoneticPr fontId="5"/>
  </si>
  <si>
    <t>芦屋市</t>
    <rPh sb="0" eb="3">
      <t>アシヤシ</t>
    </rPh>
    <phoneticPr fontId="5"/>
  </si>
  <si>
    <t>伊丹市</t>
    <rPh sb="0" eb="3">
      <t>イタミシ</t>
    </rPh>
    <phoneticPr fontId="5"/>
  </si>
  <si>
    <t>相生市</t>
    <rPh sb="0" eb="3">
      <t>アイオイシ</t>
    </rPh>
    <phoneticPr fontId="5"/>
  </si>
  <si>
    <t>豊岡市</t>
    <rPh sb="0" eb="3">
      <t>トヨオカシ</t>
    </rPh>
    <phoneticPr fontId="5"/>
  </si>
  <si>
    <t>加古川市</t>
    <rPh sb="0" eb="4">
      <t>カコガワシ</t>
    </rPh>
    <phoneticPr fontId="5"/>
  </si>
  <si>
    <t>赤穂市</t>
    <rPh sb="0" eb="3">
      <t>アコウシ</t>
    </rPh>
    <phoneticPr fontId="5"/>
  </si>
  <si>
    <t>西脇市</t>
    <rPh sb="0" eb="3">
      <t>ニシワキシ</t>
    </rPh>
    <phoneticPr fontId="5"/>
  </si>
  <si>
    <t>宝塚市</t>
    <rPh sb="0" eb="3">
      <t>タカラヅカシ</t>
    </rPh>
    <phoneticPr fontId="5"/>
  </si>
  <si>
    <t>三木市</t>
    <rPh sb="0" eb="3">
      <t>ミキシ</t>
    </rPh>
    <phoneticPr fontId="5"/>
  </si>
  <si>
    <t>高砂市</t>
    <rPh sb="0" eb="3">
      <t>タカサゴシ</t>
    </rPh>
    <phoneticPr fontId="5"/>
  </si>
  <si>
    <t>川西市</t>
    <rPh sb="0" eb="3">
      <t>カワニシシ</t>
    </rPh>
    <phoneticPr fontId="5"/>
  </si>
  <si>
    <t>小野市</t>
    <rPh sb="0" eb="3">
      <t>オノシ</t>
    </rPh>
    <phoneticPr fontId="5"/>
  </si>
  <si>
    <t>三田市</t>
    <rPh sb="0" eb="3">
      <t>サンダシ</t>
    </rPh>
    <phoneticPr fontId="5"/>
  </si>
  <si>
    <t>加西市</t>
    <rPh sb="0" eb="2">
      <t>カサイ</t>
    </rPh>
    <rPh sb="2" eb="3">
      <t>シ</t>
    </rPh>
    <phoneticPr fontId="5"/>
  </si>
  <si>
    <t>篠山市</t>
    <rPh sb="0" eb="3">
      <t>ササヤマシ</t>
    </rPh>
    <phoneticPr fontId="5"/>
  </si>
  <si>
    <t>養父市</t>
    <rPh sb="0" eb="3">
      <t>ヤブシ</t>
    </rPh>
    <phoneticPr fontId="5"/>
  </si>
  <si>
    <t>丹波市</t>
    <rPh sb="0" eb="3">
      <t>タンバシ</t>
    </rPh>
    <phoneticPr fontId="5"/>
  </si>
  <si>
    <t>南あわじ市</t>
    <rPh sb="0" eb="1">
      <t>ミナミ</t>
    </rPh>
    <rPh sb="4" eb="5">
      <t>シ</t>
    </rPh>
    <phoneticPr fontId="5"/>
  </si>
  <si>
    <t>朝来市</t>
    <rPh sb="0" eb="1">
      <t>アサ</t>
    </rPh>
    <rPh sb="1" eb="2">
      <t>ク</t>
    </rPh>
    <rPh sb="2" eb="3">
      <t>シ</t>
    </rPh>
    <phoneticPr fontId="5"/>
  </si>
  <si>
    <t>淡路市</t>
    <rPh sb="0" eb="3">
      <t>アワジシ</t>
    </rPh>
    <phoneticPr fontId="5"/>
  </si>
  <si>
    <t>宍粟市</t>
    <rPh sb="0" eb="2">
      <t>シソウ</t>
    </rPh>
    <rPh sb="2" eb="3">
      <t>シ</t>
    </rPh>
    <phoneticPr fontId="5"/>
  </si>
  <si>
    <t>加東市</t>
    <rPh sb="0" eb="2">
      <t>カトウ</t>
    </rPh>
    <rPh sb="2" eb="3">
      <t>シ</t>
    </rPh>
    <phoneticPr fontId="5"/>
  </si>
  <si>
    <t>たつの市</t>
    <rPh sb="3" eb="4">
      <t>シ</t>
    </rPh>
    <phoneticPr fontId="5"/>
  </si>
  <si>
    <t>猪名川町</t>
    <rPh sb="0" eb="3">
      <t>イナガワ</t>
    </rPh>
    <rPh sb="3" eb="4">
      <t>チョウ</t>
    </rPh>
    <phoneticPr fontId="5"/>
  </si>
  <si>
    <t>多可町</t>
    <rPh sb="0" eb="2">
      <t>タカ</t>
    </rPh>
    <rPh sb="2" eb="3">
      <t>チョウ</t>
    </rPh>
    <phoneticPr fontId="5"/>
  </si>
  <si>
    <t>稲美町</t>
    <rPh sb="0" eb="2">
      <t>イナミ</t>
    </rPh>
    <rPh sb="2" eb="3">
      <t>チョウ</t>
    </rPh>
    <phoneticPr fontId="5"/>
  </si>
  <si>
    <t>播磨町</t>
    <rPh sb="0" eb="2">
      <t>ハリマ</t>
    </rPh>
    <rPh sb="2" eb="3">
      <t>チョウ</t>
    </rPh>
    <phoneticPr fontId="5"/>
  </si>
  <si>
    <t>市川町</t>
    <rPh sb="0" eb="2">
      <t>イチカワ</t>
    </rPh>
    <rPh sb="2" eb="3">
      <t>チョウ</t>
    </rPh>
    <phoneticPr fontId="5"/>
  </si>
  <si>
    <t>福崎町</t>
    <rPh sb="0" eb="2">
      <t>フクサキ</t>
    </rPh>
    <rPh sb="2" eb="3">
      <t>チョウ</t>
    </rPh>
    <phoneticPr fontId="5"/>
  </si>
  <si>
    <t>神河町</t>
    <rPh sb="0" eb="1">
      <t>カミ</t>
    </rPh>
    <rPh sb="1" eb="2">
      <t>カワ</t>
    </rPh>
    <rPh sb="2" eb="3">
      <t>チョウ</t>
    </rPh>
    <phoneticPr fontId="5"/>
  </si>
  <si>
    <t>太子町</t>
    <rPh sb="0" eb="2">
      <t>タイシ</t>
    </rPh>
    <rPh sb="2" eb="3">
      <t>チョウ</t>
    </rPh>
    <phoneticPr fontId="5"/>
  </si>
  <si>
    <t>上郡町</t>
    <rPh sb="0" eb="2">
      <t>カミゴオリ</t>
    </rPh>
    <rPh sb="2" eb="3">
      <t>チョウ</t>
    </rPh>
    <phoneticPr fontId="5"/>
  </si>
  <si>
    <t>佐用町</t>
    <rPh sb="0" eb="2">
      <t>サヨウ</t>
    </rPh>
    <rPh sb="2" eb="3">
      <t>チョウ</t>
    </rPh>
    <phoneticPr fontId="5"/>
  </si>
  <si>
    <t>香美町</t>
    <rPh sb="0" eb="2">
      <t>カミ</t>
    </rPh>
    <rPh sb="2" eb="3">
      <t>チョウ</t>
    </rPh>
    <phoneticPr fontId="5"/>
  </si>
  <si>
    <t>新温泉町</t>
    <rPh sb="0" eb="1">
      <t>シン</t>
    </rPh>
    <rPh sb="1" eb="4">
      <t>オンセンチョウ</t>
    </rPh>
    <phoneticPr fontId="5"/>
  </si>
  <si>
    <t>従業者数</t>
    <rPh sb="3" eb="4">
      <t>スウ</t>
    </rPh>
    <phoneticPr fontId="24"/>
  </si>
  <si>
    <t>農業</t>
    <rPh sb="0" eb="2">
      <t>ノウギョウ</t>
    </rPh>
    <phoneticPr fontId="21"/>
  </si>
  <si>
    <t>プラスチック・ゴム製品</t>
    <rPh sb="9" eb="11">
      <t>セイヒン</t>
    </rPh>
    <phoneticPr fontId="21"/>
  </si>
  <si>
    <t>運輸・郵便</t>
    <rPh sb="3" eb="5">
      <t>ユウビン</t>
    </rPh>
    <phoneticPr fontId="5"/>
  </si>
  <si>
    <t>他に分類されない会員制団体</t>
    <rPh sb="0" eb="1">
      <t>ホカ</t>
    </rPh>
    <rPh sb="2" eb="4">
      <t>ブンルイ</t>
    </rPh>
    <rPh sb="8" eb="11">
      <t>カイインセイ</t>
    </rPh>
    <rPh sb="11" eb="13">
      <t>ダンタイ</t>
    </rPh>
    <phoneticPr fontId="5"/>
  </si>
  <si>
    <t xml:space="preserve"> </t>
    <phoneticPr fontId="24"/>
  </si>
  <si>
    <t>合計</t>
    <rPh sb="0" eb="2">
      <t>ゴウケイ</t>
    </rPh>
    <phoneticPr fontId="21"/>
  </si>
  <si>
    <t>調整項目</t>
    <rPh sb="0" eb="2">
      <t>チョウセイ</t>
    </rPh>
    <rPh sb="2" eb="4">
      <t>コウモク</t>
    </rPh>
    <phoneticPr fontId="24"/>
  </si>
  <si>
    <t>平成27年市町雇用表</t>
    <rPh sb="5" eb="7">
      <t>シチョウ</t>
    </rPh>
    <rPh sb="7" eb="9">
      <t>コヨウ</t>
    </rPh>
    <rPh sb="9" eb="10">
      <t>ヒョウ</t>
    </rPh>
    <phoneticPr fontId="5"/>
  </si>
  <si>
    <t>有給役員・雇用者</t>
    <rPh sb="0" eb="2">
      <t>ユウキュウ</t>
    </rPh>
    <rPh sb="2" eb="4">
      <t>ヤクイン</t>
    </rPh>
    <rPh sb="5" eb="8">
      <t>コヨウシャ</t>
    </rPh>
    <phoneticPr fontId="5"/>
  </si>
  <si>
    <t>有給役員雇用者</t>
    <rPh sb="0" eb="2">
      <t>ユウキュウ</t>
    </rPh>
    <rPh sb="2" eb="4">
      <t>ヤクイン</t>
    </rPh>
    <rPh sb="6" eb="7">
      <t>シャ</t>
    </rPh>
    <phoneticPr fontId="24"/>
  </si>
  <si>
    <t>2015年兵庫県市町産業連関表</t>
    <rPh sb="4" eb="5">
      <t>ネン</t>
    </rPh>
    <rPh sb="5" eb="8">
      <t>ヒョウゴケン</t>
    </rPh>
    <rPh sb="8" eb="10">
      <t>シチョウ</t>
    </rPh>
    <rPh sb="10" eb="12">
      <t>サンギョウ</t>
    </rPh>
    <rPh sb="12" eb="15">
      <t>レンカンヒョウ</t>
    </rPh>
    <phoneticPr fontId="5"/>
  </si>
  <si>
    <t>地域内需要合計</t>
    <rPh sb="0" eb="2">
      <t>チイキ</t>
    </rPh>
    <phoneticPr fontId="5"/>
  </si>
  <si>
    <t>地域際収支</t>
    <rPh sb="0" eb="2">
      <t>チイキ</t>
    </rPh>
    <rPh sb="2" eb="3">
      <t>サイ</t>
    </rPh>
    <rPh sb="3" eb="5">
      <t>シュウシ</t>
    </rPh>
    <phoneticPr fontId="5"/>
  </si>
  <si>
    <t>地域内自給率</t>
    <rPh sb="0" eb="2">
      <t>チイキ</t>
    </rPh>
    <phoneticPr fontId="5"/>
  </si>
  <si>
    <t>2015年兵庫県市産業連関表</t>
    <rPh sb="4" eb="5">
      <t>ネン</t>
    </rPh>
    <rPh sb="5" eb="8">
      <t>ヒョウゴケン</t>
    </rPh>
    <rPh sb="8" eb="9">
      <t>シ</t>
    </rPh>
    <rPh sb="9" eb="11">
      <t>サンギョウ</t>
    </rPh>
    <phoneticPr fontId="5"/>
  </si>
  <si>
    <t>地域内生産額</t>
    <rPh sb="0" eb="2">
      <t>チイキ</t>
    </rPh>
    <phoneticPr fontId="5"/>
  </si>
  <si>
    <t>令和元年平均</t>
    <rPh sb="0" eb="2">
      <t>レイワ</t>
    </rPh>
    <rPh sb="2" eb="4">
      <t>ガンネン</t>
    </rPh>
    <rPh sb="4" eb="6">
      <t>ヘイキン</t>
    </rPh>
    <phoneticPr fontId="5"/>
  </si>
  <si>
    <t>令和２年平均</t>
    <rPh sb="0" eb="2">
      <t>レイワ</t>
    </rPh>
    <rPh sb="3" eb="4">
      <t>ネン</t>
    </rPh>
    <rPh sb="4" eb="6">
      <t>ヘイキン</t>
    </rPh>
    <phoneticPr fontId="5"/>
  </si>
  <si>
    <t>令和3年平均</t>
    <rPh sb="0" eb="2">
      <t>レイワ</t>
    </rPh>
    <rPh sb="3" eb="4">
      <t>ネン</t>
    </rPh>
    <rPh sb="4" eb="6">
      <t>ヘイキン</t>
    </rPh>
    <phoneticPr fontId="5"/>
  </si>
  <si>
    <t>令和4年平均</t>
    <rPh sb="0" eb="2">
      <t>レイワ</t>
    </rPh>
    <rPh sb="3" eb="4">
      <t>ネン</t>
    </rPh>
    <rPh sb="4" eb="6">
      <t>ヘイキン</t>
    </rPh>
    <phoneticPr fontId="5"/>
  </si>
  <si>
    <t>域内自給率</t>
    <rPh sb="0" eb="1">
      <t>イキ</t>
    </rPh>
    <rPh sb="1" eb="2">
      <t>ナイ</t>
    </rPh>
    <rPh sb="2" eb="5">
      <t>ジキュウリツ</t>
    </rPh>
    <phoneticPr fontId="5"/>
  </si>
  <si>
    <t>平均消費
性向
（R2_R4/近畿）</t>
    <rPh sb="15" eb="17">
      <t>キンキ</t>
    </rPh>
    <phoneticPr fontId="5"/>
  </si>
  <si>
    <t>・雇用者誘発数の基礎となる雇用係数は、「2015年兵庫県産業連関表・雇用表（39部門分類）」を使用</t>
    <rPh sb="24" eb="25">
      <t>ネン</t>
    </rPh>
    <rPh sb="25" eb="28">
      <t>ヒョウゴケン</t>
    </rPh>
    <rPh sb="28" eb="30">
      <t>サンギョウ</t>
    </rPh>
    <phoneticPr fontId="5"/>
  </si>
  <si>
    <t>・平均消費性向は家計調査年報近畿の値を使用し、波及効果の試算は2次波及まで</t>
    <phoneticPr fontId="5"/>
  </si>
  <si>
    <t>（単位：百万円）</t>
    <rPh sb="1" eb="3">
      <t>タンイ</t>
    </rPh>
    <rPh sb="4" eb="5">
      <t>ヒャク</t>
    </rPh>
    <rPh sb="5" eb="7">
      <t>マンエン</t>
    </rPh>
    <phoneticPr fontId="5"/>
  </si>
  <si>
    <t>　　　　　区分</t>
    <rPh sb="5" eb="7">
      <t>クブン</t>
    </rPh>
    <phoneticPr fontId="5"/>
  </si>
  <si>
    <t>市町名</t>
  </si>
  <si>
    <t>県計</t>
  </si>
  <si>
    <t>神戸市</t>
  </si>
  <si>
    <t>阪神南地域</t>
    <rPh sb="0" eb="2">
      <t>ハンシン</t>
    </rPh>
    <rPh sb="2" eb="3">
      <t>ミナミ</t>
    </rPh>
    <rPh sb="3" eb="5">
      <t>チイキ</t>
    </rPh>
    <phoneticPr fontId="5"/>
  </si>
  <si>
    <t>阪神北地域</t>
    <rPh sb="0" eb="2">
      <t>ハンシン</t>
    </rPh>
    <rPh sb="2" eb="3">
      <t>キタ</t>
    </rPh>
    <rPh sb="3" eb="5">
      <t>チイキ</t>
    </rPh>
    <phoneticPr fontId="5"/>
  </si>
  <si>
    <t>東播磨地域</t>
  </si>
  <si>
    <t>北播磨地域</t>
    <rPh sb="0" eb="1">
      <t>キタ</t>
    </rPh>
    <rPh sb="1" eb="3">
      <t>ハリマ</t>
    </rPh>
    <rPh sb="3" eb="5">
      <t>チイキ</t>
    </rPh>
    <phoneticPr fontId="5"/>
  </si>
  <si>
    <t>中播磨地域</t>
    <rPh sb="0" eb="1">
      <t>ナカ</t>
    </rPh>
    <rPh sb="1" eb="3">
      <t>ハリマ</t>
    </rPh>
    <rPh sb="3" eb="5">
      <t>チイキ</t>
    </rPh>
    <phoneticPr fontId="5"/>
  </si>
  <si>
    <t>西播磨地域</t>
    <rPh sb="0" eb="1">
      <t>ニシ</t>
    </rPh>
    <rPh sb="1" eb="3">
      <t>ハリマ</t>
    </rPh>
    <rPh sb="3" eb="5">
      <t>チイキ</t>
    </rPh>
    <phoneticPr fontId="5"/>
  </si>
  <si>
    <t>但馬地域</t>
  </si>
  <si>
    <t>丹波地域</t>
  </si>
  <si>
    <t>淡路地域</t>
  </si>
  <si>
    <t>阪神南地域</t>
    <rPh sb="2" eb="3">
      <t>ミナミ</t>
    </rPh>
    <phoneticPr fontId="5"/>
  </si>
  <si>
    <t>尼崎市</t>
  </si>
  <si>
    <t>西宮市</t>
  </si>
  <si>
    <t>芦屋市</t>
  </si>
  <si>
    <t>伊丹市</t>
  </si>
  <si>
    <t>宝塚市</t>
  </si>
  <si>
    <t>川西市</t>
  </si>
  <si>
    <t>三田市</t>
  </si>
  <si>
    <t>猪名川町</t>
  </si>
  <si>
    <t>明石市</t>
  </si>
  <si>
    <t>加古川市</t>
  </si>
  <si>
    <t>高砂市</t>
  </si>
  <si>
    <t>稲美町</t>
  </si>
  <si>
    <t>播磨町</t>
  </si>
  <si>
    <t>西脇市</t>
    <phoneticPr fontId="5"/>
  </si>
  <si>
    <t>三木市</t>
    <phoneticPr fontId="5"/>
  </si>
  <si>
    <t>小野市</t>
  </si>
  <si>
    <t>加西市</t>
  </si>
  <si>
    <t>中播磨地域</t>
    <rPh sb="0" eb="1">
      <t>ナカ</t>
    </rPh>
    <phoneticPr fontId="5"/>
  </si>
  <si>
    <t>市川町</t>
  </si>
  <si>
    <t>福崎町</t>
  </si>
  <si>
    <t>相生市</t>
  </si>
  <si>
    <t>赤穂市</t>
  </si>
  <si>
    <t>太子町</t>
  </si>
  <si>
    <t>上郡町</t>
  </si>
  <si>
    <t>佐用町</t>
    <phoneticPr fontId="5"/>
  </si>
  <si>
    <t>豊岡市</t>
    <phoneticPr fontId="5"/>
  </si>
  <si>
    <t>養父市</t>
    <rPh sb="2" eb="3">
      <t>シ</t>
    </rPh>
    <phoneticPr fontId="5"/>
  </si>
  <si>
    <t>朝来市</t>
    <rPh sb="0" eb="2">
      <t>アサゴ</t>
    </rPh>
    <rPh sb="2" eb="3">
      <t>シ</t>
    </rPh>
    <phoneticPr fontId="5"/>
  </si>
  <si>
    <t>新温泉町</t>
    <rPh sb="0" eb="1">
      <t>シン</t>
    </rPh>
    <rPh sb="1" eb="3">
      <t>オンセン</t>
    </rPh>
    <rPh sb="3" eb="4">
      <t>チョウ</t>
    </rPh>
    <phoneticPr fontId="5"/>
  </si>
  <si>
    <t>丹波篠山市</t>
    <rPh sb="0" eb="2">
      <t>タンバ</t>
    </rPh>
    <rPh sb="4" eb="5">
      <t>シ</t>
    </rPh>
    <phoneticPr fontId="25"/>
  </si>
  <si>
    <t>丹波市</t>
    <rPh sb="0" eb="2">
      <t>タンバ</t>
    </rPh>
    <rPh sb="2" eb="3">
      <t>シ</t>
    </rPh>
    <phoneticPr fontId="5"/>
  </si>
  <si>
    <t>洲本市</t>
    <phoneticPr fontId="5"/>
  </si>
  <si>
    <t>淡路市</t>
    <rPh sb="0" eb="2">
      <t>アワジ</t>
    </rPh>
    <rPh sb="2" eb="3">
      <t>シ</t>
    </rPh>
    <phoneticPr fontId="5"/>
  </si>
  <si>
    <t>市町内総生産（名目）</t>
    <rPh sb="0" eb="2">
      <t>シチョウ</t>
    </rPh>
    <rPh sb="2" eb="3">
      <t>ナイ</t>
    </rPh>
    <rPh sb="3" eb="4">
      <t>ソウ</t>
    </rPh>
    <rPh sb="7" eb="9">
      <t>メイモク</t>
    </rPh>
    <phoneticPr fontId="5"/>
  </si>
  <si>
    <t>令和元年度</t>
    <rPh sb="0" eb="2">
      <t>レイワ</t>
    </rPh>
    <rPh sb="2" eb="5">
      <t>ガンネンド</t>
    </rPh>
    <phoneticPr fontId="5"/>
  </si>
  <si>
    <t>令和2年度</t>
    <rPh sb="0" eb="2">
      <t>レイワ</t>
    </rPh>
    <rPh sb="3" eb="5">
      <t>ネンド</t>
    </rPh>
    <phoneticPr fontId="5"/>
  </si>
  <si>
    <t>2019市町ＧＤＰ（名目値）</t>
    <rPh sb="4" eb="6">
      <t>シチョウ</t>
    </rPh>
    <rPh sb="10" eb="13">
      <t>メイモクチ</t>
    </rPh>
    <phoneticPr fontId="5"/>
  </si>
  <si>
    <t>(出所）兵庫県統計課「市町民経済計算」</t>
    <rPh sb="1" eb="3">
      <t>シュッショ</t>
    </rPh>
    <rPh sb="4" eb="7">
      <t>ヒョウゴケン</t>
    </rPh>
    <rPh sb="7" eb="9">
      <t>トウケイ</t>
    </rPh>
    <rPh sb="9" eb="10">
      <t>カ</t>
    </rPh>
    <rPh sb="11" eb="12">
      <t>シ</t>
    </rPh>
    <rPh sb="12" eb="14">
      <t>チョウミン</t>
    </rPh>
    <rPh sb="14" eb="16">
      <t>ケイザイ</t>
    </rPh>
    <rPh sb="16" eb="18">
      <t>ケイサン</t>
    </rPh>
    <phoneticPr fontId="5"/>
  </si>
  <si>
    <t xml:space="preserve"> </t>
    <phoneticPr fontId="5"/>
  </si>
  <si>
    <t>2015年三田市産業連関表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</si>
</sst>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0000"/>
    <numFmt numFmtId="177" formatCode="0_ "/>
    <numFmt numFmtId="178" formatCode="#,##0.000_ ;[Red]\-#,##0.000\ "/>
    <numFmt numFmtId="179" formatCode="0_);[Red]\(0\)"/>
    <numFmt numFmtId="180" formatCode="#,##0.00_ ;[Red]\-#,##0.00\ "/>
    <numFmt numFmtId="181" formatCode="0.00_);[Red]\(0.00\)"/>
    <numFmt numFmtId="182" formatCode="#,##0_ ;[Red]\-#,##0\ "/>
    <numFmt numFmtId="183" formatCode="0.000000_);[Red]\(0.000000\)"/>
    <numFmt numFmtId="184" formatCode="#,##0.000000_ ;[Red]\-#,##0.000000\ "/>
    <numFmt numFmtId="185" formatCode="0.000000_ ;[Red]\-0.000000\ "/>
    <numFmt numFmtId="186" formatCode="0.000_);[Red]\(0.000\)"/>
    <numFmt numFmtId="187" formatCode="0_ ;[Red]\-0\ "/>
    <numFmt numFmtId="188" formatCode="#,##0.0;[Red]\-#,##0.0"/>
    <numFmt numFmtId="189" formatCode="#,##0.000;[Red]\-#,##0.000"/>
    <numFmt numFmtId="190" formatCode="#,##0.000000;[Red]\-#,##0.000000"/>
    <numFmt numFmtId="191" formatCode="#,##0.00000;[Red]\-#,##0.00000"/>
    <numFmt numFmtId="192" formatCode="#,##0.0;&quot;▲ &quot;#,##0.0"/>
    <numFmt numFmtId="193" formatCode="#,##0;&quot;▲ &quot;#,##0"/>
    <numFmt numFmtId="194" formatCode="0.00000"/>
    <numFmt numFmtId="195" formatCode="0.0_);[Red]\(0.0\)"/>
    <numFmt numFmtId="196" formatCode="0;&quot;▲ &quot;0"/>
  </numFmts>
  <fonts count="28" x14ac:knownFonts="1">
    <font>
      <sz val="11"/>
      <name val="ＭＳ Ｐゴシック"/>
      <family val="3"/>
      <charset val="128"/>
    </font>
    <font>
      <sz val="11"/>
      <name val="ＭＳ Ｐゴシック"/>
      <family val="3"/>
      <charset val="128"/>
    </font>
    <font>
      <u/>
      <sz val="11"/>
      <color indexed="12"/>
      <name val="ＭＳ Ｐゴシック"/>
      <family val="3"/>
      <charset val="128"/>
    </font>
    <font>
      <u/>
      <sz val="11"/>
      <color indexed="36"/>
      <name val="ＭＳ Ｐゴシック"/>
      <family val="3"/>
      <charset val="128"/>
    </font>
    <font>
      <sz val="14"/>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vertAlign val="superscript"/>
      <sz val="11"/>
      <name val="ＭＳ Ｐゴシック"/>
      <family val="3"/>
      <charset val="128"/>
    </font>
    <font>
      <b/>
      <sz val="11"/>
      <name val="ＭＳ Ｐゴシック"/>
      <family val="3"/>
      <charset val="128"/>
    </font>
    <font>
      <b/>
      <sz val="12"/>
      <color indexed="8"/>
      <name val="ＭＳ 明朝"/>
      <family val="1"/>
      <charset val="128"/>
    </font>
    <font>
      <sz val="10.5"/>
      <color indexed="8"/>
      <name val="ＭＳ 明朝"/>
      <family val="1"/>
      <charset val="128"/>
    </font>
    <font>
      <sz val="10.5"/>
      <color indexed="8"/>
      <name val="Century"/>
      <family val="1"/>
    </font>
    <font>
      <b/>
      <sz val="10.5"/>
      <color indexed="8"/>
      <name val="ＭＳ 明朝"/>
      <family val="1"/>
      <charset val="128"/>
    </font>
    <font>
      <sz val="10.5"/>
      <color indexed="8"/>
      <name val="ＭＳ Ｐ明朝"/>
      <family val="1"/>
      <charset val="128"/>
    </font>
    <font>
      <sz val="10"/>
      <color indexed="8"/>
      <name val="ＭＳ 明朝"/>
      <family val="1"/>
      <charset val="128"/>
    </font>
    <font>
      <b/>
      <sz val="10"/>
      <name val="ＭＳ Ｐゴシック"/>
      <family val="3"/>
      <charset val="128"/>
    </font>
    <font>
      <sz val="8"/>
      <name val="ＭＳ Ｐゴシック"/>
      <family val="3"/>
      <charset val="128"/>
    </font>
    <font>
      <sz val="11"/>
      <name val="ＭＳ Ｐゴシック"/>
      <family val="3"/>
      <charset val="128"/>
    </font>
    <font>
      <sz val="10.5"/>
      <name val="ＭＳ Ｐゴシック"/>
      <family val="3"/>
      <charset val="128"/>
      <scheme val="minor"/>
    </font>
    <font>
      <vertAlign val="superscript"/>
      <sz val="10"/>
      <name val="ＭＳ Ｐゴシック"/>
      <family val="3"/>
      <charset val="128"/>
    </font>
    <font>
      <sz val="11"/>
      <color theme="1"/>
      <name val="ＭＳ Ｐゴシック"/>
      <family val="3"/>
      <charset val="128"/>
    </font>
    <font>
      <sz val="10"/>
      <color theme="1"/>
      <name val="ＭＳ Ｐゴシック"/>
      <family val="3"/>
      <charset val="128"/>
    </font>
    <font>
      <sz val="11"/>
      <color theme="1"/>
      <name val="ＭＳ Ｐゴシック"/>
      <family val="3"/>
      <charset val="128"/>
      <scheme val="minor"/>
    </font>
    <font>
      <sz val="6"/>
      <name val="ＭＳ Ｐゴシック"/>
      <family val="2"/>
      <charset val="128"/>
      <scheme val="minor"/>
    </font>
    <font>
      <sz val="6"/>
      <name val="ＭＳ Ｐ明朝"/>
      <family val="1"/>
      <charset val="128"/>
    </font>
    <font>
      <sz val="11"/>
      <color indexed="8"/>
      <name val="ＭＳ Ｐゴシック"/>
      <family val="3"/>
      <charset val="128"/>
    </font>
    <font>
      <b/>
      <sz val="11"/>
      <color indexed="8"/>
      <name val="ＭＳ Ｐゴシック"/>
      <family val="3"/>
      <charset val="128"/>
    </font>
  </fonts>
  <fills count="14">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0" fontId="4" fillId="0" borderId="0"/>
    <xf numFmtId="0" fontId="23" fillId="0" borderId="0">
      <alignment vertical="center"/>
    </xf>
    <xf numFmtId="38" fontId="1" fillId="0" borderId="0" applyFont="0" applyFill="0" applyBorder="0" applyAlignment="0" applyProtection="0"/>
  </cellStyleXfs>
  <cellXfs count="464">
    <xf numFmtId="0" fontId="0" fillId="0" borderId="0" xfId="0"/>
    <xf numFmtId="49" fontId="6" fillId="0" borderId="0" xfId="0" applyNumberFormat="1" applyFont="1"/>
    <xf numFmtId="49" fontId="7" fillId="0" borderId="1" xfId="0" applyNumberFormat="1" applyFont="1" applyBorder="1"/>
    <xf numFmtId="0" fontId="7" fillId="0" borderId="0" xfId="0" applyFont="1"/>
    <xf numFmtId="49" fontId="7" fillId="0" borderId="4" xfId="0" applyNumberFormat="1" applyFont="1" applyBorder="1"/>
    <xf numFmtId="0" fontId="7" fillId="0" borderId="9" xfId="0" applyFont="1" applyBorder="1"/>
    <xf numFmtId="49" fontId="7" fillId="0" borderId="10" xfId="0" applyNumberFormat="1" applyFont="1" applyBorder="1"/>
    <xf numFmtId="0" fontId="7" fillId="0" borderId="12" xfId="0" applyFont="1" applyBorder="1"/>
    <xf numFmtId="0" fontId="7" fillId="0" borderId="2" xfId="0" applyFont="1" applyBorder="1"/>
    <xf numFmtId="0" fontId="7" fillId="0" borderId="6" xfId="0" applyFont="1" applyBorder="1"/>
    <xf numFmtId="0" fontId="7" fillId="0" borderId="3" xfId="0" applyFont="1" applyBorder="1"/>
    <xf numFmtId="49" fontId="7" fillId="0" borderId="5" xfId="0" applyNumberFormat="1" applyFont="1" applyBorder="1"/>
    <xf numFmtId="0" fontId="7" fillId="0" borderId="7" xfId="0" applyFont="1" applyBorder="1"/>
    <xf numFmtId="0" fontId="7" fillId="0" borderId="11" xfId="0" applyFont="1" applyBorder="1"/>
    <xf numFmtId="0" fontId="7" fillId="0" borderId="15" xfId="0" applyFont="1" applyBorder="1"/>
    <xf numFmtId="0" fontId="9" fillId="0" borderId="0" xfId="0" applyFont="1"/>
    <xf numFmtId="0" fontId="0" fillId="0" borderId="1" xfId="0" applyBorder="1"/>
    <xf numFmtId="0" fontId="0" fillId="0" borderId="3" xfId="0" applyBorder="1"/>
    <xf numFmtId="0" fontId="0" fillId="0" borderId="4" xfId="0" applyBorder="1"/>
    <xf numFmtId="0" fontId="0" fillId="0" borderId="5" xfId="0" applyBorder="1"/>
    <xf numFmtId="0" fontId="0" fillId="0" borderId="7" xfId="0" applyBorder="1"/>
    <xf numFmtId="0" fontId="0" fillId="0" borderId="8" xfId="0" applyBorder="1"/>
    <xf numFmtId="0" fontId="6" fillId="2" borderId="14" xfId="0" applyFont="1" applyFill="1" applyBorder="1" applyAlignment="1">
      <alignment vertical="top" wrapText="1"/>
    </xf>
    <xf numFmtId="0" fontId="0" fillId="2" borderId="0" xfId="0" applyFill="1" applyAlignment="1">
      <alignment vertical="center"/>
    </xf>
    <xf numFmtId="0" fontId="0" fillId="0" borderId="10" xfId="0" applyBorder="1"/>
    <xf numFmtId="0" fontId="0" fillId="0" borderId="14" xfId="0" applyBorder="1"/>
    <xf numFmtId="0" fontId="7" fillId="3" borderId="0" xfId="0" applyFont="1" applyFill="1"/>
    <xf numFmtId="0" fontId="0" fillId="4" borderId="14" xfId="0" applyFill="1" applyBorder="1"/>
    <xf numFmtId="0" fontId="0" fillId="4" borderId="5" xfId="0" applyFill="1" applyBorder="1"/>
    <xf numFmtId="0" fontId="10" fillId="0" borderId="0" xfId="0" applyFont="1" applyAlignment="1">
      <alignment horizontal="left"/>
    </xf>
    <xf numFmtId="0" fontId="11" fillId="0" borderId="3" xfId="0" applyFont="1" applyBorder="1" applyAlignment="1">
      <alignment horizontal="left"/>
    </xf>
    <xf numFmtId="0" fontId="0" fillId="0" borderId="2" xfId="0" applyBorder="1"/>
    <xf numFmtId="0" fontId="12" fillId="0" borderId="0" xfId="0" applyFont="1" applyAlignment="1">
      <alignment horizontal="left"/>
    </xf>
    <xf numFmtId="0" fontId="0" fillId="0" borderId="9" xfId="0" applyBorder="1"/>
    <xf numFmtId="0" fontId="13" fillId="0" borderId="14" xfId="0" applyFont="1" applyBorder="1" applyAlignment="1">
      <alignment horizontal="left"/>
    </xf>
    <xf numFmtId="0" fontId="11" fillId="0" borderId="0" xfId="0" applyFont="1" applyAlignment="1">
      <alignment horizontal="left"/>
    </xf>
    <xf numFmtId="0" fontId="11" fillId="0" borderId="0" xfId="0" applyFont="1" applyAlignment="1">
      <alignment vertical="top"/>
    </xf>
    <xf numFmtId="0" fontId="12" fillId="0" borderId="0" xfId="0" applyFont="1" applyAlignment="1">
      <alignment vertical="top"/>
    </xf>
    <xf numFmtId="0" fontId="13" fillId="0" borderId="14" xfId="0" applyFont="1" applyBorder="1"/>
    <xf numFmtId="0" fontId="14" fillId="0" borderId="0" xfId="0" applyFont="1" applyAlignment="1">
      <alignment vertical="top"/>
    </xf>
    <xf numFmtId="0" fontId="15" fillId="0" borderId="0" xfId="0" applyFont="1" applyAlignment="1">
      <alignment vertical="top"/>
    </xf>
    <xf numFmtId="0" fontId="12" fillId="0" borderId="7" xfId="0" applyFont="1" applyBorder="1" applyAlignment="1">
      <alignment horizontal="left"/>
    </xf>
    <xf numFmtId="0" fontId="0" fillId="0" borderId="6" xfId="0" applyBorder="1"/>
    <xf numFmtId="0" fontId="0" fillId="4" borderId="15" xfId="0" applyFill="1" applyBorder="1"/>
    <xf numFmtId="0" fontId="0" fillId="4" borderId="13" xfId="0" applyFill="1" applyBorder="1"/>
    <xf numFmtId="0" fontId="0" fillId="4" borderId="12" xfId="0" applyFill="1" applyBorder="1"/>
    <xf numFmtId="0" fontId="0" fillId="3" borderId="0" xfId="0" applyFill="1"/>
    <xf numFmtId="0" fontId="16" fillId="5" borderId="0" xfId="0" applyFont="1" applyFill="1"/>
    <xf numFmtId="0" fontId="6" fillId="0" borderId="0" xfId="0" applyFont="1"/>
    <xf numFmtId="0" fontId="1" fillId="0" borderId="0" xfId="0" applyFont="1"/>
    <xf numFmtId="0" fontId="16" fillId="0" borderId="1" xfId="0" applyFont="1" applyBorder="1"/>
    <xf numFmtId="0" fontId="6" fillId="0" borderId="3" xfId="0" applyFont="1" applyBorder="1"/>
    <xf numFmtId="0" fontId="6" fillId="2" borderId="1" xfId="0" applyFont="1" applyFill="1" applyBorder="1"/>
    <xf numFmtId="0" fontId="1" fillId="0" borderId="2" xfId="0" applyFont="1" applyBorder="1"/>
    <xf numFmtId="0" fontId="6" fillId="0" borderId="5" xfId="0" applyFont="1" applyBorder="1"/>
    <xf numFmtId="0" fontId="1" fillId="0" borderId="8" xfId="0" applyFont="1" applyBorder="1"/>
    <xf numFmtId="182" fontId="0" fillId="0" borderId="0" xfId="0" applyNumberFormat="1"/>
    <xf numFmtId="0" fontId="16" fillId="0" borderId="0" xfId="0" applyFont="1"/>
    <xf numFmtId="178" fontId="1" fillId="4" borderId="11" xfId="1" applyNumberFormat="1" applyFont="1" applyFill="1" applyBorder="1"/>
    <xf numFmtId="0" fontId="6" fillId="0" borderId="0" xfId="0" applyFont="1" applyAlignment="1">
      <alignment horizontal="left"/>
    </xf>
    <xf numFmtId="0" fontId="6" fillId="3" borderId="0" xfId="0" applyFont="1" applyFill="1"/>
    <xf numFmtId="177" fontId="9" fillId="0" borderId="0" xfId="0" applyNumberFormat="1" applyFont="1" applyAlignment="1">
      <alignment vertical="top"/>
    </xf>
    <xf numFmtId="0" fontId="7" fillId="0" borderId="0" xfId="0" applyFont="1" applyAlignment="1">
      <alignment vertical="top"/>
    </xf>
    <xf numFmtId="0" fontId="7" fillId="0" borderId="0" xfId="0" applyFont="1" applyAlignment="1">
      <alignment horizontal="centerContinuous"/>
    </xf>
    <xf numFmtId="0" fontId="17" fillId="0" borderId="0" xfId="0" applyFont="1"/>
    <xf numFmtId="0" fontId="7" fillId="0" borderId="15" xfId="0" applyFont="1" applyBorder="1" applyAlignment="1">
      <alignment horizontal="center" vertical="center"/>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3"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4" borderId="12" xfId="0" applyFont="1" applyFill="1" applyBorder="1" applyAlignment="1">
      <alignment horizontal="center" vertical="center" wrapText="1"/>
    </xf>
    <xf numFmtId="0" fontId="7" fillId="0" borderId="14" xfId="0" applyFont="1" applyBorder="1" applyAlignment="1">
      <alignment horizontal="center" vertical="center"/>
    </xf>
    <xf numFmtId="0" fontId="17" fillId="0" borderId="0" xfId="0" applyFont="1" applyAlignment="1">
      <alignment horizontal="center" vertical="center" wrapText="1"/>
    </xf>
    <xf numFmtId="0" fontId="17" fillId="0" borderId="9" xfId="0" applyFont="1" applyBorder="1" applyAlignment="1">
      <alignment horizontal="center" vertical="center" wrapText="1"/>
    </xf>
    <xf numFmtId="0" fontId="17" fillId="0" borderId="0" xfId="0" applyFont="1" applyAlignment="1">
      <alignment horizontal="center" vertical="center"/>
    </xf>
    <xf numFmtId="179" fontId="7" fillId="4" borderId="0" xfId="0" applyNumberFormat="1" applyFont="1" applyFill="1"/>
    <xf numFmtId="183" fontId="7" fillId="0" borderId="0" xfId="0" applyNumberFormat="1" applyFont="1"/>
    <xf numFmtId="181" fontId="7" fillId="0" borderId="0" xfId="0" applyNumberFormat="1" applyFont="1"/>
    <xf numFmtId="181" fontId="7" fillId="0" borderId="9" xfId="0" applyNumberFormat="1" applyFont="1" applyBorder="1"/>
    <xf numFmtId="186" fontId="7" fillId="2" borderId="0" xfId="0" applyNumberFormat="1" applyFont="1" applyFill="1" applyAlignment="1">
      <alignment horizontal="right" vertical="center"/>
    </xf>
    <xf numFmtId="181" fontId="7" fillId="2" borderId="0" xfId="0" applyNumberFormat="1" applyFont="1" applyFill="1" applyAlignment="1">
      <alignment horizontal="right" vertical="center"/>
    </xf>
    <xf numFmtId="185" fontId="7" fillId="0" borderId="0" xfId="0" applyNumberFormat="1" applyFont="1" applyAlignment="1">
      <alignment horizontal="right" vertical="center"/>
    </xf>
    <xf numFmtId="180" fontId="7" fillId="0" borderId="0" xfId="0" applyNumberFormat="1" applyFont="1" applyAlignment="1">
      <alignment horizontal="right" vertical="center"/>
    </xf>
    <xf numFmtId="181" fontId="7" fillId="0" borderId="0" xfId="0" applyNumberFormat="1" applyFont="1" applyAlignment="1">
      <alignment horizontal="right" vertical="center"/>
    </xf>
    <xf numFmtId="181" fontId="7" fillId="4" borderId="0" xfId="0" applyNumberFormat="1" applyFont="1" applyFill="1"/>
    <xf numFmtId="184" fontId="7" fillId="0" borderId="0" xfId="0" applyNumberFormat="1" applyFont="1"/>
    <xf numFmtId="180" fontId="7" fillId="4" borderId="9" xfId="0" applyNumberFormat="1" applyFont="1" applyFill="1" applyBorder="1"/>
    <xf numFmtId="176" fontId="7" fillId="0" borderId="14" xfId="0" applyNumberFormat="1" applyFont="1" applyBorder="1"/>
    <xf numFmtId="187" fontId="7" fillId="4" borderId="0" xfId="0" applyNumberFormat="1" applyFont="1" applyFill="1"/>
    <xf numFmtId="187" fontId="7" fillId="4" borderId="9" xfId="0" applyNumberFormat="1" applyFont="1" applyFill="1" applyBorder="1"/>
    <xf numFmtId="179" fontId="7" fillId="0" borderId="0" xfId="0" applyNumberFormat="1" applyFont="1"/>
    <xf numFmtId="181" fontId="7" fillId="0" borderId="13" xfId="0" applyNumberFormat="1" applyFont="1" applyBorder="1"/>
    <xf numFmtId="183" fontId="7" fillId="0" borderId="13" xfId="0" applyNumberFormat="1" applyFont="1" applyBorder="1"/>
    <xf numFmtId="181" fontId="7" fillId="0" borderId="12" xfId="0" applyNumberFormat="1" applyFont="1" applyBorder="1"/>
    <xf numFmtId="0" fontId="7" fillId="0" borderId="13" xfId="0" applyFont="1" applyBorder="1"/>
    <xf numFmtId="185" fontId="7" fillId="0" borderId="13" xfId="0" applyNumberFormat="1" applyFont="1" applyBorder="1" applyAlignment="1">
      <alignment horizontal="right" vertical="center"/>
    </xf>
    <xf numFmtId="180" fontId="7" fillId="0" borderId="13" xfId="0" applyNumberFormat="1" applyFont="1" applyBorder="1"/>
    <xf numFmtId="181" fontId="7" fillId="4" borderId="13" xfId="0" applyNumberFormat="1" applyFont="1" applyFill="1" applyBorder="1"/>
    <xf numFmtId="184" fontId="7" fillId="0" borderId="13" xfId="0" applyNumberFormat="1" applyFont="1" applyBorder="1"/>
    <xf numFmtId="180" fontId="7" fillId="4" borderId="12" xfId="0" applyNumberFormat="1" applyFont="1" applyFill="1" applyBorder="1"/>
    <xf numFmtId="176" fontId="7" fillId="0" borderId="15" xfId="0" applyNumberFormat="1" applyFont="1" applyBorder="1"/>
    <xf numFmtId="187" fontId="7" fillId="4" borderId="13" xfId="0" applyNumberFormat="1" applyFont="1" applyFill="1" applyBorder="1"/>
    <xf numFmtId="187" fontId="7" fillId="4" borderId="12" xfId="0" applyNumberFormat="1" applyFont="1" applyFill="1" applyBorder="1"/>
    <xf numFmtId="0" fontId="6" fillId="0" borderId="14" xfId="0" applyFont="1" applyBorder="1"/>
    <xf numFmtId="0" fontId="6" fillId="0" borderId="1" xfId="0" applyFont="1" applyBorder="1"/>
    <xf numFmtId="0" fontId="6" fillId="0" borderId="2" xfId="0" applyFont="1" applyBorder="1"/>
    <xf numFmtId="0" fontId="0" fillId="0" borderId="15" xfId="0" applyBorder="1"/>
    <xf numFmtId="190" fontId="7" fillId="0" borderId="0" xfId="1" applyNumberFormat="1" applyFont="1" applyBorder="1"/>
    <xf numFmtId="190" fontId="7" fillId="0" borderId="13" xfId="1" applyNumberFormat="1" applyFont="1" applyBorder="1"/>
    <xf numFmtId="180" fontId="7" fillId="0" borderId="13" xfId="0" applyNumberFormat="1" applyFont="1" applyBorder="1" applyAlignment="1">
      <alignment horizontal="right" vertical="center"/>
    </xf>
    <xf numFmtId="180" fontId="7" fillId="0" borderId="0" xfId="0" applyNumberFormat="1" applyFont="1"/>
    <xf numFmtId="180" fontId="7" fillId="0" borderId="9" xfId="0" applyNumberFormat="1" applyFont="1" applyBorder="1"/>
    <xf numFmtId="180" fontId="7" fillId="0" borderId="12" xfId="0" applyNumberFormat="1" applyFont="1" applyBorder="1"/>
    <xf numFmtId="0" fontId="6" fillId="2" borderId="2" xfId="0" applyFont="1" applyFill="1" applyBorder="1"/>
    <xf numFmtId="0" fontId="6" fillId="0" borderId="4" xfId="0" applyFont="1" applyBorder="1"/>
    <xf numFmtId="0" fontId="6" fillId="0" borderId="8" xfId="0" applyFont="1" applyBorder="1"/>
    <xf numFmtId="0" fontId="1" fillId="0" borderId="4" xfId="0" applyFont="1" applyBorder="1"/>
    <xf numFmtId="0" fontId="1" fillId="0" borderId="10" xfId="0" applyFont="1" applyBorder="1"/>
    <xf numFmtId="0" fontId="0" fillId="0" borderId="11" xfId="0" applyBorder="1"/>
    <xf numFmtId="38" fontId="1" fillId="2" borderId="3" xfId="1" applyFont="1" applyFill="1" applyBorder="1"/>
    <xf numFmtId="38" fontId="1" fillId="2" borderId="0" xfId="1" applyFont="1" applyFill="1" applyBorder="1"/>
    <xf numFmtId="38" fontId="1" fillId="2" borderId="7" xfId="1" applyFont="1" applyFill="1" applyBorder="1"/>
    <xf numFmtId="0" fontId="6" fillId="2" borderId="3" xfId="0" applyFont="1" applyFill="1" applyBorder="1"/>
    <xf numFmtId="0" fontId="7" fillId="2" borderId="1" xfId="0" applyFont="1" applyFill="1" applyBorder="1"/>
    <xf numFmtId="0" fontId="7" fillId="2" borderId="4" xfId="0" applyFont="1" applyFill="1" applyBorder="1"/>
    <xf numFmtId="0" fontId="7" fillId="2" borderId="3" xfId="0" applyFont="1" applyFill="1" applyBorder="1"/>
    <xf numFmtId="0" fontId="6" fillId="0" borderId="7" xfId="0" applyFont="1" applyBorder="1"/>
    <xf numFmtId="188" fontId="1" fillId="2" borderId="3" xfId="1" applyNumberFormat="1" applyFont="1" applyFill="1" applyBorder="1"/>
    <xf numFmtId="188" fontId="1" fillId="2" borderId="0" xfId="1" applyNumberFormat="1" applyFont="1" applyFill="1" applyBorder="1"/>
    <xf numFmtId="188" fontId="1" fillId="2" borderId="7" xfId="1" applyNumberFormat="1" applyFont="1" applyFill="1" applyBorder="1"/>
    <xf numFmtId="0" fontId="6" fillId="4" borderId="4" xfId="0" applyFont="1" applyFill="1" applyBorder="1"/>
    <xf numFmtId="0" fontId="6" fillId="4" borderId="10" xfId="0" applyFont="1" applyFill="1" applyBorder="1" applyAlignment="1">
      <alignment horizontal="center"/>
    </xf>
    <xf numFmtId="188" fontId="0" fillId="4" borderId="4" xfId="1" applyNumberFormat="1" applyFont="1" applyFill="1" applyBorder="1"/>
    <xf numFmtId="188" fontId="0" fillId="4" borderId="10" xfId="1" applyNumberFormat="1" applyFont="1" applyFill="1" applyBorder="1"/>
    <xf numFmtId="188" fontId="0" fillId="4" borderId="8" xfId="1" applyNumberFormat="1" applyFont="1" applyFill="1" applyBorder="1"/>
    <xf numFmtId="188" fontId="0" fillId="4" borderId="11" xfId="1" applyNumberFormat="1" applyFont="1" applyFill="1" applyBorder="1"/>
    <xf numFmtId="0" fontId="0" fillId="3" borderId="1" xfId="0" applyFill="1" applyBorder="1"/>
    <xf numFmtId="0" fontId="7" fillId="3" borderId="1" xfId="0" applyFont="1" applyFill="1" applyBorder="1" applyAlignment="1">
      <alignment horizontal="center"/>
    </xf>
    <xf numFmtId="0" fontId="7" fillId="3" borderId="4" xfId="0" applyFont="1" applyFill="1" applyBorder="1" applyAlignment="1">
      <alignment horizontal="center"/>
    </xf>
    <xf numFmtId="0" fontId="7" fillId="3" borderId="3" xfId="0" applyFont="1" applyFill="1" applyBorder="1" applyAlignment="1">
      <alignment horizontal="center"/>
    </xf>
    <xf numFmtId="0" fontId="0" fillId="3" borderId="5" xfId="0" applyFill="1" applyBorder="1"/>
    <xf numFmtId="0" fontId="7" fillId="3" borderId="5" xfId="0" applyFont="1" applyFill="1" applyBorder="1" applyAlignment="1">
      <alignment horizontal="center"/>
    </xf>
    <xf numFmtId="0" fontId="7" fillId="3" borderId="8" xfId="0" applyFont="1" applyFill="1" applyBorder="1" applyAlignment="1">
      <alignment horizontal="center"/>
    </xf>
    <xf numFmtId="0" fontId="7" fillId="3" borderId="7" xfId="0" applyFont="1" applyFill="1" applyBorder="1" applyAlignment="1">
      <alignment horizontal="center"/>
    </xf>
    <xf numFmtId="0" fontId="7" fillId="3" borderId="14" xfId="0" applyFont="1" applyFill="1" applyBorder="1"/>
    <xf numFmtId="188" fontId="6" fillId="3" borderId="14" xfId="1" applyNumberFormat="1" applyFont="1" applyFill="1" applyBorder="1"/>
    <xf numFmtId="38" fontId="6" fillId="3" borderId="14" xfId="1" applyFont="1" applyFill="1" applyBorder="1"/>
    <xf numFmtId="38" fontId="6" fillId="3" borderId="10" xfId="1" applyFont="1" applyFill="1" applyBorder="1"/>
    <xf numFmtId="38" fontId="6" fillId="3" borderId="0" xfId="1" applyFont="1" applyFill="1" applyBorder="1" applyAlignment="1">
      <alignment horizontal="center"/>
    </xf>
    <xf numFmtId="38" fontId="6" fillId="3" borderId="10" xfId="1" applyFont="1" applyFill="1" applyBorder="1" applyAlignment="1">
      <alignment horizontal="center"/>
    </xf>
    <xf numFmtId="10" fontId="6" fillId="3" borderId="8" xfId="1" applyNumberFormat="1" applyFont="1" applyFill="1" applyBorder="1"/>
    <xf numFmtId="38" fontId="6" fillId="3" borderId="8" xfId="1" applyFont="1" applyFill="1" applyBorder="1" applyAlignment="1">
      <alignment horizontal="center"/>
    </xf>
    <xf numFmtId="0" fontId="7" fillId="3" borderId="15" xfId="0" applyFont="1" applyFill="1" applyBorder="1"/>
    <xf numFmtId="38" fontId="18" fillId="3" borderId="13" xfId="1" applyFont="1" applyFill="1" applyBorder="1"/>
    <xf numFmtId="38" fontId="18" fillId="3" borderId="12" xfId="1" applyFont="1" applyFill="1" applyBorder="1"/>
    <xf numFmtId="0" fontId="6" fillId="0" borderId="3" xfId="0" applyFont="1" applyBorder="1" applyAlignment="1">
      <alignment horizontal="center"/>
    </xf>
    <xf numFmtId="0" fontId="1" fillId="0" borderId="9" xfId="0" applyFont="1" applyBorder="1"/>
    <xf numFmtId="0" fontId="1" fillId="0" borderId="6" xfId="0" applyFont="1" applyBorder="1"/>
    <xf numFmtId="0" fontId="6" fillId="0" borderId="9" xfId="0" applyFont="1" applyBorder="1"/>
    <xf numFmtId="49" fontId="7" fillId="0" borderId="14" xfId="0" applyNumberFormat="1" applyFont="1" applyBorder="1"/>
    <xf numFmtId="0" fontId="0" fillId="0" borderId="12" xfId="0" applyBorder="1"/>
    <xf numFmtId="189" fontId="0" fillId="0" borderId="10" xfId="1" applyNumberFormat="1" applyFont="1" applyBorder="1"/>
    <xf numFmtId="0" fontId="1" fillId="0" borderId="5" xfId="0" applyFont="1" applyBorder="1"/>
    <xf numFmtId="179" fontId="7" fillId="6" borderId="0" xfId="0" applyNumberFormat="1" applyFont="1" applyFill="1"/>
    <xf numFmtId="38" fontId="7" fillId="4" borderId="13" xfId="1" applyFont="1" applyFill="1" applyBorder="1"/>
    <xf numFmtId="38" fontId="7" fillId="4" borderId="12" xfId="1" applyFont="1" applyFill="1" applyBorder="1"/>
    <xf numFmtId="38" fontId="7" fillId="4" borderId="9" xfId="1" applyFont="1" applyFill="1" applyBorder="1"/>
    <xf numFmtId="38" fontId="7" fillId="4" borderId="0" xfId="1" applyFont="1" applyFill="1" applyBorder="1"/>
    <xf numFmtId="188" fontId="1" fillId="2" borderId="4" xfId="1" applyNumberFormat="1" applyFont="1" applyFill="1" applyBorder="1"/>
    <xf numFmtId="188" fontId="1" fillId="2" borderId="10" xfId="1" applyNumberFormat="1" applyFont="1" applyFill="1" applyBorder="1"/>
    <xf numFmtId="188" fontId="1" fillId="2" borderId="8" xfId="1" applyNumberFormat="1" applyFont="1" applyFill="1" applyBorder="1"/>
    <xf numFmtId="38" fontId="1" fillId="2" borderId="4" xfId="1" applyFont="1" applyFill="1" applyBorder="1"/>
    <xf numFmtId="38" fontId="1" fillId="2" borderId="10" xfId="1" applyFont="1" applyFill="1" applyBorder="1"/>
    <xf numFmtId="38" fontId="1" fillId="2" borderId="8" xfId="1" applyFont="1" applyFill="1" applyBorder="1"/>
    <xf numFmtId="192" fontId="1" fillId="2" borderId="10" xfId="1" applyNumberFormat="1" applyFont="1" applyFill="1" applyBorder="1"/>
    <xf numFmtId="192" fontId="1" fillId="2" borderId="4" xfId="1" applyNumberFormat="1" applyFont="1" applyFill="1" applyBorder="1"/>
    <xf numFmtId="192" fontId="1" fillId="2" borderId="8" xfId="1" applyNumberFormat="1" applyFont="1" applyFill="1" applyBorder="1"/>
    <xf numFmtId="0" fontId="7" fillId="3" borderId="3" xfId="0" applyFont="1" applyFill="1" applyBorder="1"/>
    <xf numFmtId="0" fontId="7" fillId="3" borderId="7" xfId="0" applyFont="1" applyFill="1" applyBorder="1"/>
    <xf numFmtId="0" fontId="7" fillId="3" borderId="13" xfId="0" applyFont="1" applyFill="1" applyBorder="1"/>
    <xf numFmtId="188" fontId="0" fillId="0" borderId="0" xfId="1" applyNumberFormat="1" applyFont="1"/>
    <xf numFmtId="188" fontId="0" fillId="0" borderId="0" xfId="0" applyNumberFormat="1"/>
    <xf numFmtId="188" fontId="0" fillId="0" borderId="13" xfId="1" applyNumberFormat="1" applyFont="1" applyBorder="1"/>
    <xf numFmtId="188" fontId="0" fillId="0" borderId="3" xfId="1" applyNumberFormat="1" applyFont="1" applyBorder="1"/>
    <xf numFmtId="188" fontId="0" fillId="0" borderId="7" xfId="1" applyNumberFormat="1" applyFont="1" applyBorder="1"/>
    <xf numFmtId="189" fontId="18" fillId="0" borderId="4" xfId="1" applyNumberFormat="1" applyFont="1" applyBorder="1"/>
    <xf numFmtId="189" fontId="0" fillId="0" borderId="2" xfId="1" applyNumberFormat="1" applyFont="1" applyBorder="1"/>
    <xf numFmtId="189" fontId="18" fillId="0" borderId="10" xfId="1" applyNumberFormat="1" applyFont="1" applyBorder="1"/>
    <xf numFmtId="189" fontId="18" fillId="0" borderId="9" xfId="1" applyNumberFormat="1" applyFont="1" applyBorder="1"/>
    <xf numFmtId="189" fontId="0" fillId="0" borderId="9" xfId="1" applyNumberFormat="1" applyFont="1" applyBorder="1"/>
    <xf numFmtId="0" fontId="6" fillId="6" borderId="14" xfId="0" applyFont="1" applyFill="1" applyBorder="1"/>
    <xf numFmtId="0" fontId="18" fillId="0" borderId="0" xfId="0" applyFont="1"/>
    <xf numFmtId="0" fontId="7" fillId="0" borderId="0" xfId="0" applyFont="1" applyAlignment="1">
      <alignment horizontal="left"/>
    </xf>
    <xf numFmtId="192" fontId="1" fillId="2" borderId="9" xfId="1" applyNumberFormat="1" applyFont="1" applyFill="1" applyBorder="1"/>
    <xf numFmtId="192" fontId="1" fillId="2" borderId="2" xfId="1" applyNumberFormat="1" applyFont="1" applyFill="1" applyBorder="1"/>
    <xf numFmtId="192" fontId="1" fillId="2" borderId="6" xfId="1" applyNumberFormat="1" applyFont="1" applyFill="1" applyBorder="1"/>
    <xf numFmtId="0" fontId="0" fillId="0" borderId="1" xfId="0" applyBorder="1" applyAlignment="1">
      <alignment horizontal="left"/>
    </xf>
    <xf numFmtId="188" fontId="7" fillId="0" borderId="13" xfId="1" applyNumberFormat="1" applyFont="1" applyBorder="1"/>
    <xf numFmtId="0" fontId="0" fillId="4" borderId="1" xfId="0" applyFill="1" applyBorder="1"/>
    <xf numFmtId="0" fontId="6" fillId="6" borderId="5" xfId="0" applyFont="1" applyFill="1" applyBorder="1"/>
    <xf numFmtId="0" fontId="6" fillId="0" borderId="10" xfId="0" applyFont="1" applyBorder="1"/>
    <xf numFmtId="179" fontId="7" fillId="7" borderId="0" xfId="0" applyNumberFormat="1" applyFont="1" applyFill="1"/>
    <xf numFmtId="188" fontId="0" fillId="8" borderId="13" xfId="1" applyNumberFormat="1" applyFont="1" applyFill="1" applyBorder="1"/>
    <xf numFmtId="188" fontId="0" fillId="8" borderId="11" xfId="1" applyNumberFormat="1" applyFont="1" applyFill="1" applyBorder="1"/>
    <xf numFmtId="38" fontId="0" fillId="8" borderId="13" xfId="1" applyFont="1" applyFill="1" applyBorder="1"/>
    <xf numFmtId="38" fontId="0" fillId="8" borderId="11" xfId="1" applyFont="1" applyFill="1" applyBorder="1"/>
    <xf numFmtId="192" fontId="0" fillId="8" borderId="5" xfId="1" applyNumberFormat="1" applyFont="1" applyFill="1" applyBorder="1"/>
    <xf numFmtId="192" fontId="0" fillId="8" borderId="11" xfId="1" applyNumberFormat="1" applyFont="1" applyFill="1" applyBorder="1"/>
    <xf numFmtId="192" fontId="6" fillId="0" borderId="0" xfId="0" applyNumberFormat="1" applyFont="1"/>
    <xf numFmtId="0" fontId="6" fillId="6" borderId="0" xfId="0" applyFont="1" applyFill="1"/>
    <xf numFmtId="49" fontId="16" fillId="0" borderId="0" xfId="0" applyNumberFormat="1" applyFont="1"/>
    <xf numFmtId="49" fontId="6" fillId="0" borderId="1" xfId="0" applyNumberFormat="1" applyFont="1" applyBorder="1"/>
    <xf numFmtId="0" fontId="6" fillId="0" borderId="4" xfId="0" applyFont="1" applyBorder="1" applyAlignment="1">
      <alignment horizontal="center"/>
    </xf>
    <xf numFmtId="49" fontId="6" fillId="0" borderId="14" xfId="0" applyNumberFormat="1" applyFont="1" applyBorder="1"/>
    <xf numFmtId="0" fontId="6" fillId="0" borderId="14"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4" xfId="0" applyFont="1" applyBorder="1" applyAlignment="1">
      <alignment horizontal="center" vertical="center" wrapText="1"/>
    </xf>
    <xf numFmtId="49" fontId="6" fillId="0" borderId="5" xfId="0" applyNumberFormat="1" applyFont="1" applyBorder="1"/>
    <xf numFmtId="0" fontId="6" fillId="0" borderId="6" xfId="0" applyFont="1" applyBorder="1"/>
    <xf numFmtId="0" fontId="6" fillId="0" borderId="8" xfId="0" applyFont="1" applyBorder="1" applyAlignment="1">
      <alignment horizontal="center"/>
    </xf>
    <xf numFmtId="0" fontId="6" fillId="0" borderId="7" xfId="0" applyFont="1" applyBorder="1" applyAlignment="1">
      <alignment horizontal="center"/>
    </xf>
    <xf numFmtId="0" fontId="6" fillId="0" borderId="6" xfId="0" applyFont="1" applyBorder="1" applyAlignment="1">
      <alignment horizontal="center"/>
    </xf>
    <xf numFmtId="49" fontId="6" fillId="0" borderId="4" xfId="0" applyNumberFormat="1" applyFont="1" applyBorder="1"/>
    <xf numFmtId="49" fontId="6" fillId="0" borderId="10" xfId="0" applyNumberFormat="1" applyFont="1" applyBorder="1"/>
    <xf numFmtId="49" fontId="6" fillId="0" borderId="11" xfId="0" applyNumberFormat="1" applyFont="1" applyBorder="1"/>
    <xf numFmtId="0" fontId="6" fillId="0" borderId="11" xfId="0" applyFont="1" applyBorder="1"/>
    <xf numFmtId="0" fontId="6" fillId="0" borderId="12" xfId="0" applyFont="1" applyBorder="1"/>
    <xf numFmtId="0" fontId="6" fillId="0" borderId="15" xfId="0" applyFont="1" applyBorder="1"/>
    <xf numFmtId="191" fontId="6" fillId="0" borderId="0" xfId="1" applyNumberFormat="1" applyFont="1"/>
    <xf numFmtId="193" fontId="6" fillId="0" borderId="0" xfId="0" applyNumberFormat="1" applyFont="1"/>
    <xf numFmtId="38" fontId="6" fillId="0" borderId="0" xfId="0" applyNumberFormat="1" applyFont="1"/>
    <xf numFmtId="49" fontId="6" fillId="0" borderId="2" xfId="0" applyNumberFormat="1" applyFont="1" applyBorder="1"/>
    <xf numFmtId="0" fontId="6" fillId="0" borderId="5" xfId="0" applyFont="1" applyBorder="1" applyAlignment="1">
      <alignment vertical="top"/>
    </xf>
    <xf numFmtId="0" fontId="6" fillId="0" borderId="6" xfId="0" applyFont="1" applyBorder="1" applyAlignment="1">
      <alignment vertical="top"/>
    </xf>
    <xf numFmtId="182" fontId="9" fillId="0" borderId="0" xfId="0" applyNumberFormat="1" applyFont="1"/>
    <xf numFmtId="182" fontId="6" fillId="6" borderId="0" xfId="0" quotePrefix="1" applyNumberFormat="1" applyFont="1" applyFill="1"/>
    <xf numFmtId="182" fontId="6" fillId="6" borderId="0" xfId="0" applyNumberFormat="1" applyFont="1" applyFill="1"/>
    <xf numFmtId="182" fontId="0" fillId="0" borderId="0" xfId="0" applyNumberFormat="1" applyAlignment="1">
      <alignment horizontal="right"/>
    </xf>
    <xf numFmtId="182" fontId="19" fillId="0" borderId="1" xfId="0" applyNumberFormat="1" applyFont="1" applyBorder="1"/>
    <xf numFmtId="182" fontId="19" fillId="0" borderId="2" xfId="0" applyNumberFormat="1" applyFont="1" applyBorder="1"/>
    <xf numFmtId="0" fontId="19" fillId="3" borderId="3" xfId="0" applyFont="1" applyFill="1" applyBorder="1" applyAlignment="1">
      <alignment horizontal="center"/>
    </xf>
    <xf numFmtId="0" fontId="19" fillId="0" borderId="3" xfId="0" applyFont="1" applyBorder="1" applyAlignment="1">
      <alignment horizontal="center"/>
    </xf>
    <xf numFmtId="182" fontId="19" fillId="0" borderId="4" xfId="0" applyNumberFormat="1" applyFont="1" applyBorder="1" applyAlignment="1">
      <alignment horizontal="center"/>
    </xf>
    <xf numFmtId="182" fontId="19" fillId="0" borderId="3" xfId="0" applyNumberFormat="1" applyFont="1" applyBorder="1" applyAlignment="1">
      <alignment horizontal="center"/>
    </xf>
    <xf numFmtId="182" fontId="19" fillId="4" borderId="4" xfId="0" applyNumberFormat="1" applyFont="1" applyFill="1" applyBorder="1" applyAlignment="1">
      <alignment horizontal="center"/>
    </xf>
    <xf numFmtId="182" fontId="0" fillId="0" borderId="0" xfId="0" applyNumberFormat="1" applyAlignment="1">
      <alignment horizontal="center"/>
    </xf>
    <xf numFmtId="182" fontId="0" fillId="0" borderId="1" xfId="0" applyNumberFormat="1" applyBorder="1"/>
    <xf numFmtId="182" fontId="0" fillId="0" borderId="2" xfId="0" applyNumberFormat="1" applyBorder="1"/>
    <xf numFmtId="182" fontId="0" fillId="0" borderId="4" xfId="0" applyNumberFormat="1" applyBorder="1"/>
    <xf numFmtId="182" fontId="0" fillId="0" borderId="3" xfId="0" applyNumberFormat="1" applyBorder="1"/>
    <xf numFmtId="182" fontId="0" fillId="9" borderId="4" xfId="0" applyNumberFormat="1" applyFill="1" applyBorder="1"/>
    <xf numFmtId="182" fontId="19" fillId="0" borderId="5" xfId="0" applyNumberFormat="1" applyFont="1" applyBorder="1" applyAlignment="1">
      <alignment vertical="top"/>
    </xf>
    <xf numFmtId="182" fontId="19" fillId="0" borderId="6" xfId="0" applyNumberFormat="1" applyFont="1" applyBorder="1" applyAlignment="1">
      <alignment vertical="top"/>
    </xf>
    <xf numFmtId="0" fontId="19" fillId="3" borderId="7" xfId="0" applyFont="1" applyFill="1" applyBorder="1" applyAlignment="1">
      <alignment horizontal="center" vertical="top" wrapText="1"/>
    </xf>
    <xf numFmtId="0" fontId="19" fillId="0" borderId="7" xfId="0" applyFont="1" applyBorder="1" applyAlignment="1">
      <alignment horizontal="center" vertical="top" wrapText="1"/>
    </xf>
    <xf numFmtId="182" fontId="19" fillId="0" borderId="8" xfId="0" applyNumberFormat="1" applyFont="1" applyBorder="1" applyAlignment="1">
      <alignment horizontal="center" vertical="top" wrapText="1"/>
    </xf>
    <xf numFmtId="182" fontId="19" fillId="0" borderId="7" xfId="0" applyNumberFormat="1" applyFont="1" applyBorder="1" applyAlignment="1">
      <alignment horizontal="center" vertical="top" wrapText="1"/>
    </xf>
    <xf numFmtId="182" fontId="19" fillId="4" borderId="8" xfId="0" applyNumberFormat="1" applyFont="1" applyFill="1" applyBorder="1" applyAlignment="1">
      <alignment horizontal="center" vertical="top" wrapText="1"/>
    </xf>
    <xf numFmtId="182" fontId="0" fillId="0" borderId="0" xfId="0" applyNumberFormat="1" applyAlignment="1">
      <alignment horizontal="center" vertical="top" wrapText="1"/>
    </xf>
    <xf numFmtId="182" fontId="0" fillId="0" borderId="5" xfId="0" applyNumberFormat="1" applyBorder="1" applyAlignment="1">
      <alignment vertical="top"/>
    </xf>
    <xf numFmtId="182" fontId="0" fillId="0" borderId="6" xfId="0" applyNumberFormat="1" applyBorder="1" applyAlignment="1">
      <alignment vertical="top"/>
    </xf>
    <xf numFmtId="182" fontId="0" fillId="0" borderId="8" xfId="0" applyNumberFormat="1" applyBorder="1"/>
    <xf numFmtId="182" fontId="0" fillId="0" borderId="7" xfId="0" applyNumberFormat="1" applyBorder="1"/>
    <xf numFmtId="182" fontId="0" fillId="9" borderId="8" xfId="0" applyNumberFormat="1" applyFill="1" applyBorder="1"/>
    <xf numFmtId="182" fontId="0" fillId="0" borderId="5" xfId="0" applyNumberFormat="1" applyBorder="1"/>
    <xf numFmtId="193" fontId="19" fillId="3" borderId="10" xfId="0" applyNumberFormat="1" applyFont="1" applyFill="1" applyBorder="1"/>
    <xf numFmtId="193" fontId="19" fillId="3" borderId="9" xfId="0" applyNumberFormat="1" applyFont="1" applyFill="1" applyBorder="1"/>
    <xf numFmtId="193" fontId="19" fillId="3" borderId="0" xfId="1" applyNumberFormat="1" applyFont="1" applyFill="1" applyBorder="1" applyAlignment="1"/>
    <xf numFmtId="193" fontId="19" fillId="3" borderId="10" xfId="1" applyNumberFormat="1" applyFont="1" applyFill="1" applyBorder="1" applyAlignment="1"/>
    <xf numFmtId="182" fontId="0" fillId="3" borderId="0" xfId="1" applyNumberFormat="1" applyFont="1" applyFill="1" applyBorder="1" applyAlignment="1"/>
    <xf numFmtId="193" fontId="19" fillId="3" borderId="0" xfId="0" applyNumberFormat="1" applyFont="1" applyFill="1"/>
    <xf numFmtId="182" fontId="0" fillId="0" borderId="10" xfId="1" applyNumberFormat="1" applyFont="1" applyBorder="1" applyAlignment="1"/>
    <xf numFmtId="182" fontId="0" fillId="0" borderId="0" xfId="1" applyNumberFormat="1" applyFont="1" applyBorder="1" applyAlignment="1"/>
    <xf numFmtId="191" fontId="0" fillId="0" borderId="10" xfId="1" applyNumberFormat="1" applyFont="1" applyFill="1" applyBorder="1" applyAlignment="1"/>
    <xf numFmtId="191" fontId="0" fillId="0" borderId="10" xfId="1" applyNumberFormat="1" applyFont="1" applyBorder="1"/>
    <xf numFmtId="182" fontId="0" fillId="0" borderId="0" xfId="1" applyNumberFormat="1" applyFont="1" applyBorder="1"/>
    <xf numFmtId="193" fontId="0" fillId="0" borderId="14" xfId="0" applyNumberFormat="1" applyBorder="1" applyAlignment="1">
      <alignment horizontal="right"/>
    </xf>
    <xf numFmtId="193" fontId="0" fillId="0" borderId="0" xfId="0" applyNumberFormat="1" applyAlignment="1">
      <alignment horizontal="right"/>
    </xf>
    <xf numFmtId="193" fontId="0" fillId="0" borderId="10" xfId="0" applyNumberFormat="1" applyBorder="1" applyAlignment="1">
      <alignment horizontal="right"/>
    </xf>
    <xf numFmtId="193" fontId="19" fillId="0" borderId="10" xfId="0" applyNumberFormat="1" applyFont="1" applyBorder="1"/>
    <xf numFmtId="193" fontId="19" fillId="0" borderId="9" xfId="0" applyNumberFormat="1" applyFont="1" applyBorder="1"/>
    <xf numFmtId="193" fontId="19" fillId="0" borderId="0" xfId="0" applyNumberFormat="1" applyFont="1"/>
    <xf numFmtId="193" fontId="19" fillId="6" borderId="9" xfId="0" applyNumberFormat="1" applyFont="1" applyFill="1" applyBorder="1" applyAlignment="1">
      <alignment vertical="center"/>
    </xf>
    <xf numFmtId="193" fontId="19" fillId="6" borderId="0" xfId="0" applyNumberFormat="1" applyFont="1" applyFill="1" applyAlignment="1">
      <alignment vertical="center"/>
    </xf>
    <xf numFmtId="193" fontId="19" fillId="0" borderId="10" xfId="0" applyNumberFormat="1" applyFont="1" applyBorder="1" applyAlignment="1">
      <alignment horizontal="left"/>
    </xf>
    <xf numFmtId="193" fontId="19" fillId="3" borderId="10" xfId="0" applyNumberFormat="1" applyFont="1" applyFill="1" applyBorder="1" applyAlignment="1">
      <alignment horizontal="left"/>
    </xf>
    <xf numFmtId="193" fontId="19" fillId="0" borderId="11" xfId="0" applyNumberFormat="1" applyFont="1" applyBorder="1" applyAlignment="1">
      <alignment horizontal="left"/>
    </xf>
    <xf numFmtId="193" fontId="19" fillId="0" borderId="12" xfId="0" applyNumberFormat="1" applyFont="1" applyBorder="1"/>
    <xf numFmtId="193" fontId="19" fillId="3" borderId="13" xfId="1" applyNumberFormat="1" applyFont="1" applyFill="1" applyBorder="1" applyAlignment="1"/>
    <xf numFmtId="193" fontId="19" fillId="3" borderId="11" xfId="1" applyNumberFormat="1" applyFont="1" applyFill="1" applyBorder="1" applyAlignment="1"/>
    <xf numFmtId="193" fontId="19" fillId="0" borderId="13" xfId="0" applyNumberFormat="1" applyFont="1" applyBorder="1"/>
    <xf numFmtId="182" fontId="0" fillId="0" borderId="11" xfId="1" applyNumberFormat="1" applyFont="1" applyBorder="1" applyAlignment="1"/>
    <xf numFmtId="182" fontId="0" fillId="0" borderId="13" xfId="1" applyNumberFormat="1" applyFont="1" applyBorder="1" applyAlignment="1"/>
    <xf numFmtId="191" fontId="0" fillId="0" borderId="11" xfId="1" applyNumberFormat="1" applyFont="1" applyFill="1" applyBorder="1" applyAlignment="1"/>
    <xf numFmtId="191" fontId="0" fillId="0" borderId="11" xfId="1" applyNumberFormat="1" applyFont="1" applyBorder="1"/>
    <xf numFmtId="193" fontId="0" fillId="0" borderId="15" xfId="0" applyNumberFormat="1" applyBorder="1" applyAlignment="1">
      <alignment horizontal="right"/>
    </xf>
    <xf numFmtId="193" fontId="0" fillId="0" borderId="13" xfId="0" applyNumberFormat="1" applyBorder="1" applyAlignment="1">
      <alignment horizontal="right"/>
    </xf>
    <xf numFmtId="193" fontId="0" fillId="0" borderId="11" xfId="0" applyNumberFormat="1" applyBorder="1" applyAlignment="1">
      <alignment horizontal="right"/>
    </xf>
    <xf numFmtId="193" fontId="19" fillId="0" borderId="4" xfId="0" applyNumberFormat="1" applyFont="1" applyBorder="1" applyAlignment="1">
      <alignment horizontal="left"/>
    </xf>
    <xf numFmtId="193" fontId="19" fillId="0" borderId="2" xfId="0" applyNumberFormat="1" applyFont="1" applyBorder="1"/>
    <xf numFmtId="193" fontId="19" fillId="3" borderId="3" xfId="1" applyNumberFormat="1" applyFont="1" applyFill="1" applyBorder="1" applyAlignment="1"/>
    <xf numFmtId="193" fontId="19" fillId="3" borderId="4" xfId="1" applyNumberFormat="1" applyFont="1" applyFill="1" applyBorder="1" applyAlignment="1"/>
    <xf numFmtId="193" fontId="19" fillId="0" borderId="8" xfId="0" applyNumberFormat="1" applyFont="1" applyBorder="1" applyAlignment="1">
      <alignment horizontal="left"/>
    </xf>
    <xf numFmtId="193" fontId="19" fillId="0" borderId="6" xfId="0" applyNumberFormat="1" applyFont="1" applyBorder="1"/>
    <xf numFmtId="193" fontId="19" fillId="3" borderId="7" xfId="1" applyNumberFormat="1" applyFont="1" applyFill="1" applyBorder="1" applyAlignment="1"/>
    <xf numFmtId="193" fontId="19" fillId="3" borderId="8" xfId="1" applyNumberFormat="1" applyFont="1" applyFill="1" applyBorder="1" applyAlignment="1"/>
    <xf numFmtId="0" fontId="6" fillId="0" borderId="0" xfId="0" applyFont="1" applyAlignment="1">
      <alignment vertical="center"/>
    </xf>
    <xf numFmtId="57" fontId="0" fillId="0" borderId="0" xfId="0" applyNumberFormat="1"/>
    <xf numFmtId="0" fontId="0" fillId="0" borderId="0" xfId="0" applyAlignment="1">
      <alignment vertical="center"/>
    </xf>
    <xf numFmtId="49" fontId="6" fillId="0" borderId="0" xfId="0" applyNumberFormat="1" applyFont="1" applyAlignment="1">
      <alignment vertical="center"/>
    </xf>
    <xf numFmtId="0" fontId="6" fillId="0" borderId="10" xfId="0" applyFont="1" applyBorder="1" applyAlignment="1">
      <alignment horizontal="center" vertical="top" wrapText="1"/>
    </xf>
    <xf numFmtId="191" fontId="6" fillId="3" borderId="0" xfId="1" applyNumberFormat="1" applyFont="1" applyFill="1" applyBorder="1" applyAlignment="1"/>
    <xf numFmtId="1" fontId="0" fillId="0" borderId="0" xfId="0" applyNumberFormat="1" applyAlignment="1">
      <alignment vertical="center"/>
    </xf>
    <xf numFmtId="0" fontId="6" fillId="9" borderId="4" xfId="0" applyFont="1" applyFill="1" applyBorder="1" applyAlignment="1">
      <alignment horizontal="center"/>
    </xf>
    <xf numFmtId="0" fontId="6" fillId="9" borderId="10" xfId="0" applyFont="1" applyFill="1" applyBorder="1" applyAlignment="1">
      <alignment horizontal="center" vertical="top" wrapText="1"/>
    </xf>
    <xf numFmtId="191" fontId="6" fillId="9" borderId="4" xfId="1" applyNumberFormat="1" applyFont="1" applyFill="1" applyBorder="1"/>
    <xf numFmtId="191" fontId="6" fillId="9" borderId="10" xfId="1" applyNumberFormat="1" applyFont="1" applyFill="1" applyBorder="1"/>
    <xf numFmtId="193" fontId="19" fillId="9" borderId="11" xfId="0" applyNumberFormat="1" applyFont="1" applyFill="1" applyBorder="1" applyAlignment="1">
      <alignment horizontal="left"/>
    </xf>
    <xf numFmtId="193" fontId="19" fillId="9" borderId="13" xfId="0" applyNumberFormat="1" applyFont="1" applyFill="1" applyBorder="1"/>
    <xf numFmtId="191" fontId="6" fillId="9" borderId="15" xfId="1" applyNumberFormat="1" applyFont="1" applyFill="1" applyBorder="1"/>
    <xf numFmtId="191" fontId="6" fillId="9" borderId="13" xfId="1" applyNumberFormat="1" applyFont="1" applyFill="1" applyBorder="1"/>
    <xf numFmtId="191" fontId="6" fillId="9" borderId="11" xfId="1" applyNumberFormat="1" applyFont="1" applyFill="1" applyBorder="1"/>
    <xf numFmtId="194" fontId="6" fillId="0" borderId="0" xfId="0" applyNumberFormat="1" applyFont="1"/>
    <xf numFmtId="0" fontId="9" fillId="6" borderId="0" xfId="0" applyFont="1" applyFill="1"/>
    <xf numFmtId="0" fontId="1" fillId="6" borderId="0" xfId="0" applyFont="1" applyFill="1"/>
    <xf numFmtId="0" fontId="21" fillId="6" borderId="0" xfId="0" applyFont="1" applyFill="1" applyAlignment="1">
      <alignment vertical="center"/>
    </xf>
    <xf numFmtId="14" fontId="22" fillId="10" borderId="0" xfId="0" applyNumberFormat="1" applyFont="1" applyFill="1" applyAlignment="1">
      <alignment vertical="center"/>
    </xf>
    <xf numFmtId="0" fontId="21" fillId="0" borderId="0" xfId="0" applyFont="1" applyAlignment="1">
      <alignment vertical="center"/>
    </xf>
    <xf numFmtId="193" fontId="21" fillId="11" borderId="4" xfId="0" applyNumberFormat="1" applyFont="1" applyFill="1" applyBorder="1" applyAlignment="1">
      <alignment horizontal="center" vertical="center"/>
    </xf>
    <xf numFmtId="193" fontId="21" fillId="6" borderId="1" xfId="0" applyNumberFormat="1" applyFont="1" applyFill="1" applyBorder="1" applyAlignment="1">
      <alignment horizontal="center" vertical="center"/>
    </xf>
    <xf numFmtId="193" fontId="21" fillId="6" borderId="3" xfId="0" applyNumberFormat="1" applyFont="1" applyFill="1" applyBorder="1" applyAlignment="1">
      <alignment horizontal="center" vertical="center"/>
    </xf>
    <xf numFmtId="193" fontId="21" fillId="6" borderId="2" xfId="0" applyNumberFormat="1" applyFont="1" applyFill="1" applyBorder="1" applyAlignment="1">
      <alignment horizontal="center" vertical="center"/>
    </xf>
    <xf numFmtId="193" fontId="21" fillId="6" borderId="4" xfId="0" applyNumberFormat="1" applyFont="1" applyFill="1" applyBorder="1" applyAlignment="1">
      <alignment horizontal="center" vertical="center"/>
    </xf>
    <xf numFmtId="0" fontId="21" fillId="6" borderId="5" xfId="3" applyFont="1" applyFill="1" applyBorder="1">
      <alignment vertical="center"/>
    </xf>
    <xf numFmtId="0" fontId="21" fillId="6" borderId="6" xfId="3" applyFont="1" applyFill="1" applyBorder="1" applyAlignment="1">
      <alignment vertical="center" wrapText="1"/>
    </xf>
    <xf numFmtId="0" fontId="21" fillId="11" borderId="8" xfId="0" applyFont="1" applyFill="1" applyBorder="1" applyAlignment="1">
      <alignment horizontal="center" vertical="center" wrapText="1"/>
    </xf>
    <xf numFmtId="0" fontId="21" fillId="6" borderId="5" xfId="0" applyFont="1" applyFill="1" applyBorder="1" applyAlignment="1">
      <alignment horizontal="center" vertical="center" wrapText="1"/>
    </xf>
    <xf numFmtId="0" fontId="21" fillId="6" borderId="7" xfId="0" applyFont="1" applyFill="1" applyBorder="1" applyAlignment="1">
      <alignment horizontal="center" vertical="center" wrapText="1"/>
    </xf>
    <xf numFmtId="0" fontId="21" fillId="6" borderId="6" xfId="0" applyFont="1" applyFill="1" applyBorder="1" applyAlignment="1">
      <alignment horizontal="center" vertical="center" wrapText="1"/>
    </xf>
    <xf numFmtId="0" fontId="21" fillId="6" borderId="8" xfId="0" applyFont="1" applyFill="1" applyBorder="1" applyAlignment="1">
      <alignment horizontal="center" vertical="center" wrapText="1"/>
    </xf>
    <xf numFmtId="49" fontId="1" fillId="6" borderId="14" xfId="0" applyNumberFormat="1" applyFont="1" applyFill="1" applyBorder="1"/>
    <xf numFmtId="0" fontId="1" fillId="6" borderId="9" xfId="0" applyFont="1" applyFill="1" applyBorder="1"/>
    <xf numFmtId="38" fontId="21" fillId="11" borderId="10" xfId="1" applyFont="1" applyFill="1" applyBorder="1" applyAlignment="1">
      <alignment vertical="center"/>
    </xf>
    <xf numFmtId="38" fontId="21" fillId="6" borderId="14" xfId="1" applyFont="1" applyFill="1" applyBorder="1" applyAlignment="1">
      <alignment vertical="center"/>
    </xf>
    <xf numFmtId="38" fontId="21" fillId="6" borderId="0" xfId="1" applyFont="1" applyFill="1" applyBorder="1" applyAlignment="1">
      <alignment vertical="center"/>
    </xf>
    <xf numFmtId="38" fontId="21" fillId="6" borderId="9" xfId="1" applyFont="1" applyFill="1" applyBorder="1" applyAlignment="1">
      <alignment vertical="center"/>
    </xf>
    <xf numFmtId="38" fontId="21" fillId="6" borderId="10" xfId="1" applyFont="1" applyFill="1" applyBorder="1" applyAlignment="1">
      <alignment vertical="center"/>
    </xf>
    <xf numFmtId="38" fontId="1" fillId="6" borderId="15" xfId="1" applyFont="1" applyFill="1" applyBorder="1" applyAlignment="1">
      <alignment horizontal="center"/>
    </xf>
    <xf numFmtId="38" fontId="1" fillId="6" borderId="12" xfId="1" applyFont="1" applyFill="1" applyBorder="1" applyAlignment="1"/>
    <xf numFmtId="38" fontId="21" fillId="11" borderId="11" xfId="1" applyFont="1" applyFill="1" applyBorder="1" applyAlignment="1">
      <alignment vertical="center"/>
    </xf>
    <xf numFmtId="38" fontId="21" fillId="6" borderId="15" xfId="1" applyFont="1" applyFill="1" applyBorder="1" applyAlignment="1">
      <alignment vertical="center"/>
    </xf>
    <xf numFmtId="38" fontId="21" fillId="6" borderId="13" xfId="1" applyFont="1" applyFill="1" applyBorder="1" applyAlignment="1">
      <alignment vertical="center"/>
    </xf>
    <xf numFmtId="38" fontId="21" fillId="6" borderId="12" xfId="1" applyFont="1" applyFill="1" applyBorder="1" applyAlignment="1">
      <alignment vertical="center"/>
    </xf>
    <xf numFmtId="38" fontId="21" fillId="6" borderId="11" xfId="1" applyFont="1" applyFill="1" applyBorder="1" applyAlignment="1">
      <alignment vertical="center"/>
    </xf>
    <xf numFmtId="38" fontId="1" fillId="6" borderId="0" xfId="1" applyFont="1" applyFill="1" applyBorder="1" applyAlignment="1"/>
    <xf numFmtId="38" fontId="21" fillId="6" borderId="0" xfId="0" applyNumberFormat="1" applyFont="1" applyFill="1" applyAlignment="1">
      <alignment vertical="center"/>
    </xf>
    <xf numFmtId="0" fontId="21" fillId="6" borderId="7" xfId="3" applyFont="1" applyFill="1" applyBorder="1" applyAlignment="1">
      <alignment vertical="center" wrapText="1"/>
    </xf>
    <xf numFmtId="0" fontId="22" fillId="11" borderId="8" xfId="0" applyFont="1" applyFill="1" applyBorder="1" applyAlignment="1">
      <alignment horizontal="center" vertical="center" wrapText="1"/>
    </xf>
    <xf numFmtId="0" fontId="22" fillId="6" borderId="7"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22" fillId="6" borderId="6" xfId="0" applyFont="1" applyFill="1" applyBorder="1" applyAlignment="1">
      <alignment horizontal="center" vertical="center" wrapText="1"/>
    </xf>
    <xf numFmtId="0" fontId="22" fillId="6" borderId="8" xfId="0" applyFont="1" applyFill="1" applyBorder="1" applyAlignment="1">
      <alignment horizontal="center" vertical="center" wrapText="1"/>
    </xf>
    <xf numFmtId="38" fontId="1" fillId="6" borderId="13" xfId="1" applyFont="1" applyFill="1" applyBorder="1" applyAlignment="1"/>
    <xf numFmtId="38" fontId="6" fillId="9" borderId="0" xfId="0" applyNumberFormat="1" applyFont="1" applyFill="1"/>
    <xf numFmtId="38" fontId="6" fillId="9" borderId="15" xfId="0" applyNumberFormat="1" applyFont="1" applyFill="1" applyBorder="1"/>
    <xf numFmtId="38" fontId="6" fillId="9" borderId="0" xfId="1" applyFont="1" applyFill="1" applyBorder="1"/>
    <xf numFmtId="38" fontId="6" fillId="12" borderId="2" xfId="1" applyFont="1" applyFill="1" applyBorder="1"/>
    <xf numFmtId="38" fontId="6" fillId="12" borderId="9" xfId="1" applyFont="1" applyFill="1" applyBorder="1"/>
    <xf numFmtId="38" fontId="6" fillId="12" borderId="12" xfId="1" applyFont="1" applyFill="1" applyBorder="1"/>
    <xf numFmtId="0" fontId="6" fillId="6" borderId="3" xfId="0" applyFont="1" applyFill="1" applyBorder="1"/>
    <xf numFmtId="0" fontId="6" fillId="6" borderId="0" xfId="0" applyFont="1" applyFill="1" applyAlignment="1">
      <alignment horizontal="center" vertical="center" wrapText="1"/>
    </xf>
    <xf numFmtId="0" fontId="6" fillId="6" borderId="0" xfId="0" applyFont="1" applyFill="1" applyAlignment="1">
      <alignment horizontal="center"/>
    </xf>
    <xf numFmtId="0" fontId="6" fillId="6" borderId="1" xfId="0" applyFont="1" applyFill="1" applyBorder="1" applyAlignment="1">
      <alignment horizontal="center"/>
    </xf>
    <xf numFmtId="0" fontId="6" fillId="6" borderId="4" xfId="0" applyFont="1" applyFill="1" applyBorder="1" applyAlignment="1">
      <alignment horizontal="center"/>
    </xf>
    <xf numFmtId="0" fontId="6" fillId="6" borderId="2" xfId="0" applyFont="1" applyFill="1" applyBorder="1" applyAlignment="1">
      <alignment horizontal="center"/>
    </xf>
    <xf numFmtId="0" fontId="6" fillId="6" borderId="14" xfId="0" applyFont="1" applyFill="1" applyBorder="1" applyAlignment="1">
      <alignment horizontal="center" vertical="center" wrapText="1"/>
    </xf>
    <xf numFmtId="38" fontId="6" fillId="6" borderId="10" xfId="1" applyFont="1" applyFill="1" applyBorder="1" applyAlignment="1">
      <alignment horizontal="center" vertical="center"/>
    </xf>
    <xf numFmtId="38" fontId="6" fillId="6" borderId="9" xfId="1" applyFont="1" applyFill="1" applyBorder="1" applyAlignment="1">
      <alignment horizontal="center" vertical="center"/>
    </xf>
    <xf numFmtId="0" fontId="6" fillId="6" borderId="5" xfId="0" applyFont="1" applyFill="1" applyBorder="1" applyAlignment="1">
      <alignment horizontal="center"/>
    </xf>
    <xf numFmtId="0" fontId="6" fillId="6" borderId="8" xfId="0" applyFont="1" applyFill="1" applyBorder="1" applyAlignment="1">
      <alignment horizontal="center"/>
    </xf>
    <xf numFmtId="0" fontId="6" fillId="6" borderId="6" xfId="0" applyFont="1" applyFill="1" applyBorder="1" applyAlignment="1">
      <alignment horizontal="center"/>
    </xf>
    <xf numFmtId="38" fontId="6" fillId="9" borderId="10" xfId="1" applyFont="1" applyFill="1" applyBorder="1"/>
    <xf numFmtId="38" fontId="6" fillId="9" borderId="11" xfId="1" applyFont="1" applyFill="1" applyBorder="1"/>
    <xf numFmtId="38" fontId="6" fillId="9" borderId="12" xfId="1" applyFont="1" applyFill="1" applyBorder="1"/>
    <xf numFmtId="193" fontId="6" fillId="9" borderId="10" xfId="1" applyNumberFormat="1" applyFont="1" applyFill="1" applyBorder="1"/>
    <xf numFmtId="193" fontId="6" fillId="9" borderId="0" xfId="1" applyNumberFormat="1" applyFont="1" applyFill="1" applyBorder="1"/>
    <xf numFmtId="193" fontId="6" fillId="0" borderId="10" xfId="1" applyNumberFormat="1" applyFont="1" applyBorder="1"/>
    <xf numFmtId="193" fontId="6" fillId="9" borderId="11" xfId="1" applyNumberFormat="1" applyFont="1" applyFill="1" applyBorder="1"/>
    <xf numFmtId="193" fontId="6" fillId="9" borderId="13" xfId="1" applyNumberFormat="1" applyFont="1" applyFill="1" applyBorder="1"/>
    <xf numFmtId="193" fontId="6" fillId="9" borderId="12" xfId="1" applyNumberFormat="1" applyFont="1" applyFill="1" applyBorder="1"/>
    <xf numFmtId="193" fontId="6" fillId="0" borderId="11" xfId="1" applyNumberFormat="1" applyFont="1" applyBorder="1"/>
    <xf numFmtId="49" fontId="9" fillId="0" borderId="0" xfId="0" applyNumberFormat="1" applyFont="1"/>
    <xf numFmtId="189" fontId="0" fillId="6" borderId="10" xfId="1" applyNumberFormat="1" applyFont="1" applyFill="1" applyBorder="1"/>
    <xf numFmtId="189" fontId="0" fillId="6" borderId="9" xfId="1" applyNumberFormat="1" applyFont="1" applyFill="1" applyBorder="1"/>
    <xf numFmtId="189" fontId="0" fillId="0" borderId="8" xfId="1" applyNumberFormat="1" applyFont="1" applyBorder="1"/>
    <xf numFmtId="189" fontId="0" fillId="0" borderId="6" xfId="1" applyNumberFormat="1" applyFont="1" applyBorder="1"/>
    <xf numFmtId="182" fontId="6" fillId="9" borderId="0" xfId="0" quotePrefix="1" applyNumberFormat="1" applyFont="1" applyFill="1"/>
    <xf numFmtId="0" fontId="6" fillId="9" borderId="0" xfId="0" applyFont="1" applyFill="1"/>
    <xf numFmtId="0" fontId="0" fillId="9" borderId="0" xfId="0" applyFill="1"/>
    <xf numFmtId="0" fontId="7" fillId="9" borderId="0" xfId="0" applyFont="1" applyFill="1"/>
    <xf numFmtId="191" fontId="6" fillId="0" borderId="1" xfId="1" applyNumberFormat="1" applyFont="1" applyBorder="1"/>
    <xf numFmtId="191" fontId="6" fillId="0" borderId="3" xfId="1" applyNumberFormat="1" applyFont="1" applyBorder="1"/>
    <xf numFmtId="191" fontId="6" fillId="0" borderId="2" xfId="1" applyNumberFormat="1" applyFont="1" applyBorder="1"/>
    <xf numFmtId="191" fontId="6" fillId="0" borderId="14" xfId="1" applyNumberFormat="1" applyFont="1" applyBorder="1"/>
    <xf numFmtId="191" fontId="6" fillId="0" borderId="0" xfId="1" applyNumberFormat="1" applyFont="1" applyBorder="1"/>
    <xf numFmtId="191" fontId="6" fillId="0" borderId="9" xfId="1" applyNumberFormat="1" applyFont="1" applyBorder="1"/>
    <xf numFmtId="191" fontId="6" fillId="0" borderId="15" xfId="1" applyNumberFormat="1" applyFont="1" applyBorder="1"/>
    <xf numFmtId="191" fontId="6" fillId="0" borderId="13" xfId="1" applyNumberFormat="1" applyFont="1" applyBorder="1"/>
    <xf numFmtId="191" fontId="6" fillId="0" borderId="12" xfId="1" applyNumberFormat="1" applyFont="1" applyBorder="1"/>
    <xf numFmtId="191" fontId="6" fillId="0" borderId="10" xfId="1" applyNumberFormat="1" applyFont="1" applyBorder="1"/>
    <xf numFmtId="191" fontId="6" fillId="0" borderId="11" xfId="1" applyNumberFormat="1" applyFont="1" applyBorder="1"/>
    <xf numFmtId="191" fontId="6" fillId="0" borderId="10" xfId="1" applyNumberFormat="1" applyFont="1" applyFill="1" applyBorder="1"/>
    <xf numFmtId="191" fontId="6" fillId="0" borderId="11" xfId="1" applyNumberFormat="1" applyFont="1" applyFill="1" applyBorder="1"/>
    <xf numFmtId="191" fontId="6" fillId="0" borderId="4" xfId="1" applyNumberFormat="1" applyFont="1" applyBorder="1"/>
    <xf numFmtId="189" fontId="0" fillId="9" borderId="10" xfId="1" applyNumberFormat="1" applyFont="1" applyFill="1" applyBorder="1"/>
    <xf numFmtId="189" fontId="0" fillId="9" borderId="9" xfId="1" applyNumberFormat="1" applyFont="1" applyFill="1" applyBorder="1"/>
    <xf numFmtId="182" fontId="6" fillId="6" borderId="3" xfId="0" quotePrefix="1" applyNumberFormat="1" applyFont="1" applyFill="1" applyBorder="1"/>
    <xf numFmtId="182" fontId="6" fillId="6" borderId="7" xfId="0" quotePrefix="1" applyNumberFormat="1" applyFont="1" applyFill="1" applyBorder="1"/>
    <xf numFmtId="0" fontId="1" fillId="0" borderId="11" xfId="0" applyFont="1" applyBorder="1" applyAlignment="1">
      <alignment horizontal="center"/>
    </xf>
    <xf numFmtId="0" fontId="1" fillId="0" borderId="12" xfId="0" applyFont="1" applyBorder="1" applyAlignment="1">
      <alignment horizontal="center"/>
    </xf>
    <xf numFmtId="189" fontId="0" fillId="6" borderId="4" xfId="1" applyNumberFormat="1" applyFont="1" applyFill="1" applyBorder="1"/>
    <xf numFmtId="189" fontId="0" fillId="6" borderId="2" xfId="1" applyNumberFormat="1" applyFont="1" applyFill="1" applyBorder="1"/>
    <xf numFmtId="189" fontId="0" fillId="9" borderId="8" xfId="1" applyNumberFormat="1" applyFont="1" applyFill="1" applyBorder="1"/>
    <xf numFmtId="189" fontId="0" fillId="9" borderId="6" xfId="1" applyNumberFormat="1" applyFont="1" applyFill="1" applyBorder="1"/>
    <xf numFmtId="0" fontId="1" fillId="0" borderId="0" xfId="0" applyFont="1" applyAlignment="1">
      <alignment vertical="center"/>
    </xf>
    <xf numFmtId="38" fontId="26" fillId="0" borderId="0" xfId="1" applyFont="1" applyFill="1" applyBorder="1" applyAlignment="1">
      <alignment vertical="top"/>
    </xf>
    <xf numFmtId="38" fontId="1" fillId="0" borderId="0" xfId="1" applyFont="1" applyFill="1" applyBorder="1" applyAlignment="1">
      <alignment vertical="center" shrinkToFit="1"/>
    </xf>
    <xf numFmtId="38" fontId="1" fillId="0" borderId="0" xfId="1" applyFont="1" applyFill="1" applyBorder="1"/>
    <xf numFmtId="195" fontId="1" fillId="0" borderId="0" xfId="0" applyNumberFormat="1" applyFont="1"/>
    <xf numFmtId="38" fontId="1" fillId="0" borderId="3" xfId="1" applyFont="1" applyFill="1" applyBorder="1"/>
    <xf numFmtId="38" fontId="1" fillId="0" borderId="7" xfId="1" applyFont="1" applyFill="1" applyBorder="1"/>
    <xf numFmtId="38" fontId="0" fillId="0" borderId="3" xfId="1" applyFont="1" applyFill="1" applyBorder="1" applyAlignment="1">
      <alignment horizontal="center" shrinkToFit="1"/>
    </xf>
    <xf numFmtId="38" fontId="27" fillId="0" borderId="0" xfId="1" applyFont="1" applyFill="1" applyBorder="1" applyAlignment="1">
      <alignment vertical="top"/>
    </xf>
    <xf numFmtId="38" fontId="1" fillId="0" borderId="0" xfId="1" applyFont="1" applyFill="1" applyBorder="1" applyProtection="1"/>
    <xf numFmtId="196" fontId="1" fillId="0" borderId="7" xfId="1" applyNumberFormat="1" applyFont="1" applyFill="1" applyBorder="1" applyAlignment="1">
      <alignment horizontal="center"/>
    </xf>
    <xf numFmtId="38" fontId="0" fillId="9" borderId="3" xfId="1" applyFont="1" applyFill="1" applyBorder="1"/>
    <xf numFmtId="196" fontId="1" fillId="9" borderId="7" xfId="1" applyNumberFormat="1" applyFont="1" applyFill="1" applyBorder="1" applyAlignment="1">
      <alignment horizontal="center"/>
    </xf>
    <xf numFmtId="0" fontId="1" fillId="0" borderId="7" xfId="0" applyFont="1" applyBorder="1"/>
    <xf numFmtId="195" fontId="1" fillId="0" borderId="7" xfId="0" applyNumberFormat="1" applyFont="1" applyBorder="1"/>
    <xf numFmtId="40" fontId="6" fillId="13" borderId="14" xfId="1" applyNumberFormat="1" applyFont="1" applyFill="1" applyBorder="1"/>
    <xf numFmtId="176" fontId="6" fillId="3" borderId="0" xfId="1" applyNumberFormat="1" applyFont="1" applyFill="1" applyBorder="1" applyAlignment="1"/>
    <xf numFmtId="176" fontId="6" fillId="3" borderId="10" xfId="1" applyNumberFormat="1" applyFont="1" applyFill="1" applyBorder="1" applyAlignment="1"/>
    <xf numFmtId="176" fontId="6" fillId="3" borderId="13" xfId="1" applyNumberFormat="1" applyFont="1" applyFill="1" applyBorder="1" applyAlignment="1"/>
    <xf numFmtId="176" fontId="6" fillId="3" borderId="11" xfId="1" applyNumberFormat="1" applyFont="1" applyFill="1" applyBorder="1" applyAlignment="1"/>
    <xf numFmtId="38" fontId="6" fillId="13" borderId="10" xfId="0" applyNumberFormat="1" applyFont="1" applyFill="1" applyBorder="1"/>
    <xf numFmtId="38" fontId="6" fillId="13" borderId="0" xfId="0" applyNumberFormat="1" applyFont="1" applyFill="1"/>
    <xf numFmtId="38" fontId="6" fillId="13" borderId="11" xfId="0" applyNumberFormat="1" applyFont="1" applyFill="1" applyBorder="1"/>
    <xf numFmtId="38" fontId="6" fillId="13" borderId="12" xfId="0" applyNumberFormat="1" applyFont="1" applyFill="1" applyBorder="1"/>
    <xf numFmtId="193" fontId="6" fillId="9" borderId="1" xfId="1" applyNumberFormat="1" applyFont="1" applyFill="1" applyBorder="1"/>
    <xf numFmtId="193" fontId="6" fillId="9" borderId="3" xfId="1" applyNumberFormat="1" applyFont="1" applyFill="1" applyBorder="1"/>
    <xf numFmtId="193" fontId="6" fillId="9" borderId="14" xfId="1" applyNumberFormat="1" applyFont="1" applyFill="1" applyBorder="1"/>
    <xf numFmtId="193" fontId="6" fillId="9" borderId="15" xfId="1" applyNumberFormat="1" applyFont="1" applyFill="1" applyBorder="1"/>
    <xf numFmtId="0" fontId="6" fillId="0" borderId="15" xfId="0" applyFont="1" applyBorder="1" applyAlignment="1">
      <alignment horizontal="center"/>
    </xf>
    <xf numFmtId="0" fontId="6" fillId="0" borderId="12" xfId="0" applyFont="1" applyBorder="1" applyAlignment="1">
      <alignment horizontal="center"/>
    </xf>
    <xf numFmtId="0" fontId="7" fillId="3" borderId="15" xfId="0" applyFont="1" applyFill="1" applyBorder="1" applyAlignment="1">
      <alignment horizontal="center"/>
    </xf>
    <xf numFmtId="0" fontId="7" fillId="3" borderId="12" xfId="0" applyFont="1" applyFill="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21" fillId="6" borderId="1" xfId="3" applyFont="1" applyFill="1" applyBorder="1" applyAlignment="1">
      <alignment horizontal="center" vertical="center" wrapText="1"/>
    </xf>
    <xf numFmtId="0" fontId="21" fillId="6" borderId="2" xfId="3" applyFont="1" applyFill="1" applyBorder="1" applyAlignment="1">
      <alignment horizontal="center" vertical="center" wrapText="1"/>
    </xf>
    <xf numFmtId="0" fontId="21" fillId="6" borderId="3" xfId="3" applyFont="1" applyFill="1" applyBorder="1" applyAlignment="1">
      <alignment horizontal="center" vertical="center" wrapText="1"/>
    </xf>
    <xf numFmtId="14" fontId="0" fillId="9" borderId="4" xfId="0" applyNumberFormat="1" applyFill="1" applyBorder="1"/>
  </cellXfs>
  <cellStyles count="5">
    <cellStyle name="桁区切り" xfId="1" builtinId="6"/>
    <cellStyle name="桁区切り 3" xfId="4" xr:uid="{38D82228-E8AF-4543-A567-3ED84F0E1073}"/>
    <cellStyle name="標準" xfId="0" builtinId="0"/>
    <cellStyle name="標準 10" xfId="3" xr:uid="{7D2D5069-EA0C-4251-A66E-51AA13BC50F8}"/>
    <cellStyle name="未定義" xfId="2" xr:uid="{00000000-0005-0000-0000-000003000000}"/>
  </cellStyles>
  <dxfs count="0"/>
  <tableStyles count="0" defaultTableStyle="TableStyleMedium9" defaultPivotStyle="PivotStyleLight16"/>
  <colors>
    <mruColors>
      <color rgb="FFCCFFCC"/>
      <color rgb="FF99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48"/>
  <sheetViews>
    <sheetView tabSelected="1" workbookViewId="0">
      <pane xSplit="2" ySplit="2" topLeftCell="C38" activePane="bottomRight" state="frozen"/>
      <selection activeCell="D5" sqref="D5"/>
      <selection pane="topRight" activeCell="D5" sqref="D5"/>
      <selection pane="bottomLeft" activeCell="D5" sqref="D5"/>
      <selection pane="bottomRight" activeCell="E43" sqref="E43"/>
    </sheetView>
  </sheetViews>
  <sheetFormatPr defaultRowHeight="13" x14ac:dyDescent="0.2"/>
  <cols>
    <col min="1" max="1" width="12.453125" customWidth="1"/>
    <col min="2" max="2" width="24" customWidth="1"/>
    <col min="3" max="3" width="17.36328125" customWidth="1"/>
  </cols>
  <sheetData>
    <row r="1" spans="1:3" x14ac:dyDescent="0.2">
      <c r="A1" s="15" t="s">
        <v>360</v>
      </c>
    </row>
    <row r="2" spans="1:3" x14ac:dyDescent="0.2">
      <c r="A2" s="16" t="s">
        <v>93</v>
      </c>
      <c r="B2" s="17" t="s">
        <v>94</v>
      </c>
      <c r="C2" s="18" t="s">
        <v>95</v>
      </c>
    </row>
    <row r="3" spans="1:3" x14ac:dyDescent="0.2">
      <c r="A3" s="16" t="s">
        <v>103</v>
      </c>
      <c r="B3" s="17"/>
      <c r="C3" s="18"/>
    </row>
    <row r="4" spans="1:3" x14ac:dyDescent="0.2">
      <c r="A4" s="19" t="s">
        <v>104</v>
      </c>
      <c r="B4" s="20"/>
      <c r="C4" s="21"/>
    </row>
    <row r="5" spans="1:3" ht="24" x14ac:dyDescent="0.2">
      <c r="A5" s="22" t="s">
        <v>105</v>
      </c>
      <c r="B5" s="23" t="s">
        <v>106</v>
      </c>
      <c r="C5" s="24"/>
    </row>
    <row r="6" spans="1:3" x14ac:dyDescent="0.2">
      <c r="A6" s="196" t="s">
        <v>264</v>
      </c>
      <c r="B6" s="177" t="s">
        <v>265</v>
      </c>
      <c r="C6" s="8" t="s">
        <v>107</v>
      </c>
    </row>
    <row r="7" spans="1:3" x14ac:dyDescent="0.2">
      <c r="A7" s="25" t="s">
        <v>220</v>
      </c>
      <c r="B7" s="3" t="s">
        <v>266</v>
      </c>
      <c r="C7" s="5" t="s">
        <v>107</v>
      </c>
    </row>
    <row r="8" spans="1:3" x14ac:dyDescent="0.2">
      <c r="A8" s="25" t="s">
        <v>221</v>
      </c>
      <c r="B8" s="3" t="s">
        <v>267</v>
      </c>
      <c r="C8" s="5" t="s">
        <v>107</v>
      </c>
    </row>
    <row r="9" spans="1:3" x14ac:dyDescent="0.2">
      <c r="A9" s="25" t="s">
        <v>222</v>
      </c>
      <c r="B9" s="3" t="s">
        <v>27</v>
      </c>
      <c r="C9" s="5" t="s">
        <v>107</v>
      </c>
    </row>
    <row r="10" spans="1:3" x14ac:dyDescent="0.2">
      <c r="A10" s="25" t="s">
        <v>223</v>
      </c>
      <c r="B10" s="3" t="s">
        <v>191</v>
      </c>
      <c r="C10" s="5" t="s">
        <v>107</v>
      </c>
    </row>
    <row r="11" spans="1:3" x14ac:dyDescent="0.2">
      <c r="A11" s="25" t="s">
        <v>224</v>
      </c>
      <c r="B11" s="3" t="s">
        <v>28</v>
      </c>
      <c r="C11" s="5" t="s">
        <v>107</v>
      </c>
    </row>
    <row r="12" spans="1:3" x14ac:dyDescent="0.2">
      <c r="A12" s="25" t="s">
        <v>225</v>
      </c>
      <c r="B12" s="3" t="s">
        <v>268</v>
      </c>
      <c r="C12" s="5" t="s">
        <v>107</v>
      </c>
    </row>
    <row r="13" spans="1:3" x14ac:dyDescent="0.2">
      <c r="A13" s="25" t="s">
        <v>226</v>
      </c>
      <c r="B13" s="3" t="s">
        <v>29</v>
      </c>
      <c r="C13" s="5" t="s">
        <v>107</v>
      </c>
    </row>
    <row r="14" spans="1:3" x14ac:dyDescent="0.2">
      <c r="A14" s="25" t="s">
        <v>227</v>
      </c>
      <c r="B14" s="3" t="s">
        <v>30</v>
      </c>
      <c r="C14" s="5" t="s">
        <v>107</v>
      </c>
    </row>
    <row r="15" spans="1:3" x14ac:dyDescent="0.2">
      <c r="A15" s="25" t="s">
        <v>2</v>
      </c>
      <c r="B15" s="3" t="s">
        <v>365</v>
      </c>
      <c r="C15" s="5" t="s">
        <v>107</v>
      </c>
    </row>
    <row r="16" spans="1:3" x14ac:dyDescent="0.2">
      <c r="A16" s="25" t="s">
        <v>3</v>
      </c>
      <c r="B16" s="3" t="s">
        <v>31</v>
      </c>
      <c r="C16" s="5" t="s">
        <v>107</v>
      </c>
    </row>
    <row r="17" spans="1:3" x14ac:dyDescent="0.2">
      <c r="A17" s="25" t="s">
        <v>4</v>
      </c>
      <c r="B17" s="3" t="s">
        <v>32</v>
      </c>
      <c r="C17" s="5" t="s">
        <v>107</v>
      </c>
    </row>
    <row r="18" spans="1:3" x14ac:dyDescent="0.2">
      <c r="A18" s="25" t="s">
        <v>5</v>
      </c>
      <c r="B18" s="3" t="s">
        <v>33</v>
      </c>
      <c r="C18" s="5" t="s">
        <v>107</v>
      </c>
    </row>
    <row r="19" spans="1:3" x14ac:dyDescent="0.2">
      <c r="A19" s="25" t="s">
        <v>6</v>
      </c>
      <c r="B19" s="26" t="s">
        <v>34</v>
      </c>
      <c r="C19" s="5" t="s">
        <v>107</v>
      </c>
    </row>
    <row r="20" spans="1:3" x14ac:dyDescent="0.2">
      <c r="A20" s="25" t="s">
        <v>7</v>
      </c>
      <c r="B20" s="3" t="s">
        <v>269</v>
      </c>
      <c r="C20" s="5" t="s">
        <v>107</v>
      </c>
    </row>
    <row r="21" spans="1:3" x14ac:dyDescent="0.2">
      <c r="A21" s="25" t="s">
        <v>8</v>
      </c>
      <c r="B21" s="3" t="s">
        <v>270</v>
      </c>
      <c r="C21" s="5" t="s">
        <v>107</v>
      </c>
    </row>
    <row r="22" spans="1:3" x14ac:dyDescent="0.2">
      <c r="A22" s="25" t="s">
        <v>9</v>
      </c>
      <c r="B22" s="3" t="s">
        <v>271</v>
      </c>
      <c r="C22" s="5" t="s">
        <v>107</v>
      </c>
    </row>
    <row r="23" spans="1:3" x14ac:dyDescent="0.2">
      <c r="A23" s="25" t="s">
        <v>10</v>
      </c>
      <c r="B23" s="3" t="s">
        <v>272</v>
      </c>
      <c r="C23" s="5" t="s">
        <v>107</v>
      </c>
    </row>
    <row r="24" spans="1:3" x14ac:dyDescent="0.2">
      <c r="A24" s="25" t="s">
        <v>11</v>
      </c>
      <c r="B24" s="3" t="s">
        <v>35</v>
      </c>
      <c r="C24" s="5" t="s">
        <v>107</v>
      </c>
    </row>
    <row r="25" spans="1:3" x14ac:dyDescent="0.2">
      <c r="A25" s="25" t="s">
        <v>12</v>
      </c>
      <c r="B25" s="3" t="s">
        <v>367</v>
      </c>
      <c r="C25" s="5" t="s">
        <v>107</v>
      </c>
    </row>
    <row r="26" spans="1:3" x14ac:dyDescent="0.2">
      <c r="A26" s="25" t="s">
        <v>13</v>
      </c>
      <c r="B26" s="3" t="s">
        <v>192</v>
      </c>
      <c r="C26" s="5" t="s">
        <v>107</v>
      </c>
    </row>
    <row r="27" spans="1:3" x14ac:dyDescent="0.2">
      <c r="A27" s="25" t="s">
        <v>14</v>
      </c>
      <c r="B27" s="3" t="s">
        <v>50</v>
      </c>
      <c r="C27" s="5" t="s">
        <v>107</v>
      </c>
    </row>
    <row r="28" spans="1:3" x14ac:dyDescent="0.2">
      <c r="A28" s="25" t="s">
        <v>15</v>
      </c>
      <c r="B28" s="3" t="s">
        <v>36</v>
      </c>
      <c r="C28" s="5" t="s">
        <v>107</v>
      </c>
    </row>
    <row r="29" spans="1:3" x14ac:dyDescent="0.2">
      <c r="A29" s="25" t="s">
        <v>16</v>
      </c>
      <c r="B29" s="3" t="s">
        <v>193</v>
      </c>
      <c r="C29" s="5" t="s">
        <v>107</v>
      </c>
    </row>
    <row r="30" spans="1:3" x14ac:dyDescent="0.2">
      <c r="A30" s="25" t="s">
        <v>17</v>
      </c>
      <c r="B30" s="3" t="s">
        <v>273</v>
      </c>
      <c r="C30" s="5" t="s">
        <v>107</v>
      </c>
    </row>
    <row r="31" spans="1:3" x14ac:dyDescent="0.2">
      <c r="A31" s="25" t="s">
        <v>18</v>
      </c>
      <c r="B31" s="3" t="s">
        <v>274</v>
      </c>
      <c r="C31" s="5" t="s">
        <v>107</v>
      </c>
    </row>
    <row r="32" spans="1:3" x14ac:dyDescent="0.2">
      <c r="A32" s="25" t="s">
        <v>19</v>
      </c>
      <c r="B32" s="3" t="s">
        <v>275</v>
      </c>
      <c r="C32" s="5" t="s">
        <v>107</v>
      </c>
    </row>
    <row r="33" spans="1:3" x14ac:dyDescent="0.2">
      <c r="A33" s="25" t="s">
        <v>20</v>
      </c>
      <c r="B33" s="3" t="s">
        <v>37</v>
      </c>
      <c r="C33" s="5" t="s">
        <v>107</v>
      </c>
    </row>
    <row r="34" spans="1:3" x14ac:dyDescent="0.2">
      <c r="A34" s="25" t="s">
        <v>21</v>
      </c>
      <c r="B34" s="3" t="s">
        <v>38</v>
      </c>
      <c r="C34" s="5" t="s">
        <v>107</v>
      </c>
    </row>
    <row r="35" spans="1:3" x14ac:dyDescent="0.2">
      <c r="A35" s="25" t="s">
        <v>22</v>
      </c>
      <c r="B35" s="3" t="s">
        <v>276</v>
      </c>
      <c r="C35" s="5" t="s">
        <v>107</v>
      </c>
    </row>
    <row r="36" spans="1:3" x14ac:dyDescent="0.2">
      <c r="A36" s="25" t="s">
        <v>23</v>
      </c>
      <c r="B36" s="3" t="s">
        <v>194</v>
      </c>
      <c r="C36" s="5" t="s">
        <v>107</v>
      </c>
    </row>
    <row r="37" spans="1:3" x14ac:dyDescent="0.2">
      <c r="A37" s="25" t="s">
        <v>24</v>
      </c>
      <c r="B37" s="3" t="s">
        <v>39</v>
      </c>
      <c r="C37" s="5" t="s">
        <v>107</v>
      </c>
    </row>
    <row r="38" spans="1:3" x14ac:dyDescent="0.2">
      <c r="A38" s="25" t="s">
        <v>25</v>
      </c>
      <c r="B38" s="3" t="s">
        <v>40</v>
      </c>
      <c r="C38" s="5" t="s">
        <v>107</v>
      </c>
    </row>
    <row r="39" spans="1:3" x14ac:dyDescent="0.2">
      <c r="A39" s="25" t="s">
        <v>26</v>
      </c>
      <c r="B39" s="3" t="s">
        <v>277</v>
      </c>
      <c r="C39" s="5" t="s">
        <v>107</v>
      </c>
    </row>
    <row r="40" spans="1:3" x14ac:dyDescent="0.2">
      <c r="A40" s="25" t="s">
        <v>51</v>
      </c>
      <c r="B40" s="3" t="s">
        <v>368</v>
      </c>
      <c r="C40" s="5" t="s">
        <v>107</v>
      </c>
    </row>
    <row r="41" spans="1:3" x14ac:dyDescent="0.2">
      <c r="A41" s="25" t="s">
        <v>195</v>
      </c>
      <c r="B41" s="3" t="s">
        <v>41</v>
      </c>
      <c r="C41" s="5" t="s">
        <v>107</v>
      </c>
    </row>
    <row r="42" spans="1:3" x14ac:dyDescent="0.2">
      <c r="A42" s="25" t="s">
        <v>201</v>
      </c>
      <c r="B42" s="3" t="s">
        <v>42</v>
      </c>
      <c r="C42" s="5" t="s">
        <v>107</v>
      </c>
    </row>
    <row r="43" spans="1:3" x14ac:dyDescent="0.2">
      <c r="A43" s="25" t="s">
        <v>202</v>
      </c>
      <c r="B43" s="3" t="s">
        <v>279</v>
      </c>
      <c r="C43" s="5" t="s">
        <v>107</v>
      </c>
    </row>
    <row r="44" spans="1:3" x14ac:dyDescent="0.2">
      <c r="A44" s="19" t="s">
        <v>203</v>
      </c>
      <c r="B44" s="12" t="s">
        <v>280</v>
      </c>
      <c r="C44" s="9" t="s">
        <v>107</v>
      </c>
    </row>
    <row r="45" spans="1:3" x14ac:dyDescent="0.2">
      <c r="A45" s="198" t="s">
        <v>208</v>
      </c>
      <c r="B45" s="418" t="str">
        <f>最終需要_まとめ!A46</f>
        <v>2015年三田市産業連関表</v>
      </c>
      <c r="C45" s="463">
        <v>45158</v>
      </c>
    </row>
    <row r="46" spans="1:3" x14ac:dyDescent="0.2">
      <c r="A46" s="27" t="s">
        <v>190</v>
      </c>
      <c r="B46" s="237" t="str">
        <f>B45</f>
        <v>2015年三田市産業連関表</v>
      </c>
      <c r="C46" s="24"/>
    </row>
    <row r="47" spans="1:3" x14ac:dyDescent="0.2">
      <c r="A47" s="28" t="s">
        <v>110</v>
      </c>
      <c r="B47" s="419" t="str">
        <f>B45</f>
        <v>2015年三田市産業連関表</v>
      </c>
      <c r="C47" s="21"/>
    </row>
    <row r="48" spans="1:3" x14ac:dyDescent="0.2">
      <c r="A48" t="s">
        <v>339</v>
      </c>
    </row>
  </sheetData>
  <phoneticPr fontId="5"/>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304</v>
      </c>
      <c r="S2" s="3" t="s">
        <v>153</v>
      </c>
      <c r="U2" s="64" t="s">
        <v>210</v>
      </c>
      <c r="W2" s="3" t="s">
        <v>130</v>
      </c>
      <c r="Y2" s="3" t="s">
        <v>154</v>
      </c>
    </row>
    <row r="3" spans="1:25" ht="44" x14ac:dyDescent="0.2">
      <c r="B3" s="65"/>
      <c r="C3" s="66" t="s">
        <v>228</v>
      </c>
      <c r="D3" s="66" t="s">
        <v>247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投入係数表!H5</f>
        <v>8.8495575221238937E-3</v>
      </c>
      <c r="E5" s="77">
        <f t="shared" ref="E5:E38" si="0">$C$10*D5</f>
        <v>0.88495575221238942</v>
      </c>
      <c r="F5" s="76">
        <f>分析係数表!C8</f>
        <v>0.31930596918295995</v>
      </c>
      <c r="G5" s="77">
        <f t="shared" ref="G5:G38" si="1">E5*F5</f>
        <v>0.28257165414421237</v>
      </c>
      <c r="H5" s="77">
        <f t="array" ref="H5:H43">MMULT(逆行列係数!C5:AO43,'6'!G5:G43)</f>
        <v>0.29646396982075413</v>
      </c>
      <c r="I5" s="77">
        <f t="shared" ref="I5:I38" si="2">C5+H5</f>
        <v>0.29646396982075413</v>
      </c>
      <c r="J5" s="76">
        <f>分析係数表!G8</f>
        <v>0.11985164942416553</v>
      </c>
      <c r="K5" s="78">
        <f t="shared" ref="K5:K38" si="3">I5*J5</f>
        <v>3.5531695777853416E-2</v>
      </c>
      <c r="L5" s="79" t="s">
        <v>181</v>
      </c>
      <c r="M5" s="80" t="s">
        <v>181</v>
      </c>
      <c r="N5" s="81">
        <f>分析係数表!H8</f>
        <v>1.0269115390614515E-2</v>
      </c>
      <c r="O5" s="82">
        <f t="shared" ref="O5:O43" si="4">$M$44*N5</f>
        <v>0.17319010510359958</v>
      </c>
      <c r="P5" s="76">
        <f>分析係数表!C8</f>
        <v>0.31930596918295995</v>
      </c>
      <c r="Q5" s="82">
        <f t="shared" ref="Q5:Q38" si="5">O5*P5</f>
        <v>5.5300634363003566E-2</v>
      </c>
      <c r="R5" s="83">
        <f t="array" ref="R5:R43">MMULT(逆行列係数!C5:AO43,'6'!Q5:Q43)</f>
        <v>7.1602972976175169E-2</v>
      </c>
      <c r="S5" s="84">
        <f t="shared" ref="S5:S38" si="6">I5+R5</f>
        <v>0.36806694279692931</v>
      </c>
      <c r="T5" s="85">
        <f>分析係数表!F8</f>
        <v>0.45168846379074762</v>
      </c>
      <c r="U5" s="86">
        <f t="shared" ref="U5:U43" si="7">S5*T5</f>
        <v>0.16625159196410197</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76">
        <f>投入係数表!H6</f>
        <v>0</v>
      </c>
      <c r="E6" s="77">
        <f t="shared" si="0"/>
        <v>0</v>
      </c>
      <c r="F6" s="76">
        <f>分析係数表!C9</f>
        <v>0.10538116591928248</v>
      </c>
      <c r="G6" s="77">
        <f t="shared" si="1"/>
        <v>0</v>
      </c>
      <c r="H6" s="77">
        <v>4.4097056833731368E-4</v>
      </c>
      <c r="I6" s="77">
        <f t="shared" si="2"/>
        <v>4.4097056833731368E-4</v>
      </c>
      <c r="J6" s="76">
        <f>分析係数表!G9</f>
        <v>0.23529411764705882</v>
      </c>
      <c r="K6" s="78">
        <f t="shared" si="3"/>
        <v>1.0375778078525027E-4</v>
      </c>
      <c r="L6" s="79"/>
      <c r="M6" s="80"/>
      <c r="N6" s="81">
        <f>分析係数表!H9</f>
        <v>5.5136190016722222E-4</v>
      </c>
      <c r="O6" s="82">
        <f t="shared" si="4"/>
        <v>9.2987975894550101E-3</v>
      </c>
      <c r="P6" s="76">
        <f>分析係数表!C9</f>
        <v>0.10538116591928248</v>
      </c>
      <c r="Q6" s="82">
        <f t="shared" si="5"/>
        <v>9.7991813162418245E-4</v>
      </c>
      <c r="R6" s="83">
        <v>1.1586296062988341E-3</v>
      </c>
      <c r="S6" s="84">
        <f t="shared" si="6"/>
        <v>1.5996001746361476E-3</v>
      </c>
      <c r="T6" s="85">
        <f>分析係数表!F9</f>
        <v>0.68627450980392157</v>
      </c>
      <c r="U6" s="86">
        <f t="shared" si="7"/>
        <v>1.0977648257306895E-3</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投入係数表!H7</f>
        <v>0</v>
      </c>
      <c r="E7" s="77">
        <f t="shared" si="0"/>
        <v>0</v>
      </c>
      <c r="F7" s="76">
        <f>分析係数表!C10</f>
        <v>4.5045045045044585E-3</v>
      </c>
      <c r="G7" s="77">
        <f t="shared" si="1"/>
        <v>0</v>
      </c>
      <c r="H7" s="77">
        <v>1.0976402833309668E-5</v>
      </c>
      <c r="I7" s="77">
        <f t="shared" si="2"/>
        <v>1.0976402833309668E-5</v>
      </c>
      <c r="J7" s="76">
        <f>分析係数表!G10</f>
        <v>0.2857142857142857</v>
      </c>
      <c r="K7" s="78">
        <f t="shared" si="3"/>
        <v>3.1361150952313333E-6</v>
      </c>
      <c r="L7" s="79"/>
      <c r="M7" s="80"/>
      <c r="N7" s="81">
        <f>分析係数表!H10</f>
        <v>1.0301761818913889E-3</v>
      </c>
      <c r="O7" s="82">
        <f t="shared" si="4"/>
        <v>1.7374069180297519E-2</v>
      </c>
      <c r="P7" s="76">
        <f>分析係数表!C10</f>
        <v>4.5045045045044585E-3</v>
      </c>
      <c r="Q7" s="82">
        <f t="shared" si="5"/>
        <v>7.8261572884222254E-5</v>
      </c>
      <c r="R7" s="83">
        <v>1.1602970784270021E-4</v>
      </c>
      <c r="S7" s="84">
        <f t="shared" si="6"/>
        <v>1.2700611067600987E-4</v>
      </c>
      <c r="T7" s="85">
        <f>分析係数表!F10</f>
        <v>0.5714285714285714</v>
      </c>
      <c r="U7" s="86">
        <f t="shared" si="7"/>
        <v>7.2574920386291351E-5</v>
      </c>
      <c r="V7" s="87">
        <f>分析係数表!D10</f>
        <v>0</v>
      </c>
      <c r="W7" s="167">
        <f t="shared" si="8"/>
        <v>0</v>
      </c>
      <c r="X7" s="76">
        <f>分析係数表!E10</f>
        <v>0</v>
      </c>
      <c r="Y7" s="166">
        <f t="shared" si="9"/>
        <v>0</v>
      </c>
    </row>
    <row r="8" spans="1:25" x14ac:dyDescent="0.2">
      <c r="A8" s="6" t="s">
        <v>222</v>
      </c>
      <c r="B8" s="5" t="s">
        <v>27</v>
      </c>
      <c r="C8" s="90"/>
      <c r="D8" s="76">
        <f>投入係数表!H8</f>
        <v>0</v>
      </c>
      <c r="E8" s="77">
        <f t="shared" si="0"/>
        <v>0</v>
      </c>
      <c r="F8" s="76">
        <f>分析係数表!C11</f>
        <v>3.1931139802859887E-3</v>
      </c>
      <c r="G8" s="77">
        <f t="shared" si="1"/>
        <v>0</v>
      </c>
      <c r="H8" s="77">
        <v>1.6059402648642611E-3</v>
      </c>
      <c r="I8" s="77">
        <f t="shared" si="2"/>
        <v>1.6059402648642611E-3</v>
      </c>
      <c r="J8" s="76">
        <f>分析係数表!G11</f>
        <v>0.37142857142857144</v>
      </c>
      <c r="K8" s="78">
        <f t="shared" si="3"/>
        <v>5.9649209837815415E-4</v>
      </c>
      <c r="L8" s="79"/>
      <c r="M8" s="80"/>
      <c r="N8" s="81">
        <f>分析係数表!H11</f>
        <v>-1.8136904610763891E-5</v>
      </c>
      <c r="O8" s="82">
        <f t="shared" si="4"/>
        <v>-3.0588149965312539E-4</v>
      </c>
      <c r="P8" s="76">
        <f>分析係数表!C11</f>
        <v>3.1931139802859887E-3</v>
      </c>
      <c r="Q8" s="82">
        <f t="shared" si="5"/>
        <v>-9.7671449285323847E-7</v>
      </c>
      <c r="R8" s="83">
        <v>2.1773077527020298E-4</v>
      </c>
      <c r="S8" s="84">
        <f t="shared" si="6"/>
        <v>1.8236710401344641E-3</v>
      </c>
      <c r="T8" s="85">
        <f>分析係数表!F11</f>
        <v>0.6</v>
      </c>
      <c r="U8" s="86">
        <f t="shared" si="7"/>
        <v>1.0942026240806785E-3</v>
      </c>
      <c r="V8" s="87">
        <f>分析係数表!D11</f>
        <v>2.8571428571428571E-2</v>
      </c>
      <c r="W8" s="167">
        <f t="shared" si="8"/>
        <v>0</v>
      </c>
      <c r="X8" s="76">
        <f>分析係数表!E11</f>
        <v>0</v>
      </c>
      <c r="Y8" s="166">
        <f t="shared" si="9"/>
        <v>0</v>
      </c>
    </row>
    <row r="9" spans="1:25" x14ac:dyDescent="0.2">
      <c r="A9" s="6" t="s">
        <v>223</v>
      </c>
      <c r="B9" s="5" t="s">
        <v>191</v>
      </c>
      <c r="C9" s="90"/>
      <c r="D9" s="76">
        <f>投入係数表!H9</f>
        <v>0</v>
      </c>
      <c r="E9" s="77">
        <f t="shared" si="0"/>
        <v>0</v>
      </c>
      <c r="F9" s="76">
        <f>分析係数表!C12</f>
        <v>6.6043595279642764E-2</v>
      </c>
      <c r="G9" s="77">
        <f t="shared" si="1"/>
        <v>0</v>
      </c>
      <c r="H9" s="77">
        <v>2.7811477322101747E-3</v>
      </c>
      <c r="I9" s="77">
        <f t="shared" si="2"/>
        <v>2.7811477322101747E-3</v>
      </c>
      <c r="J9" s="76">
        <f>分析係数表!G12</f>
        <v>0.14090852981113441</v>
      </c>
      <c r="K9" s="78">
        <f t="shared" si="3"/>
        <v>3.9188743813330627E-4</v>
      </c>
      <c r="L9" s="79"/>
      <c r="M9" s="80"/>
      <c r="N9" s="81">
        <f>分析係数表!H12</f>
        <v>8.4811793340854105E-2</v>
      </c>
      <c r="O9" s="82">
        <f t="shared" si="4"/>
        <v>1.4303630686779447</v>
      </c>
      <c r="P9" s="76">
        <f>分析係数表!C12</f>
        <v>6.6043595279642764E-2</v>
      </c>
      <c r="Q9" s="82">
        <f t="shared" si="5"/>
        <v>9.4466319610714042E-2</v>
      </c>
      <c r="R9" s="83">
        <v>0.1057292732135712</v>
      </c>
      <c r="S9" s="84">
        <f t="shared" si="6"/>
        <v>0.10851042094578138</v>
      </c>
      <c r="T9" s="85">
        <f>分析係数表!F12</f>
        <v>0.31027033699543266</v>
      </c>
      <c r="U9" s="86">
        <f t="shared" si="7"/>
        <v>3.3667564874363842E-2</v>
      </c>
      <c r="V9" s="87">
        <f>分析係数表!D12</f>
        <v>7.3571164053820512E-2</v>
      </c>
      <c r="W9" s="167">
        <f t="shared" si="8"/>
        <v>0</v>
      </c>
      <c r="X9" s="76">
        <f>分析係数表!E12</f>
        <v>7.8015059869151956E-2</v>
      </c>
      <c r="Y9" s="166">
        <f t="shared" si="9"/>
        <v>0</v>
      </c>
    </row>
    <row r="10" spans="1:25" x14ac:dyDescent="0.2">
      <c r="A10" s="6" t="s">
        <v>224</v>
      </c>
      <c r="B10" s="5" t="s">
        <v>28</v>
      </c>
      <c r="C10" s="75">
        <f>最終需要_まとめ!C11</f>
        <v>100</v>
      </c>
      <c r="D10" s="76">
        <f>投入係数表!H10</f>
        <v>0.25663716814159293</v>
      </c>
      <c r="E10" s="77">
        <f t="shared" si="0"/>
        <v>25.663716814159294</v>
      </c>
      <c r="F10" s="76">
        <f>分析係数表!C13</f>
        <v>0</v>
      </c>
      <c r="G10" s="77">
        <f t="shared" si="1"/>
        <v>0</v>
      </c>
      <c r="H10" s="77">
        <v>0</v>
      </c>
      <c r="I10" s="77">
        <f t="shared" si="2"/>
        <v>100</v>
      </c>
      <c r="J10" s="76">
        <f>分析係数表!G13</f>
        <v>0.24778761061946902</v>
      </c>
      <c r="K10" s="78">
        <f t="shared" si="3"/>
        <v>24.778761061946902</v>
      </c>
      <c r="L10" s="79"/>
      <c r="M10" s="80"/>
      <c r="N10" s="81">
        <f>分析係数表!H13</f>
        <v>1.3780420123258403E-2</v>
      </c>
      <c r="O10" s="82">
        <f t="shared" si="4"/>
        <v>0.23240876343644462</v>
      </c>
      <c r="P10" s="76">
        <f>分析係数表!C13</f>
        <v>0</v>
      </c>
      <c r="Q10" s="82">
        <f t="shared" si="5"/>
        <v>0</v>
      </c>
      <c r="R10" s="83">
        <v>0</v>
      </c>
      <c r="S10" s="84">
        <f t="shared" si="6"/>
        <v>100</v>
      </c>
      <c r="T10" s="85">
        <f>分析係数表!F13</f>
        <v>0.38938053097345132</v>
      </c>
      <c r="U10" s="86">
        <f t="shared" si="7"/>
        <v>38.938053097345133</v>
      </c>
      <c r="V10" s="87">
        <f>分析係数表!D13</f>
        <v>0.4336283185840708</v>
      </c>
      <c r="W10" s="167">
        <f t="shared" si="8"/>
        <v>43</v>
      </c>
      <c r="X10" s="76">
        <f>分析係数表!E13</f>
        <v>0.32743362831858408</v>
      </c>
      <c r="Y10" s="166">
        <f t="shared" si="9"/>
        <v>33</v>
      </c>
    </row>
    <row r="11" spans="1:25" x14ac:dyDescent="0.2">
      <c r="A11" s="6" t="s">
        <v>225</v>
      </c>
      <c r="B11" s="5" t="s">
        <v>268</v>
      </c>
      <c r="C11" s="90"/>
      <c r="D11" s="76">
        <f>投入係数表!H11</f>
        <v>8.8495575221238937E-3</v>
      </c>
      <c r="E11" s="77">
        <f t="shared" si="0"/>
        <v>0.88495575221238942</v>
      </c>
      <c r="F11" s="76">
        <f>分析係数表!C14</f>
        <v>0.21132596685082872</v>
      </c>
      <c r="G11" s="77">
        <f t="shared" si="1"/>
        <v>0.18701412995648559</v>
      </c>
      <c r="H11" s="77">
        <v>0.22845967612593548</v>
      </c>
      <c r="I11" s="77">
        <f t="shared" si="2"/>
        <v>0.22845967612593548</v>
      </c>
      <c r="J11" s="76">
        <f>分析係数表!G14</f>
        <v>0.15875192868163895</v>
      </c>
      <c r="K11" s="78">
        <f t="shared" si="3"/>
        <v>3.6268414210974841E-2</v>
      </c>
      <c r="L11" s="79"/>
      <c r="M11" s="80"/>
      <c r="N11" s="81">
        <f>分析係数表!H14</f>
        <v>1.0700773720350694E-3</v>
      </c>
      <c r="O11" s="82">
        <f t="shared" si="4"/>
        <v>1.8047008479534395E-2</v>
      </c>
      <c r="P11" s="76">
        <f>分析係数表!C14</f>
        <v>0.21132596685082872</v>
      </c>
      <c r="Q11" s="82">
        <f t="shared" si="5"/>
        <v>3.81380151570271E-3</v>
      </c>
      <c r="R11" s="83">
        <v>2.0281411237298722E-2</v>
      </c>
      <c r="S11" s="84">
        <f t="shared" si="6"/>
        <v>0.24874108736323419</v>
      </c>
      <c r="T11" s="85">
        <f>分析係数表!F14</f>
        <v>0.30327447282701869</v>
      </c>
      <c r="U11" s="86">
        <f t="shared" si="7"/>
        <v>7.5436822140504248E-2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投入係数表!H12</f>
        <v>0.11504424778761062</v>
      </c>
      <c r="E12" s="77">
        <f t="shared" si="0"/>
        <v>11.504424778761061</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0.13189610265042764</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投入係数表!H13</f>
        <v>8.8495575221238937E-3</v>
      </c>
      <c r="E13" s="77">
        <f t="shared" si="0"/>
        <v>0.88495575221238942</v>
      </c>
      <c r="F13" s="76">
        <f>分析係数表!C16</f>
        <v>5.160637490513531E-2</v>
      </c>
      <c r="G13" s="77">
        <f t="shared" si="1"/>
        <v>4.5669358323128594E-2</v>
      </c>
      <c r="H13" s="77">
        <v>5.1900516684861182E-2</v>
      </c>
      <c r="I13" s="77">
        <f t="shared" si="2"/>
        <v>5.1900516684861182E-2</v>
      </c>
      <c r="J13" s="76">
        <f>分析係数表!G16</f>
        <v>3.3358042994810974E-2</v>
      </c>
      <c r="K13" s="78">
        <f t="shared" si="3"/>
        <v>1.7312996670265036E-3</v>
      </c>
      <c r="L13" s="79"/>
      <c r="M13" s="80"/>
      <c r="N13" s="81">
        <f>分析係数表!H16</f>
        <v>1.6069297485136805E-2</v>
      </c>
      <c r="O13" s="82">
        <f t="shared" si="4"/>
        <v>0.27101100869266903</v>
      </c>
      <c r="P13" s="76">
        <f>分析係数表!C16</f>
        <v>5.160637490513531E-2</v>
      </c>
      <c r="Q13" s="82">
        <f t="shared" si="5"/>
        <v>1.3985895718012762E-2</v>
      </c>
      <c r="R13" s="83">
        <v>1.596295278520438E-2</v>
      </c>
      <c r="S13" s="84">
        <f t="shared" si="6"/>
        <v>6.7863469470065566E-2</v>
      </c>
      <c r="T13" s="85">
        <f>分析係数表!F16</f>
        <v>0.28836174944403259</v>
      </c>
      <c r="U13" s="86">
        <f t="shared" si="7"/>
        <v>1.9569228779729803E-2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投入係数表!H14</f>
        <v>8.8495575221238937E-3</v>
      </c>
      <c r="E14" s="77">
        <f t="shared" si="0"/>
        <v>0.88495575221238942</v>
      </c>
      <c r="F14" s="76">
        <f>分析係数表!C17</f>
        <v>0.10194271980773084</v>
      </c>
      <c r="G14" s="77">
        <f t="shared" si="1"/>
        <v>9.0214796290027294E-2</v>
      </c>
      <c r="H14" s="77">
        <v>0.10267652783674153</v>
      </c>
      <c r="I14" s="77">
        <f t="shared" si="2"/>
        <v>0.10267652783674153</v>
      </c>
      <c r="J14" s="76">
        <f>分析係数表!G17</f>
        <v>0.21196160054370911</v>
      </c>
      <c r="K14" s="78">
        <f t="shared" si="3"/>
        <v>2.1763481178546436E-2</v>
      </c>
      <c r="L14" s="79"/>
      <c r="M14" s="80"/>
      <c r="N14" s="81">
        <f>分析係数表!H17</f>
        <v>2.8221023574348612E-3</v>
      </c>
      <c r="O14" s="82">
        <f t="shared" si="4"/>
        <v>4.7595161346026302E-2</v>
      </c>
      <c r="P14" s="76">
        <f>分析係数表!C17</f>
        <v>0.10194271980773084</v>
      </c>
      <c r="Q14" s="82">
        <f t="shared" si="5"/>
        <v>4.8519801973017007E-3</v>
      </c>
      <c r="R14" s="83">
        <v>1.0642148642224391E-2</v>
      </c>
      <c r="S14" s="84">
        <f t="shared" si="6"/>
        <v>0.11331867647896592</v>
      </c>
      <c r="T14" s="85">
        <f>分析係数表!F17</f>
        <v>0.32180783280944697</v>
      </c>
      <c r="U14" s="86">
        <f t="shared" si="7"/>
        <v>3.6466837694530872E-2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投入係数表!H15</f>
        <v>0</v>
      </c>
      <c r="E15" s="77">
        <f t="shared" si="0"/>
        <v>0</v>
      </c>
      <c r="F15" s="76">
        <f>分析係数表!C18</f>
        <v>6.449787835926446E-2</v>
      </c>
      <c r="G15" s="77">
        <f t="shared" si="1"/>
        <v>0</v>
      </c>
      <c r="H15" s="77">
        <v>7.6434675832145311E-4</v>
      </c>
      <c r="I15" s="77">
        <f t="shared" si="2"/>
        <v>7.6434675832145311E-4</v>
      </c>
      <c r="J15" s="76">
        <f>分析係数表!G18</f>
        <v>0.21547360809833696</v>
      </c>
      <c r="K15" s="78">
        <f t="shared" si="3"/>
        <v>1.6469655385379107E-4</v>
      </c>
      <c r="L15" s="79"/>
      <c r="M15" s="80"/>
      <c r="N15" s="81">
        <f>分析係数表!H18</f>
        <v>4.2077618696972224E-4</v>
      </c>
      <c r="O15" s="82">
        <f t="shared" si="4"/>
        <v>7.0964507919525077E-3</v>
      </c>
      <c r="P15" s="76">
        <f>分析係数表!C18</f>
        <v>6.449787835926446E-2</v>
      </c>
      <c r="Q15" s="82">
        <f t="shared" si="5"/>
        <v>4.5770601996185877E-4</v>
      </c>
      <c r="R15" s="83">
        <v>1.176351592470586E-3</v>
      </c>
      <c r="S15" s="84">
        <f t="shared" si="6"/>
        <v>1.9406983507920391E-3</v>
      </c>
      <c r="T15" s="85">
        <f>分析係数表!F18</f>
        <v>0.45914678235719453</v>
      </c>
      <c r="U15" s="86">
        <f t="shared" si="7"/>
        <v>8.9106540329207879E-4</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投入係数表!H16</f>
        <v>0</v>
      </c>
      <c r="E16" s="77">
        <f t="shared" si="0"/>
        <v>0</v>
      </c>
      <c r="F16" s="76">
        <f>分析係数表!C19</f>
        <v>8.3816636211964779E-2</v>
      </c>
      <c r="G16" s="77">
        <f t="shared" si="1"/>
        <v>0</v>
      </c>
      <c r="H16" s="77">
        <v>7.4989187393262877E-4</v>
      </c>
      <c r="I16" s="77">
        <f t="shared" si="2"/>
        <v>7.4989187393262877E-4</v>
      </c>
      <c r="J16" s="76">
        <f>分析係数表!G19</f>
        <v>5.7589381288803254E-2</v>
      </c>
      <c r="K16" s="78">
        <f t="shared" si="3"/>
        <v>4.3185809053281341E-5</v>
      </c>
      <c r="L16" s="79"/>
      <c r="M16" s="80"/>
      <c r="N16" s="81">
        <f>分析係数表!H19</f>
        <v>-1.0882142766458335E-4</v>
      </c>
      <c r="O16" s="82">
        <f t="shared" si="4"/>
        <v>-1.8352889979187522E-3</v>
      </c>
      <c r="P16" s="76">
        <f>分析係数表!C19</f>
        <v>8.3816636211964779E-2</v>
      </c>
      <c r="Q16" s="82">
        <f t="shared" si="5"/>
        <v>-1.5382775028237745E-4</v>
      </c>
      <c r="R16" s="83">
        <v>9.9470716220094262E-4</v>
      </c>
      <c r="S16" s="84">
        <f t="shared" si="6"/>
        <v>1.7445990361335713E-3</v>
      </c>
      <c r="T16" s="85">
        <f>分析係数表!F19</f>
        <v>0.2397773496039392</v>
      </c>
      <c r="U16" s="86">
        <f t="shared" si="7"/>
        <v>4.1831533300569468E-4</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投入係数表!H17</f>
        <v>0</v>
      </c>
      <c r="E17" s="77">
        <f t="shared" si="0"/>
        <v>0</v>
      </c>
      <c r="F17" s="76">
        <f>分析係数表!C20</f>
        <v>0.20483184148778999</v>
      </c>
      <c r="G17" s="77">
        <f t="shared" si="1"/>
        <v>0</v>
      </c>
      <c r="H17" s="77">
        <v>2.8941301367093773E-3</v>
      </c>
      <c r="I17" s="77">
        <f t="shared" si="2"/>
        <v>2.8941301367093773E-3</v>
      </c>
      <c r="J17" s="76">
        <f>分析係数表!G20</f>
        <v>0.10000439000834102</v>
      </c>
      <c r="K17" s="78">
        <f t="shared" si="3"/>
        <v>2.894257189263779E-4</v>
      </c>
      <c r="L17" s="79"/>
      <c r="M17" s="80"/>
      <c r="N17" s="81">
        <f>分析係数表!H20</f>
        <v>5.2234285279000004E-4</v>
      </c>
      <c r="O17" s="82">
        <f t="shared" si="4"/>
        <v>8.8093871900100096E-3</v>
      </c>
      <c r="P17" s="76">
        <f>分析係数表!C20</f>
        <v>0.20483184148778999</v>
      </c>
      <c r="Q17" s="82">
        <f t="shared" si="5"/>
        <v>1.8044430005086979E-3</v>
      </c>
      <c r="R17" s="83">
        <v>6.4032384696196829E-3</v>
      </c>
      <c r="S17" s="84">
        <f t="shared" si="6"/>
        <v>9.2973686063290602E-3</v>
      </c>
      <c r="T17" s="85">
        <f>分析係数表!F20</f>
        <v>0.22283682338996444</v>
      </c>
      <c r="U17" s="86">
        <f t="shared" si="7"/>
        <v>2.0717960861199487E-3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投入係数表!H18</f>
        <v>0</v>
      </c>
      <c r="E18" s="77">
        <f t="shared" si="0"/>
        <v>0</v>
      </c>
      <c r="F18" s="76">
        <f>分析係数表!C21</f>
        <v>0.18990139408364504</v>
      </c>
      <c r="G18" s="77">
        <f t="shared" si="1"/>
        <v>0</v>
      </c>
      <c r="H18" s="77">
        <v>4.8285478493878724E-3</v>
      </c>
      <c r="I18" s="77">
        <f t="shared" si="2"/>
        <v>4.8285478493878724E-3</v>
      </c>
      <c r="J18" s="76">
        <f>分析係数表!G21</f>
        <v>0.28518653100775193</v>
      </c>
      <c r="K18" s="78">
        <f t="shared" si="3"/>
        <v>1.3770368109718683E-3</v>
      </c>
      <c r="L18" s="79"/>
      <c r="M18" s="80"/>
      <c r="N18" s="81">
        <f>分析係数表!H21</f>
        <v>8.7057142131666677E-4</v>
      </c>
      <c r="O18" s="82">
        <f t="shared" si="4"/>
        <v>1.4682311983350018E-2</v>
      </c>
      <c r="P18" s="76">
        <f>分析係数表!C21</f>
        <v>0.18990139408364504</v>
      </c>
      <c r="Q18" s="82">
        <f t="shared" si="5"/>
        <v>2.7881915140091757E-3</v>
      </c>
      <c r="R18" s="83">
        <v>7.5317416844376626E-3</v>
      </c>
      <c r="S18" s="84">
        <f t="shared" si="6"/>
        <v>1.2360289533825536E-2</v>
      </c>
      <c r="T18" s="85">
        <f>分析係数表!F21</f>
        <v>0.42587209302325579</v>
      </c>
      <c r="U18" s="86">
        <f t="shared" si="7"/>
        <v>5.2639023741437238E-3</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投入係数表!H19</f>
        <v>0</v>
      </c>
      <c r="E19" s="77">
        <f t="shared" si="0"/>
        <v>0</v>
      </c>
      <c r="F19" s="76">
        <f>分析係数表!C22</f>
        <v>1.6020972909991271E-2</v>
      </c>
      <c r="G19" s="77">
        <f t="shared" si="1"/>
        <v>0</v>
      </c>
      <c r="H19" s="77">
        <v>6.2187134998776606E-4</v>
      </c>
      <c r="I19" s="77">
        <f t="shared" si="2"/>
        <v>6.2187134998776606E-4</v>
      </c>
      <c r="J19" s="76">
        <f>分析係数表!G22</f>
        <v>0.19438596491228069</v>
      </c>
      <c r="K19" s="78">
        <f t="shared" si="3"/>
        <v>1.2088306241867452E-4</v>
      </c>
      <c r="L19" s="79"/>
      <c r="M19" s="80"/>
      <c r="N19" s="81">
        <f>分析係数表!H22</f>
        <v>3.9901190143680555E-5</v>
      </c>
      <c r="O19" s="82">
        <f t="shared" si="4"/>
        <v>6.7293929923687573E-4</v>
      </c>
      <c r="P19" s="76">
        <f>分析係数表!C22</f>
        <v>1.6020972909991271E-2</v>
      </c>
      <c r="Q19" s="82">
        <f t="shared" si="5"/>
        <v>1.0781142283142497E-5</v>
      </c>
      <c r="R19" s="83">
        <v>1.964754091729749E-4</v>
      </c>
      <c r="S19" s="84">
        <f t="shared" si="6"/>
        <v>8.1834675916074096E-4</v>
      </c>
      <c r="T19" s="85">
        <f>分析係数表!F22</f>
        <v>0.4126315789473684</v>
      </c>
      <c r="U19" s="86">
        <f t="shared" si="7"/>
        <v>3.3767571535895838E-4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投入係数表!H20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4.2823409951437552E-4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投入係数表!H21</f>
        <v>0</v>
      </c>
      <c r="E21" s="77">
        <f t="shared" si="0"/>
        <v>0</v>
      </c>
      <c r="F21" s="76">
        <f>分析係数表!C24</f>
        <v>0.69825317061497971</v>
      </c>
      <c r="G21" s="77">
        <f t="shared" si="1"/>
        <v>0</v>
      </c>
      <c r="H21" s="77">
        <v>1.7400371028211691E-2</v>
      </c>
      <c r="I21" s="77">
        <f t="shared" si="2"/>
        <v>1.7400371028211691E-2</v>
      </c>
      <c r="J21" s="76">
        <f>分析係数表!G24</f>
        <v>0.20807453416149069</v>
      </c>
      <c r="K21" s="78">
        <f t="shared" si="3"/>
        <v>3.6205740959322462E-3</v>
      </c>
      <c r="L21" s="79"/>
      <c r="M21" s="80"/>
      <c r="N21" s="81">
        <f>分析係数表!H24</f>
        <v>2.9019047377222226E-4</v>
      </c>
      <c r="O21" s="82">
        <f t="shared" si="4"/>
        <v>4.8941039944500062E-3</v>
      </c>
      <c r="P21" s="76">
        <f>分析係数表!C24</f>
        <v>0.69825317061497971</v>
      </c>
      <c r="Q21" s="82">
        <f t="shared" si="5"/>
        <v>3.4173236314441538E-3</v>
      </c>
      <c r="R21" s="83">
        <v>1.7615179014230337E-2</v>
      </c>
      <c r="S21" s="84">
        <f t="shared" si="6"/>
        <v>3.5015550042442029E-2</v>
      </c>
      <c r="T21" s="85">
        <f>分析係数表!F24</f>
        <v>0.39233954451345754</v>
      </c>
      <c r="U21" s="86">
        <f t="shared" si="7"/>
        <v>1.3737984954539885E-2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投入係数表!H22</f>
        <v>0</v>
      </c>
      <c r="E22" s="77">
        <f t="shared" si="0"/>
        <v>0</v>
      </c>
      <c r="F22" s="76">
        <f>分析係数表!C25</f>
        <v>6.4698426111756691E-3</v>
      </c>
      <c r="G22" s="77">
        <f t="shared" si="1"/>
        <v>0</v>
      </c>
      <c r="H22" s="77">
        <v>4.4597171473355227E-4</v>
      </c>
      <c r="I22" s="77">
        <f t="shared" si="2"/>
        <v>4.4597171473355227E-4</v>
      </c>
      <c r="J22" s="76">
        <f>分析係数表!G25</f>
        <v>0.19696730374348445</v>
      </c>
      <c r="K22" s="78">
        <f t="shared" si="3"/>
        <v>8.7841846196926184E-5</v>
      </c>
      <c r="L22" s="79"/>
      <c r="M22" s="80"/>
      <c r="N22" s="81">
        <f>分析係数表!H25</f>
        <v>4.8606904356847223E-4</v>
      </c>
      <c r="O22" s="82">
        <f t="shared" si="4"/>
        <v>8.1976241907037589E-3</v>
      </c>
      <c r="P22" s="76">
        <f>分析係数表!C25</f>
        <v>6.4698426111756691E-3</v>
      </c>
      <c r="Q22" s="82">
        <f t="shared" si="5"/>
        <v>5.303733829941964E-5</v>
      </c>
      <c r="R22" s="83">
        <v>6.2722301028135486E-4</v>
      </c>
      <c r="S22" s="84">
        <f t="shared" si="6"/>
        <v>1.073194725014907E-3</v>
      </c>
      <c r="T22" s="85">
        <f>分析係数表!F25</f>
        <v>0.35065550465961143</v>
      </c>
      <c r="U22" s="86">
        <f t="shared" si="7"/>
        <v>3.7632163789813513E-4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投入係数表!H23</f>
        <v>0</v>
      </c>
      <c r="E23" s="77">
        <f t="shared" si="0"/>
        <v>0</v>
      </c>
      <c r="F23" s="76">
        <f>分析係数表!C26</f>
        <v>0.30930996714129244</v>
      </c>
      <c r="G23" s="77">
        <f t="shared" si="1"/>
        <v>0</v>
      </c>
      <c r="H23" s="77">
        <v>1.1231770602222841E-2</v>
      </c>
      <c r="I23" s="77">
        <f t="shared" si="2"/>
        <v>1.1231770602222841E-2</v>
      </c>
      <c r="J23" s="76">
        <f>分析係数表!G26</f>
        <v>0.19640381464521278</v>
      </c>
      <c r="K23" s="78">
        <f t="shared" si="3"/>
        <v>2.2059625914965251E-3</v>
      </c>
      <c r="L23" s="79"/>
      <c r="M23" s="80"/>
      <c r="N23" s="81">
        <f>分析係数表!H26</f>
        <v>9.7503999187466672E-3</v>
      </c>
      <c r="O23" s="82">
        <f t="shared" si="4"/>
        <v>0.16444189421352018</v>
      </c>
      <c r="P23" s="76">
        <f>分析係数表!C26</f>
        <v>0.30930996714129244</v>
      </c>
      <c r="Q23" s="82">
        <f t="shared" si="5"/>
        <v>5.0863516895835813E-2</v>
      </c>
      <c r="R23" s="83">
        <v>5.7631688498152131E-2</v>
      </c>
      <c r="S23" s="84">
        <f t="shared" si="6"/>
        <v>6.8863459100374974E-2</v>
      </c>
      <c r="T23" s="85">
        <f>分析係数表!F26</f>
        <v>0.33483174389782799</v>
      </c>
      <c r="U23" s="86">
        <f t="shared" si="7"/>
        <v>2.3057672101415305E-2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投入係数表!H24</f>
        <v>0</v>
      </c>
      <c r="E24" s="77">
        <f t="shared" si="0"/>
        <v>0</v>
      </c>
      <c r="F24" s="76">
        <f>分析係数表!C27</f>
        <v>1</v>
      </c>
      <c r="G24" s="77">
        <f t="shared" si="1"/>
        <v>0</v>
      </c>
      <c r="H24" s="77">
        <v>4.272661745510109E-3</v>
      </c>
      <c r="I24" s="77">
        <f t="shared" si="2"/>
        <v>4.272661745510109E-3</v>
      </c>
      <c r="J24" s="76">
        <f>分析係数表!G27</f>
        <v>0.17104746959591996</v>
      </c>
      <c r="K24" s="78">
        <f t="shared" si="3"/>
        <v>7.3082798000879067E-4</v>
      </c>
      <c r="L24" s="79"/>
      <c r="M24" s="80"/>
      <c r="N24" s="81">
        <f>分析係数表!H27</f>
        <v>1.0751557053260833E-2</v>
      </c>
      <c r="O24" s="82">
        <f t="shared" si="4"/>
        <v>0.1813265529943727</v>
      </c>
      <c r="P24" s="76">
        <f>分析係数表!C27</f>
        <v>1</v>
      </c>
      <c r="Q24" s="82">
        <f t="shared" si="5"/>
        <v>0.1813265529943727</v>
      </c>
      <c r="R24" s="83">
        <v>0.18826070623453339</v>
      </c>
      <c r="S24" s="84">
        <f t="shared" si="6"/>
        <v>0.1925333679800435</v>
      </c>
      <c r="T24" s="85">
        <f>分析係数表!F27</f>
        <v>0.32230451819045502</v>
      </c>
      <c r="U24" s="86">
        <f t="shared" si="7"/>
        <v>6.2054374402393503E-2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投入係数表!H25</f>
        <v>0</v>
      </c>
      <c r="E25" s="77">
        <f t="shared" si="0"/>
        <v>0</v>
      </c>
      <c r="F25" s="76">
        <f>分析係数表!C28</f>
        <v>0.18422373610613119</v>
      </c>
      <c r="G25" s="77">
        <f t="shared" si="1"/>
        <v>0</v>
      </c>
      <c r="H25" s="77">
        <v>2.755667642337015E-2</v>
      </c>
      <c r="I25" s="77">
        <f t="shared" si="2"/>
        <v>2.755667642337015E-2</v>
      </c>
      <c r="J25" s="76">
        <f>分析係数表!G28</f>
        <v>0.12484443941622356</v>
      </c>
      <c r="K25" s="78">
        <f t="shared" si="3"/>
        <v>3.4402978202499107E-3</v>
      </c>
      <c r="L25" s="79"/>
      <c r="M25" s="80"/>
      <c r="N25" s="81">
        <f>分析係数表!H28</f>
        <v>2.0316960544977711E-2</v>
      </c>
      <c r="O25" s="82">
        <f t="shared" si="4"/>
        <v>0.342648455911431</v>
      </c>
      <c r="P25" s="76">
        <f>分析係数表!C28</f>
        <v>0.18422373610613119</v>
      </c>
      <c r="Q25" s="82">
        <f t="shared" si="5"/>
        <v>6.3123978719000787E-2</v>
      </c>
      <c r="R25" s="83">
        <v>7.5215372185899951E-2</v>
      </c>
      <c r="S25" s="84">
        <f t="shared" si="6"/>
        <v>0.1027720486092701</v>
      </c>
      <c r="T25" s="85">
        <f>分析係数表!F28</f>
        <v>0.21354225591130219</v>
      </c>
      <c r="U25" s="86">
        <f t="shared" si="7"/>
        <v>2.1946175104649544E-2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投入係数表!H26</f>
        <v>8.8495575221238937E-3</v>
      </c>
      <c r="E26" s="77">
        <f t="shared" si="0"/>
        <v>0.88495575221238942</v>
      </c>
      <c r="F26" s="76">
        <f>分析係数表!C29</f>
        <v>0.37519639677385563</v>
      </c>
      <c r="G26" s="77">
        <f t="shared" si="1"/>
        <v>0.33203220953438556</v>
      </c>
      <c r="H26" s="77">
        <v>0.36349581476433057</v>
      </c>
      <c r="I26" s="77">
        <f t="shared" si="2"/>
        <v>0.36349581476433057</v>
      </c>
      <c r="J26" s="76">
        <f>分析係数表!G29</f>
        <v>0.26085431102534867</v>
      </c>
      <c r="K26" s="78">
        <f t="shared" si="3"/>
        <v>9.4819450320947213E-2</v>
      </c>
      <c r="L26" s="79"/>
      <c r="M26" s="80"/>
      <c r="N26" s="81">
        <f>分析係数表!H29</f>
        <v>9.7721642042795844E-3</v>
      </c>
      <c r="O26" s="82">
        <f t="shared" si="4"/>
        <v>0.16480895201310394</v>
      </c>
      <c r="P26" s="76">
        <f>分析係数表!C29</f>
        <v>0.37519639677385563</v>
      </c>
      <c r="Q26" s="82">
        <f t="shared" si="5"/>
        <v>6.1835724951391884E-2</v>
      </c>
      <c r="R26" s="83">
        <v>8.4249687446270108E-2</v>
      </c>
      <c r="S26" s="84">
        <f t="shared" si="6"/>
        <v>0.44774550221060067</v>
      </c>
      <c r="T26" s="85">
        <f>分析係数表!F29</f>
        <v>0.42899745636347691</v>
      </c>
      <c r="U26" s="86">
        <f t="shared" si="7"/>
        <v>0.19208168154653521</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投入係数表!H27</f>
        <v>0</v>
      </c>
      <c r="E27" s="77">
        <f t="shared" si="0"/>
        <v>0</v>
      </c>
      <c r="F27" s="76">
        <f>分析係数表!C30</f>
        <v>1</v>
      </c>
      <c r="G27" s="77">
        <f t="shared" si="1"/>
        <v>0</v>
      </c>
      <c r="H27" s="77">
        <v>3.5409901477685524E-2</v>
      </c>
      <c r="I27" s="77">
        <f t="shared" si="2"/>
        <v>3.5409901477685524E-2</v>
      </c>
      <c r="J27" s="76">
        <f>分析係数表!G30</f>
        <v>0.34460347092581067</v>
      </c>
      <c r="K27" s="78">
        <f t="shared" si="3"/>
        <v>1.2202374954351424E-2</v>
      </c>
      <c r="L27" s="79"/>
      <c r="M27" s="80"/>
      <c r="N27" s="81">
        <f>分析係数表!H30</f>
        <v>0</v>
      </c>
      <c r="O27" s="82">
        <f t="shared" si="4"/>
        <v>0</v>
      </c>
      <c r="P27" s="76">
        <f>分析係数表!C30</f>
        <v>1</v>
      </c>
      <c r="Q27" s="82">
        <f t="shared" si="5"/>
        <v>0</v>
      </c>
      <c r="R27" s="83">
        <v>5.1873019376136191E-2</v>
      </c>
      <c r="S27" s="84">
        <f t="shared" si="6"/>
        <v>8.7282920853821722E-2</v>
      </c>
      <c r="T27" s="85">
        <f>分析係数表!F30</f>
        <v>0.44064163728133859</v>
      </c>
      <c r="U27" s="86">
        <f t="shared" si="7"/>
        <v>3.8460489151725494E-2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投入係数表!H28</f>
        <v>3.5398230088495575E-2</v>
      </c>
      <c r="E28" s="77">
        <f t="shared" si="0"/>
        <v>3.5398230088495577</v>
      </c>
      <c r="F28" s="76">
        <f>分析係数表!C31</f>
        <v>0.41247576690614662</v>
      </c>
      <c r="G28" s="77">
        <f t="shared" si="1"/>
        <v>1.4600912102872448</v>
      </c>
      <c r="H28" s="77">
        <v>1.5639902974628122</v>
      </c>
      <c r="I28" s="77">
        <f t="shared" si="2"/>
        <v>1.5639902974628122</v>
      </c>
      <c r="J28" s="76">
        <f>分析係数表!G31</f>
        <v>7.085965394122494E-2</v>
      </c>
      <c r="K28" s="78">
        <f t="shared" si="3"/>
        <v>0.11082381124564833</v>
      </c>
      <c r="L28" s="79"/>
      <c r="M28" s="80"/>
      <c r="N28" s="81">
        <f>分析係数表!H31</f>
        <v>2.0541858162151181E-2</v>
      </c>
      <c r="O28" s="82">
        <f t="shared" si="4"/>
        <v>0.34644138650712974</v>
      </c>
      <c r="P28" s="76">
        <f>分析係数表!C31</f>
        <v>0.41247576690614662</v>
      </c>
      <c r="Q28" s="82">
        <f t="shared" si="5"/>
        <v>0.14289867658755709</v>
      </c>
      <c r="R28" s="83">
        <v>0.1909772080120328</v>
      </c>
      <c r="S28" s="84">
        <f t="shared" si="6"/>
        <v>1.754967505474845</v>
      </c>
      <c r="T28" s="85">
        <f>分析係数表!F31</f>
        <v>0.34509750068662454</v>
      </c>
      <c r="U28" s="86">
        <f t="shared" si="7"/>
        <v>0.60563489992560904</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投入係数表!H29</f>
        <v>0</v>
      </c>
      <c r="E29" s="77">
        <f t="shared" si="0"/>
        <v>0</v>
      </c>
      <c r="F29" s="76">
        <f>分析係数表!C32</f>
        <v>0.57030303030303031</v>
      </c>
      <c r="G29" s="77">
        <f t="shared" si="1"/>
        <v>0</v>
      </c>
      <c r="H29" s="77">
        <v>5.9354699421420055E-3</v>
      </c>
      <c r="I29" s="77">
        <f t="shared" si="2"/>
        <v>5.9354699421420055E-3</v>
      </c>
      <c r="J29" s="76">
        <f>分析係数表!G32</f>
        <v>0.14036939313984167</v>
      </c>
      <c r="K29" s="78">
        <f t="shared" si="3"/>
        <v>8.3315831377824446E-4</v>
      </c>
      <c r="L29" s="79"/>
      <c r="M29" s="80"/>
      <c r="N29" s="81">
        <f>分析係数表!H32</f>
        <v>5.992433283396389E-3</v>
      </c>
      <c r="O29" s="82">
        <f t="shared" si="4"/>
        <v>0.10106324748539261</v>
      </c>
      <c r="P29" s="76">
        <f>分析係数表!C32</f>
        <v>0.57030303030303031</v>
      </c>
      <c r="Q29" s="82">
        <f t="shared" si="5"/>
        <v>5.7636676293184516E-2</v>
      </c>
      <c r="R29" s="83">
        <v>7.4173925050051853E-2</v>
      </c>
      <c r="S29" s="84">
        <f t="shared" si="6"/>
        <v>8.0109394992193855E-2</v>
      </c>
      <c r="T29" s="85">
        <f>分析係数表!F32</f>
        <v>0.48284960422163586</v>
      </c>
      <c r="U29" s="86">
        <f t="shared" si="7"/>
        <v>3.8680789666415499E-2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投入係数表!H30</f>
        <v>0</v>
      </c>
      <c r="E30" s="77">
        <f t="shared" si="0"/>
        <v>0</v>
      </c>
      <c r="F30" s="76">
        <f>分析係数表!C33</f>
        <v>0.6011428571428572</v>
      </c>
      <c r="G30" s="77">
        <f t="shared" si="1"/>
        <v>0</v>
      </c>
      <c r="H30" s="77">
        <v>1.9019271829771141E-2</v>
      </c>
      <c r="I30" s="77">
        <f t="shared" si="2"/>
        <v>1.9019271829771141E-2</v>
      </c>
      <c r="J30" s="76">
        <f>分析係数表!G33</f>
        <v>0.50790638836179636</v>
      </c>
      <c r="K30" s="78">
        <f t="shared" si="3"/>
        <v>9.6600096643303154E-3</v>
      </c>
      <c r="L30" s="79"/>
      <c r="M30" s="80"/>
      <c r="N30" s="81">
        <f>分析係数表!H33</f>
        <v>9.0684523053819453E-4</v>
      </c>
      <c r="O30" s="82">
        <f t="shared" si="4"/>
        <v>1.5294074982656268E-2</v>
      </c>
      <c r="P30" s="76">
        <f>分析係数表!C33</f>
        <v>0.6011428571428572</v>
      </c>
      <c r="Q30" s="82">
        <f t="shared" si="5"/>
        <v>9.1939239324310834E-3</v>
      </c>
      <c r="R30" s="83">
        <v>2.8283104814748803E-2</v>
      </c>
      <c r="S30" s="84">
        <f t="shared" si="6"/>
        <v>4.7302376644519945E-2</v>
      </c>
      <c r="T30" s="85">
        <f>分析係数表!F33</f>
        <v>0.64579380139152431</v>
      </c>
      <c r="U30" s="86">
        <f t="shared" si="7"/>
        <v>3.054758162811819E-2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投入係数表!H31</f>
        <v>7.9646017699115043E-2</v>
      </c>
      <c r="E31" s="77">
        <f t="shared" si="0"/>
        <v>7.9646017699115044</v>
      </c>
      <c r="F31" s="76">
        <f>分析係数表!C34</f>
        <v>0.23356645198677672</v>
      </c>
      <c r="G31" s="77">
        <f t="shared" si="1"/>
        <v>1.8602637768858323</v>
      </c>
      <c r="H31" s="77">
        <v>1.9126184476438013</v>
      </c>
      <c r="I31" s="77">
        <f t="shared" si="2"/>
        <v>1.9126184476438013</v>
      </c>
      <c r="J31" s="76">
        <f>分析係数表!G34</f>
        <v>0.42480002746403928</v>
      </c>
      <c r="K31" s="78">
        <f t="shared" si="3"/>
        <v>0.81248036908731491</v>
      </c>
      <c r="L31" s="79"/>
      <c r="M31" s="80"/>
      <c r="N31" s="81">
        <f>分析係数表!H34</f>
        <v>0.14989426184611926</v>
      </c>
      <c r="O31" s="82">
        <f t="shared" si="4"/>
        <v>2.5279882420332198</v>
      </c>
      <c r="P31" s="76">
        <f>分析係数表!C34</f>
        <v>0.23356645198677672</v>
      </c>
      <c r="Q31" s="82">
        <f t="shared" si="5"/>
        <v>0.59045324435598812</v>
      </c>
      <c r="R31" s="83">
        <v>0.64471559122721245</v>
      </c>
      <c r="S31" s="84">
        <f t="shared" si="6"/>
        <v>2.557334038871014</v>
      </c>
      <c r="T31" s="85">
        <f>分析係数表!F34</f>
        <v>0.69961207044526075</v>
      </c>
      <c r="U31" s="86">
        <f t="shared" si="7"/>
        <v>1.789141761754691</v>
      </c>
      <c r="V31" s="87">
        <f>分析係数表!D34</f>
        <v>0.26492498884273402</v>
      </c>
      <c r="W31" s="167">
        <f t="shared" si="8"/>
        <v>1</v>
      </c>
      <c r="X31" s="76">
        <f>分析係数表!E34</f>
        <v>0.20343987091901541</v>
      </c>
      <c r="Y31" s="166">
        <f t="shared" si="9"/>
        <v>1</v>
      </c>
    </row>
    <row r="32" spans="1:25" x14ac:dyDescent="0.2">
      <c r="A32" s="6" t="s">
        <v>20</v>
      </c>
      <c r="B32" s="5" t="s">
        <v>37</v>
      </c>
      <c r="C32" s="90"/>
      <c r="D32" s="76">
        <f>投入係数表!H32</f>
        <v>1.7699115044247787E-2</v>
      </c>
      <c r="E32" s="77">
        <f t="shared" si="0"/>
        <v>1.7699115044247788</v>
      </c>
      <c r="F32" s="76">
        <f>分析係数表!C35</f>
        <v>0.38334288443170961</v>
      </c>
      <c r="G32" s="77">
        <f t="shared" si="1"/>
        <v>0.67848298129506124</v>
      </c>
      <c r="H32" s="77">
        <v>0.72882841546739829</v>
      </c>
      <c r="I32" s="77">
        <f t="shared" si="2"/>
        <v>0.72882841546739829</v>
      </c>
      <c r="J32" s="76">
        <f>分析係数表!G35</f>
        <v>0.31383724189479584</v>
      </c>
      <c r="K32" s="78">
        <f t="shared" si="3"/>
        <v>0.22873349972484264</v>
      </c>
      <c r="L32" s="79"/>
      <c r="M32" s="80"/>
      <c r="N32" s="81">
        <f>分析係数表!H35</f>
        <v>5.7098603095606881E-2</v>
      </c>
      <c r="O32" s="82">
        <f t="shared" si="4"/>
        <v>0.96297613720796926</v>
      </c>
      <c r="P32" s="76">
        <f>分析係数表!C35</f>
        <v>0.38334288443170961</v>
      </c>
      <c r="Q32" s="82">
        <f t="shared" si="5"/>
        <v>0.36915005007620871</v>
      </c>
      <c r="R32" s="83">
        <v>0.4978489122994913</v>
      </c>
      <c r="S32" s="84">
        <f t="shared" si="6"/>
        <v>1.2266773277668896</v>
      </c>
      <c r="T32" s="85">
        <f>分析係数表!F35</f>
        <v>0.64393160796038496</v>
      </c>
      <c r="U32" s="86">
        <f t="shared" si="7"/>
        <v>0.78989630411748146</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投入係数表!H33</f>
        <v>0</v>
      </c>
      <c r="E33" s="77">
        <f t="shared" si="0"/>
        <v>0</v>
      </c>
      <c r="F33" s="76">
        <f>分析係数表!C36</f>
        <v>0.89284634912959382</v>
      </c>
      <c r="G33" s="77">
        <f t="shared" si="1"/>
        <v>0</v>
      </c>
      <c r="H33" s="77">
        <v>7.8946413378291058E-2</v>
      </c>
      <c r="I33" s="77">
        <f t="shared" si="2"/>
        <v>7.8946413378291058E-2</v>
      </c>
      <c r="J33" s="76">
        <f>分析係数表!G36</f>
        <v>2.3659252759121133E-2</v>
      </c>
      <c r="K33" s="78">
        <f t="shared" si="3"/>
        <v>1.8678131485430503E-3</v>
      </c>
      <c r="L33" s="79"/>
      <c r="M33" s="80"/>
      <c r="N33" s="81">
        <f>分析係数表!H36</f>
        <v>0.22140807672636126</v>
      </c>
      <c r="O33" s="82">
        <f t="shared" si="4"/>
        <v>3.7340789951654929</v>
      </c>
      <c r="P33" s="76">
        <f>分析係数表!C36</f>
        <v>0.89284634912959382</v>
      </c>
      <c r="Q33" s="82">
        <f t="shared" si="5"/>
        <v>3.3339587981950127</v>
      </c>
      <c r="R33" s="83">
        <v>3.4484299329967629</v>
      </c>
      <c r="S33" s="84">
        <f t="shared" si="6"/>
        <v>3.5273763463750538</v>
      </c>
      <c r="T33" s="85">
        <f>分析係数表!F36</f>
        <v>0.87728239225083537</v>
      </c>
      <c r="U33" s="86">
        <f t="shared" si="7"/>
        <v>3.0945051595169186</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投入係数表!H34</f>
        <v>8.8495575221238937E-3</v>
      </c>
      <c r="E34" s="77">
        <f t="shared" si="0"/>
        <v>0.88495575221238942</v>
      </c>
      <c r="F34" s="76">
        <f>分析係数表!C37</f>
        <v>0.21490407922986354</v>
      </c>
      <c r="G34" s="77">
        <f t="shared" si="1"/>
        <v>0.19018060108837481</v>
      </c>
      <c r="H34" s="77">
        <v>0.23802999858538595</v>
      </c>
      <c r="I34" s="77">
        <f t="shared" si="2"/>
        <v>0.23802999858538595</v>
      </c>
      <c r="J34" s="76">
        <f>分析係数表!G37</f>
        <v>0.45930626057529611</v>
      </c>
      <c r="K34" s="78">
        <f t="shared" si="3"/>
        <v>0.10932866855499665</v>
      </c>
      <c r="L34" s="79"/>
      <c r="M34" s="80"/>
      <c r="N34" s="81">
        <f>分析係数表!H37</f>
        <v>4.6223715090992851E-2</v>
      </c>
      <c r="O34" s="82">
        <f t="shared" si="4"/>
        <v>0.77956959001595527</v>
      </c>
      <c r="P34" s="76">
        <f>分析係数表!C37</f>
        <v>0.21490407922986354</v>
      </c>
      <c r="Q34" s="82">
        <f t="shared" si="5"/>
        <v>0.1675326849379811</v>
      </c>
      <c r="R34" s="83">
        <v>0.19637346526157015</v>
      </c>
      <c r="S34" s="84">
        <f t="shared" si="6"/>
        <v>0.43440346384695611</v>
      </c>
      <c r="T34" s="85">
        <f>分析係数表!F37</f>
        <v>0.7057529610829103</v>
      </c>
      <c r="U34" s="86">
        <f t="shared" si="7"/>
        <v>0.30658153091466223</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投入係数表!H35</f>
        <v>0</v>
      </c>
      <c r="E35" s="77">
        <f t="shared" si="0"/>
        <v>0</v>
      </c>
      <c r="F35" s="76">
        <f>分析係数表!C38</f>
        <v>0.11038675651919128</v>
      </c>
      <c r="G35" s="77">
        <f t="shared" si="1"/>
        <v>0</v>
      </c>
      <c r="H35" s="77">
        <v>2.1494298605310398E-2</v>
      </c>
      <c r="I35" s="77">
        <f t="shared" si="2"/>
        <v>2.1494298605310398E-2</v>
      </c>
      <c r="J35" s="76">
        <f>分析係数表!G38</f>
        <v>0.31473468458209974</v>
      </c>
      <c r="K35" s="78">
        <f t="shared" si="3"/>
        <v>6.7650012918558343E-3</v>
      </c>
      <c r="L35" s="79"/>
      <c r="M35" s="80"/>
      <c r="N35" s="81">
        <f>分析係数表!H38</f>
        <v>4.1428317511906877E-2</v>
      </c>
      <c r="O35" s="82">
        <f t="shared" si="4"/>
        <v>0.69869452150766886</v>
      </c>
      <c r="P35" s="76">
        <f>分析係数表!C38</f>
        <v>0.11038675651919128</v>
      </c>
      <c r="Q35" s="82">
        <f t="shared" si="5"/>
        <v>7.7126622026959898E-2</v>
      </c>
      <c r="R35" s="83">
        <v>9.3781710230057658E-2</v>
      </c>
      <c r="S35" s="84">
        <f t="shared" si="6"/>
        <v>0.11527600883536805</v>
      </c>
      <c r="T35" s="85">
        <f>分析係数表!F38</f>
        <v>0.52516511045319969</v>
      </c>
      <c r="U35" s="86">
        <f t="shared" si="7"/>
        <v>6.0538937912630084E-2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投入係数表!H36</f>
        <v>0</v>
      </c>
      <c r="E36" s="77">
        <f t="shared" si="0"/>
        <v>0</v>
      </c>
      <c r="F36" s="76">
        <f>分析係数表!C39</f>
        <v>1</v>
      </c>
      <c r="G36" s="77">
        <f t="shared" si="1"/>
        <v>0</v>
      </c>
      <c r="H36" s="77">
        <v>5.9840648903588922E-2</v>
      </c>
      <c r="I36" s="77">
        <f t="shared" si="2"/>
        <v>5.9840648903588922E-2</v>
      </c>
      <c r="J36" s="76">
        <f>分析係数表!G39</f>
        <v>0.35137517630465442</v>
      </c>
      <c r="K36" s="78">
        <f t="shared" si="3"/>
        <v>2.1026518558683482E-2</v>
      </c>
      <c r="L36" s="79"/>
      <c r="M36" s="80"/>
      <c r="N36" s="81">
        <f>分析係数表!H39</f>
        <v>3.6128713984641667E-3</v>
      </c>
      <c r="O36" s="82">
        <f t="shared" si="4"/>
        <v>6.0931594730902566E-2</v>
      </c>
      <c r="P36" s="76">
        <f>分析係数表!C39</f>
        <v>1</v>
      </c>
      <c r="Q36" s="82">
        <f t="shared" si="5"/>
        <v>6.0931594730902566E-2</v>
      </c>
      <c r="R36" s="83">
        <v>8.5936706827356227E-2</v>
      </c>
      <c r="S36" s="84">
        <f t="shared" si="6"/>
        <v>0.14577735573094514</v>
      </c>
      <c r="T36" s="85">
        <f>分析係数表!F39</f>
        <v>0.70210390220968499</v>
      </c>
      <c r="U36" s="86">
        <f t="shared" si="7"/>
        <v>0.10235085031250596</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投入係数表!H37</f>
        <v>0</v>
      </c>
      <c r="E37" s="77">
        <f t="shared" si="0"/>
        <v>0</v>
      </c>
      <c r="F37" s="76">
        <f>分析係数表!C40</f>
        <v>1</v>
      </c>
      <c r="G37" s="77">
        <f t="shared" si="1"/>
        <v>0</v>
      </c>
      <c r="H37" s="77">
        <v>7.2165157542709401E-4</v>
      </c>
      <c r="I37" s="77">
        <f t="shared" si="2"/>
        <v>7.2165157542709401E-4</v>
      </c>
      <c r="J37" s="76">
        <f>分析係数表!G40</f>
        <v>0.54518413597733706</v>
      </c>
      <c r="K37" s="78">
        <f t="shared" si="3"/>
        <v>3.9343299062590432E-4</v>
      </c>
      <c r="L37" s="79"/>
      <c r="M37" s="80"/>
      <c r="N37" s="81">
        <f>分析係数表!H40</f>
        <v>3.4256985428810838E-2</v>
      </c>
      <c r="O37" s="82">
        <f t="shared" si="4"/>
        <v>0.57774897654482316</v>
      </c>
      <c r="P37" s="76">
        <f>分析係数表!C40</f>
        <v>1</v>
      </c>
      <c r="Q37" s="82">
        <f t="shared" si="5"/>
        <v>0.57774897654482316</v>
      </c>
      <c r="R37" s="83">
        <v>0.57883822051123257</v>
      </c>
      <c r="S37" s="84">
        <f t="shared" si="6"/>
        <v>0.57955987208665971</v>
      </c>
      <c r="T37" s="85">
        <f>分析係数表!F40</f>
        <v>0.74197355996222847</v>
      </c>
      <c r="U37" s="86">
        <f t="shared" si="7"/>
        <v>0.43001810150339265</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投入係数表!H38</f>
        <v>0</v>
      </c>
      <c r="E38" s="77">
        <f t="shared" si="0"/>
        <v>0</v>
      </c>
      <c r="F38" s="76">
        <f>分析係数表!C41</f>
        <v>0.81633454219164769</v>
      </c>
      <c r="G38" s="77">
        <f t="shared" si="1"/>
        <v>0</v>
      </c>
      <c r="H38" s="77">
        <v>1.2639014399408097E-3</v>
      </c>
      <c r="I38" s="77">
        <f t="shared" si="2"/>
        <v>1.2639014399408097E-3</v>
      </c>
      <c r="J38" s="76">
        <f>分析係数表!G41</f>
        <v>0.4395790436970945</v>
      </c>
      <c r="K38" s="78">
        <f t="shared" si="3"/>
        <v>5.5558458629656189E-4</v>
      </c>
      <c r="L38" s="79"/>
      <c r="M38" s="80"/>
      <c r="N38" s="81">
        <f>分析係数表!H41</f>
        <v>5.7994566183378615E-2</v>
      </c>
      <c r="O38" s="82">
        <f t="shared" si="4"/>
        <v>0.97808668329083359</v>
      </c>
      <c r="P38" s="76">
        <f>分析係数表!C41</f>
        <v>0.81633454219164769</v>
      </c>
      <c r="Q38" s="82">
        <f t="shared" si="5"/>
        <v>0.79844594482796971</v>
      </c>
      <c r="R38" s="83">
        <v>0.81321752808798553</v>
      </c>
      <c r="S38" s="84">
        <f t="shared" si="6"/>
        <v>0.81448142952792635</v>
      </c>
      <c r="T38" s="85">
        <f>分析係数表!F41</f>
        <v>0.54481811942347291</v>
      </c>
      <c r="U38" s="86">
        <f t="shared" si="7"/>
        <v>0.4437442407407467</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投入係数表!H39</f>
        <v>0</v>
      </c>
      <c r="E39" s="77">
        <f>$C$10*D39</f>
        <v>0</v>
      </c>
      <c r="F39" s="76">
        <f>分析係数表!C42</f>
        <v>0.95937673900946019</v>
      </c>
      <c r="G39" s="77">
        <f>E39*F39</f>
        <v>0</v>
      </c>
      <c r="H39" s="77">
        <v>7.9006618447031163E-3</v>
      </c>
      <c r="I39" s="77">
        <f>C39+H39</f>
        <v>7.9006618447031163E-3</v>
      </c>
      <c r="J39" s="76">
        <f>分析係数表!G42</f>
        <v>0.48447864154948261</v>
      </c>
      <c r="K39" s="78">
        <f>I39*J39</f>
        <v>3.8277019178635952E-3</v>
      </c>
      <c r="L39" s="79"/>
      <c r="M39" s="80"/>
      <c r="N39" s="81">
        <f>分析係数表!H42</f>
        <v>1.0613716578219029E-2</v>
      </c>
      <c r="O39" s="82">
        <f t="shared" si="4"/>
        <v>0.17900185359700896</v>
      </c>
      <c r="P39" s="76">
        <f>分析係数表!C42</f>
        <v>0.95937673900946019</v>
      </c>
      <c r="Q39" s="82">
        <f>O39*P39</f>
        <v>0.17173021458054727</v>
      </c>
      <c r="R39" s="83">
        <v>0.17999683038941627</v>
      </c>
      <c r="S39" s="84">
        <f>I39+R39</f>
        <v>0.18789749223411939</v>
      </c>
      <c r="T39" s="85">
        <f>分析係数表!F42</f>
        <v>0.55638100291854609</v>
      </c>
      <c r="U39" s="86">
        <f t="shared" si="7"/>
        <v>0.10454259517509908</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投入係数表!H40</f>
        <v>3.5398230088495575E-2</v>
      </c>
      <c r="E40" s="77">
        <f>$C$10*D40</f>
        <v>3.5398230088495577</v>
      </c>
      <c r="F40" s="76">
        <f>分析係数表!C43</f>
        <v>0.4131437979732393</v>
      </c>
      <c r="G40" s="77">
        <f>E40*F40</f>
        <v>1.4624559220291657</v>
      </c>
      <c r="H40" s="77">
        <v>1.7169317362594416</v>
      </c>
      <c r="I40" s="77">
        <f>C40+H40</f>
        <v>1.7169317362594416</v>
      </c>
      <c r="J40" s="76">
        <f>分析係数表!G43</f>
        <v>0.33776204164621748</v>
      </c>
      <c r="K40" s="78">
        <f>I40*J40</f>
        <v>0.57991436860617396</v>
      </c>
      <c r="L40" s="79"/>
      <c r="M40" s="80"/>
      <c r="N40" s="81">
        <f>分析係数表!H43</f>
        <v>3.0226965224299098E-2</v>
      </c>
      <c r="O40" s="82">
        <f t="shared" si="4"/>
        <v>0.50978210732189866</v>
      </c>
      <c r="P40" s="76">
        <f>分析係数表!C43</f>
        <v>0.4131437979732393</v>
      </c>
      <c r="Q40" s="82">
        <f>O40*P40</f>
        <v>0.21061331595777069</v>
      </c>
      <c r="R40" s="83">
        <v>0.37679106119784578</v>
      </c>
      <c r="S40" s="84">
        <f>I40+R40</f>
        <v>2.0937227974572874</v>
      </c>
      <c r="T40" s="85">
        <f>分析係数表!F43</f>
        <v>0.53379373203393399</v>
      </c>
      <c r="U40" s="86">
        <f t="shared" si="7"/>
        <v>1.117616105899254</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投入係数表!H41</f>
        <v>0</v>
      </c>
      <c r="E41" s="77">
        <f>$C$10*D41</f>
        <v>0</v>
      </c>
      <c r="F41" s="76">
        <f>分析係数表!C44</f>
        <v>0.45547864698968266</v>
      </c>
      <c r="G41" s="77">
        <f>E41*F41</f>
        <v>0</v>
      </c>
      <c r="H41" s="77">
        <v>1.8745126028862193E-3</v>
      </c>
      <c r="I41" s="77">
        <f>C41+H41</f>
        <v>1.8745126028862193E-3</v>
      </c>
      <c r="J41" s="76">
        <f>分析係数表!G44</f>
        <v>0.26709165419892017</v>
      </c>
      <c r="K41" s="78">
        <f>I41*J41</f>
        <v>5.0066667192160384E-4</v>
      </c>
      <c r="L41" s="79"/>
      <c r="M41" s="80"/>
      <c r="N41" s="81">
        <f>分析係数表!H44</f>
        <v>0.10779487886361411</v>
      </c>
      <c r="O41" s="82">
        <f t="shared" si="4"/>
        <v>1.8179761050383851</v>
      </c>
      <c r="P41" s="76">
        <f>分析係数表!C44</f>
        <v>0.45547864698968266</v>
      </c>
      <c r="Q41" s="82">
        <f>O41*P41</f>
        <v>0.82804929658245685</v>
      </c>
      <c r="R41" s="83">
        <v>0.84176099102677149</v>
      </c>
      <c r="S41" s="84">
        <f>I41+R41</f>
        <v>0.84363550362965767</v>
      </c>
      <c r="T41" s="85">
        <f>分析係数表!F44</f>
        <v>0.48806348793338972</v>
      </c>
      <c r="U41" s="86">
        <f t="shared" si="7"/>
        <v>0.41174768644593257</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投入係数表!H42</f>
        <v>0</v>
      </c>
      <c r="E42" s="77">
        <f>$C$10*D42</f>
        <v>0</v>
      </c>
      <c r="F42" s="76">
        <f>分析係数表!C45</f>
        <v>1</v>
      </c>
      <c r="G42" s="77">
        <f>E42*F42</f>
        <v>0</v>
      </c>
      <c r="H42" s="77">
        <v>1.7687353165252818E-2</v>
      </c>
      <c r="I42" s="77">
        <f>C42+H42</f>
        <v>1.7687353165252818E-2</v>
      </c>
      <c r="J42" s="76">
        <f>分析係数表!G45</f>
        <v>0</v>
      </c>
      <c r="K42" s="78">
        <f>I42*J42</f>
        <v>0</v>
      </c>
      <c r="L42" s="79"/>
      <c r="M42" s="80"/>
      <c r="N42" s="81">
        <f>分析係数表!H45</f>
        <v>0</v>
      </c>
      <c r="O42" s="82">
        <f t="shared" si="4"/>
        <v>0</v>
      </c>
      <c r="P42" s="76">
        <f>分析係数表!C45</f>
        <v>1</v>
      </c>
      <c r="Q42" s="82">
        <f>O42*P42</f>
        <v>0</v>
      </c>
      <c r="R42" s="83">
        <v>1.8087670747540203E-2</v>
      </c>
      <c r="S42" s="84">
        <f>I42+R42</f>
        <v>3.5775023912793025E-2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投入係数表!H43</f>
        <v>8.8495575221238937E-3</v>
      </c>
      <c r="E43" s="77">
        <f>$C$10*D43</f>
        <v>0.88495575221238942</v>
      </c>
      <c r="F43" s="76">
        <f>分析係数表!C46</f>
        <v>0.339622641509434</v>
      </c>
      <c r="G43" s="77">
        <f>E43*F43</f>
        <v>0.30055101018533986</v>
      </c>
      <c r="H43" s="77">
        <v>0.31566459949315334</v>
      </c>
      <c r="I43" s="77">
        <f>C43+H43</f>
        <v>0.31566459949315334</v>
      </c>
      <c r="J43" s="76">
        <f>分析係数表!G46</f>
        <v>9.1833387996064289E-3</v>
      </c>
      <c r="K43" s="78">
        <f>I43*J43</f>
        <v>2.8988549641876991E-3</v>
      </c>
      <c r="L43" s="79"/>
      <c r="M43" s="80"/>
      <c r="N43" s="81">
        <f>分析係数表!H46</f>
        <v>2.0661561732582222E-2</v>
      </c>
      <c r="O43" s="82">
        <f t="shared" si="4"/>
        <v>0.34846020440484038</v>
      </c>
      <c r="P43" s="76">
        <f>分析係数表!C46</f>
        <v>0.339622641509434</v>
      </c>
      <c r="Q43" s="82">
        <f>O43*P43</f>
        <v>0.1183449750808892</v>
      </c>
      <c r="R43" s="83">
        <v>0.13190412938077367</v>
      </c>
      <c r="S43" s="84">
        <f>I43+R43</f>
        <v>0.44756872887392701</v>
      </c>
      <c r="T43" s="85">
        <f>分析係数表!F46</f>
        <v>0.31321744834371923</v>
      </c>
      <c r="U43" s="86">
        <f t="shared" si="7"/>
        <v>0.14018633521633331</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投入係数表!H44</f>
        <v>0.60176991150442483</v>
      </c>
      <c r="E44" s="91">
        <f>SUM(E5:E43)</f>
        <v>60.17699115044249</v>
      </c>
      <c r="F44" s="92">
        <f>分析係数表!C47</f>
        <v>0.37586044165269894</v>
      </c>
      <c r="G44" s="91">
        <f>SUM(G5:G43)</f>
        <v>6.8895276500192582</v>
      </c>
      <c r="H44" s="91">
        <f>SUM(H5:H43)</f>
        <v>7.844759359360248</v>
      </c>
      <c r="I44" s="91">
        <f>SUM(I5:I43)</f>
        <v>107.84475935936027</v>
      </c>
      <c r="J44" s="92">
        <f>分析係数表!G47</f>
        <v>0.22454849559823431</v>
      </c>
      <c r="K44" s="93">
        <f>SUM(K5:K43)</f>
        <v>26.883863243105175</v>
      </c>
      <c r="L44" s="94">
        <f>最終需要_まとめ!$L$33</f>
        <v>0.62733333333333341</v>
      </c>
      <c r="M44" s="91">
        <f>K44*L44</f>
        <v>16.86514354117465</v>
      </c>
      <c r="N44" s="95">
        <f>分析係数表!H47</f>
        <v>1</v>
      </c>
      <c r="O44" s="96">
        <f>SUM(O5:O43)</f>
        <v>16.86514354117465</v>
      </c>
      <c r="P44" s="92">
        <f>分析係数表!C47</f>
        <v>0.37586044165269894</v>
      </c>
      <c r="Q44" s="96">
        <f>SUM(Q5:Q43)</f>
        <v>8.052818257562258</v>
      </c>
      <c r="R44" s="96">
        <f>SUM(R5:R43)</f>
        <v>8.9186035270881394</v>
      </c>
      <c r="S44" s="97">
        <f>SUM(S5:S43)</f>
        <v>116.76336288644839</v>
      </c>
      <c r="T44" s="98">
        <f>分析係数表!F47</f>
        <v>0.4514453000332283</v>
      </c>
      <c r="U44" s="99">
        <f>SUM(U5:U43)</f>
        <v>49.098140019709447</v>
      </c>
      <c r="V44" s="100">
        <f>分析係数表!D47</f>
        <v>6.1166352989693973E-2</v>
      </c>
      <c r="W44" s="164">
        <f>SUM(W5:W43)</f>
        <v>44</v>
      </c>
      <c r="X44" s="92">
        <f>分析係数表!E47</f>
        <v>5.2427176815309715E-2</v>
      </c>
      <c r="Y44" s="165">
        <f>SUM(Y5:Y43)</f>
        <v>34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285</v>
      </c>
      <c r="S2" s="3" t="s">
        <v>153</v>
      </c>
      <c r="U2" s="64" t="s">
        <v>210</v>
      </c>
      <c r="W2" s="3" t="s">
        <v>130</v>
      </c>
      <c r="Y2" s="3" t="s">
        <v>154</v>
      </c>
    </row>
    <row r="3" spans="1:25" ht="44" x14ac:dyDescent="0.2">
      <c r="B3" s="65"/>
      <c r="C3" s="66" t="s">
        <v>228</v>
      </c>
      <c r="D3" s="66" t="s">
        <v>310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投入係数表!I5</f>
        <v>4.2859591976684384E-4</v>
      </c>
      <c r="E5" s="77">
        <f t="shared" ref="E5:E38" si="0">$C$11*D5</f>
        <v>4.2859591976684382E-2</v>
      </c>
      <c r="F5" s="76">
        <f>分析係数表!C8</f>
        <v>0.31930596918295995</v>
      </c>
      <c r="G5" s="77">
        <f t="shared" ref="G5:G38" si="1">E5*F5</f>
        <v>1.3685323554901421E-2</v>
      </c>
      <c r="H5" s="77">
        <f t="array" ref="H5:H43">MMULT(逆行列係数!C5:AO43,'7'!G5:G43)</f>
        <v>1.736952288033523E-2</v>
      </c>
      <c r="I5" s="77">
        <f t="shared" ref="I5:I38" si="2">C5+H5</f>
        <v>1.736952288033523E-2</v>
      </c>
      <c r="J5" s="76">
        <f>分析係数表!G8</f>
        <v>0.11985164942416553</v>
      </c>
      <c r="K5" s="78">
        <f t="shared" ref="K5:K38" si="3">I5*J5</f>
        <v>2.08176596691896E-3</v>
      </c>
      <c r="L5" s="79" t="s">
        <v>183</v>
      </c>
      <c r="M5" s="80" t="s">
        <v>183</v>
      </c>
      <c r="N5" s="81">
        <f>分析係数表!H8</f>
        <v>1.0269115390614515E-2</v>
      </c>
      <c r="O5" s="82">
        <f t="shared" ref="O5:O43" si="4">$M$44*N5</f>
        <v>0.12727543766137386</v>
      </c>
      <c r="P5" s="76">
        <f>分析係数表!C8</f>
        <v>0.31930596918295995</v>
      </c>
      <c r="Q5" s="82">
        <f t="shared" ref="Q5:Q38" si="5">O5*P5</f>
        <v>4.063980697565038E-2</v>
      </c>
      <c r="R5" s="83">
        <f t="array" ref="R5:R43">MMULT(逆行列係数!C5:AO43,'7'!Q5:Q43)</f>
        <v>5.26202101323675E-2</v>
      </c>
      <c r="S5" s="84">
        <f t="shared" ref="S5:S38" si="6">I5+R5</f>
        <v>6.9989733012702726E-2</v>
      </c>
      <c r="T5" s="85">
        <f>分析係数表!F8</f>
        <v>0.45168846379074762</v>
      </c>
      <c r="U5" s="86">
        <f t="shared" ref="U5:U43" si="7">S5*T5</f>
        <v>3.1613554985632265E-2</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76">
        <f>投入係数表!I6</f>
        <v>1.7315275158580491E-2</v>
      </c>
      <c r="E6" s="77">
        <f t="shared" si="0"/>
        <v>1.731527515858049</v>
      </c>
      <c r="F6" s="76">
        <f>分析係数表!C9</f>
        <v>0.10538116591928248</v>
      </c>
      <c r="G6" s="77">
        <f t="shared" si="1"/>
        <v>0.1824703884424401</v>
      </c>
      <c r="H6" s="77">
        <v>0.20009517653935346</v>
      </c>
      <c r="I6" s="77">
        <f t="shared" si="2"/>
        <v>0.20009517653935346</v>
      </c>
      <c r="J6" s="76">
        <f>分析係数表!G9</f>
        <v>0.23529411764705882</v>
      </c>
      <c r="K6" s="78">
        <f t="shared" si="3"/>
        <v>4.7081218009259636E-2</v>
      </c>
      <c r="L6" s="79"/>
      <c r="M6" s="80"/>
      <c r="N6" s="81">
        <f>分析係数表!H9</f>
        <v>5.5136190016722222E-4</v>
      </c>
      <c r="O6" s="82">
        <f t="shared" si="4"/>
        <v>6.8335805455771196E-3</v>
      </c>
      <c r="P6" s="76">
        <f>分析係数表!C9</f>
        <v>0.10538116591928248</v>
      </c>
      <c r="Q6" s="82">
        <f t="shared" si="5"/>
        <v>7.201306852962434E-4</v>
      </c>
      <c r="R6" s="83">
        <v>8.5146371463253143E-4</v>
      </c>
      <c r="S6" s="84">
        <f t="shared" si="6"/>
        <v>0.20094664025398601</v>
      </c>
      <c r="T6" s="85">
        <f>分析係数表!F9</f>
        <v>0.68627450980392157</v>
      </c>
      <c r="U6" s="86">
        <f t="shared" si="7"/>
        <v>0.13790455703704924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投入係数表!I7</f>
        <v>0</v>
      </c>
      <c r="E7" s="77">
        <f t="shared" si="0"/>
        <v>0</v>
      </c>
      <c r="F7" s="76">
        <f>分析係数表!C10</f>
        <v>4.5045045045044585E-3</v>
      </c>
      <c r="G7" s="77">
        <f t="shared" si="1"/>
        <v>0</v>
      </c>
      <c r="H7" s="77">
        <v>2.2761826568507986E-5</v>
      </c>
      <c r="I7" s="77">
        <f t="shared" si="2"/>
        <v>2.2761826568507986E-5</v>
      </c>
      <c r="J7" s="76">
        <f>分析係数表!G10</f>
        <v>0.2857142857142857</v>
      </c>
      <c r="K7" s="78">
        <f t="shared" si="3"/>
        <v>6.5033790195737103E-6</v>
      </c>
      <c r="L7" s="79"/>
      <c r="M7" s="80"/>
      <c r="N7" s="81">
        <f>分析係数表!H10</f>
        <v>1.0301761818913889E-3</v>
      </c>
      <c r="O7" s="82">
        <f t="shared" si="4"/>
        <v>1.2768005756209884E-2</v>
      </c>
      <c r="P7" s="76">
        <f>分析係数表!C10</f>
        <v>4.5045045045044585E-3</v>
      </c>
      <c r="Q7" s="82">
        <f t="shared" si="5"/>
        <v>5.7513539442386278E-5</v>
      </c>
      <c r="R7" s="83">
        <v>8.5268912092681002E-5</v>
      </c>
      <c r="S7" s="84">
        <f t="shared" si="6"/>
        <v>1.0803073866118899E-4</v>
      </c>
      <c r="T7" s="85">
        <f>分析係数表!F10</f>
        <v>0.5714285714285714</v>
      </c>
      <c r="U7" s="86">
        <f t="shared" si="7"/>
        <v>6.1731850663536555E-5</v>
      </c>
      <c r="V7" s="87">
        <f>分析係数表!D10</f>
        <v>0</v>
      </c>
      <c r="W7" s="167">
        <f t="shared" si="8"/>
        <v>0</v>
      </c>
      <c r="X7" s="76">
        <f>分析係数表!E10</f>
        <v>0</v>
      </c>
      <c r="Y7" s="166">
        <f t="shared" si="9"/>
        <v>0</v>
      </c>
    </row>
    <row r="8" spans="1:25" x14ac:dyDescent="0.2">
      <c r="A8" s="6" t="s">
        <v>222</v>
      </c>
      <c r="B8" s="5" t="s">
        <v>27</v>
      </c>
      <c r="C8" s="90"/>
      <c r="D8" s="76">
        <f>投入係数表!I8</f>
        <v>6.3432196125492888E-3</v>
      </c>
      <c r="E8" s="77">
        <f t="shared" si="0"/>
        <v>0.6343219612549289</v>
      </c>
      <c r="F8" s="76">
        <f>分析係数表!C11</f>
        <v>3.1931139802859887E-3</v>
      </c>
      <c r="G8" s="77">
        <f t="shared" si="1"/>
        <v>2.0254623224855409E-3</v>
      </c>
      <c r="H8" s="77">
        <v>4.7598649433389399E-3</v>
      </c>
      <c r="I8" s="77">
        <f t="shared" si="2"/>
        <v>4.7598649433389399E-3</v>
      </c>
      <c r="J8" s="76">
        <f>分析係数表!G11</f>
        <v>0.37142857142857144</v>
      </c>
      <c r="K8" s="78">
        <f t="shared" si="3"/>
        <v>1.7679498360973205E-3</v>
      </c>
      <c r="L8" s="79"/>
      <c r="M8" s="80"/>
      <c r="N8" s="81">
        <f>分析係数表!H11</f>
        <v>-1.8136904610763891E-5</v>
      </c>
      <c r="O8" s="82">
        <f t="shared" si="4"/>
        <v>-2.2478883373608949E-4</v>
      </c>
      <c r="P8" s="76">
        <f>分析係数表!C11</f>
        <v>3.1931139802859887E-3</v>
      </c>
      <c r="Q8" s="82">
        <f t="shared" si="5"/>
        <v>-7.1777636761489008E-7</v>
      </c>
      <c r="R8" s="83">
        <v>1.6000786937734452E-4</v>
      </c>
      <c r="S8" s="84">
        <f t="shared" si="6"/>
        <v>4.9198728127162845E-3</v>
      </c>
      <c r="T8" s="85">
        <f>分析係数表!F11</f>
        <v>0.6</v>
      </c>
      <c r="U8" s="86">
        <f t="shared" si="7"/>
        <v>2.9519236876297708E-3</v>
      </c>
      <c r="V8" s="87">
        <f>分析係数表!D11</f>
        <v>2.8571428571428571E-2</v>
      </c>
      <c r="W8" s="167">
        <f t="shared" si="8"/>
        <v>0</v>
      </c>
      <c r="X8" s="76">
        <f>分析係数表!E11</f>
        <v>0</v>
      </c>
      <c r="Y8" s="166">
        <f t="shared" si="9"/>
        <v>0</v>
      </c>
    </row>
    <row r="9" spans="1:25" x14ac:dyDescent="0.2">
      <c r="A9" s="6" t="s">
        <v>223</v>
      </c>
      <c r="B9" s="5" t="s">
        <v>191</v>
      </c>
      <c r="C9" s="90"/>
      <c r="D9" s="76">
        <f>投入係数表!I9</f>
        <v>2.1429795988342189E-3</v>
      </c>
      <c r="E9" s="77">
        <f t="shared" si="0"/>
        <v>0.2142979598834219</v>
      </c>
      <c r="F9" s="76">
        <f>分析係数表!C12</f>
        <v>6.6043595279642764E-2</v>
      </c>
      <c r="G9" s="77">
        <f t="shared" si="1"/>
        <v>1.4153007731793838E-2</v>
      </c>
      <c r="H9" s="77">
        <v>1.6354196691618923E-2</v>
      </c>
      <c r="I9" s="77">
        <f t="shared" si="2"/>
        <v>1.6354196691618923E-2</v>
      </c>
      <c r="J9" s="76">
        <f>分析係数表!G12</f>
        <v>0.14090852981113441</v>
      </c>
      <c r="K9" s="78">
        <f t="shared" si="3"/>
        <v>2.3044458120581408E-3</v>
      </c>
      <c r="L9" s="79"/>
      <c r="M9" s="80"/>
      <c r="N9" s="81">
        <f>分析係数表!H12</f>
        <v>8.4811793340854105E-2</v>
      </c>
      <c r="O9" s="82">
        <f t="shared" si="4"/>
        <v>1.0511575443167016</v>
      </c>
      <c r="P9" s="76">
        <f>分析係数表!C12</f>
        <v>6.6043595279642764E-2</v>
      </c>
      <c r="Q9" s="82">
        <f t="shared" si="5"/>
        <v>6.9422223431995389E-2</v>
      </c>
      <c r="R9" s="83">
        <v>7.7699239883402355E-2</v>
      </c>
      <c r="S9" s="84">
        <f t="shared" si="6"/>
        <v>9.4053436575021271E-2</v>
      </c>
      <c r="T9" s="85">
        <f>分析係数表!F12</f>
        <v>0.31027033699543266</v>
      </c>
      <c r="U9" s="86">
        <f t="shared" si="7"/>
        <v>2.91819914617104E-2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投入係数表!I10</f>
        <v>6.5146579804560263E-3</v>
      </c>
      <c r="E10" s="77">
        <f t="shared" si="0"/>
        <v>0.65146579804560267</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0.17079455587268078</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75">
        <f>最終需要_まとめ!C12</f>
        <v>100</v>
      </c>
      <c r="D11" s="76">
        <f>投入係数表!I11</f>
        <v>0.34141950968626777</v>
      </c>
      <c r="E11" s="77">
        <f t="shared" si="0"/>
        <v>34.14195096862678</v>
      </c>
      <c r="F11" s="76">
        <f>分析係数表!C14</f>
        <v>0.21132596685082872</v>
      </c>
      <c r="G11" s="77">
        <f t="shared" si="1"/>
        <v>7.2150807986186427</v>
      </c>
      <c r="H11" s="77">
        <v>7.8325331002382086</v>
      </c>
      <c r="I11" s="77">
        <f t="shared" si="2"/>
        <v>107.83253310023821</v>
      </c>
      <c r="J11" s="76">
        <f>分析係数表!G14</f>
        <v>0.15875192868163895</v>
      </c>
      <c r="K11" s="78">
        <f t="shared" si="3"/>
        <v>17.118622604289488</v>
      </c>
      <c r="L11" s="79"/>
      <c r="M11" s="80"/>
      <c r="N11" s="81">
        <f>分析係数表!H14</f>
        <v>1.0700773720350694E-3</v>
      </c>
      <c r="O11" s="82">
        <f t="shared" si="4"/>
        <v>1.3262541190429279E-2</v>
      </c>
      <c r="P11" s="76">
        <f>分析係数表!C14</f>
        <v>0.21132596685082872</v>
      </c>
      <c r="Q11" s="82">
        <f t="shared" si="5"/>
        <v>2.8027193399664083E-3</v>
      </c>
      <c r="R11" s="83">
        <v>1.4904578353788707E-2</v>
      </c>
      <c r="S11" s="84">
        <f t="shared" si="6"/>
        <v>107.847437678592</v>
      </c>
      <c r="T11" s="85">
        <f>分析係数表!F14</f>
        <v>0.30327447282701869</v>
      </c>
      <c r="U11" s="86">
        <f t="shared" si="7"/>
        <v>32.707374807719745</v>
      </c>
      <c r="V11" s="87">
        <f>分析係数表!D14</f>
        <v>3.2144693982513288E-2</v>
      </c>
      <c r="W11" s="167">
        <f t="shared" si="8"/>
        <v>3</v>
      </c>
      <c r="X11" s="76">
        <f>分析係数表!E14</f>
        <v>3.1630378878793074E-2</v>
      </c>
      <c r="Y11" s="166">
        <f t="shared" si="9"/>
        <v>3</v>
      </c>
    </row>
    <row r="12" spans="1:25" x14ac:dyDescent="0.2">
      <c r="A12" s="6" t="s">
        <v>226</v>
      </c>
      <c r="B12" s="5" t="s">
        <v>29</v>
      </c>
      <c r="C12" s="90"/>
      <c r="D12" s="76">
        <f>投入係数表!I12</f>
        <v>3.7630721755528888E-2</v>
      </c>
      <c r="E12" s="77">
        <f t="shared" si="0"/>
        <v>3.7630721755528889</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9.6928945107001785E-2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投入係数表!I13</f>
        <v>4.6288359334819128E-3</v>
      </c>
      <c r="E13" s="77">
        <f t="shared" si="0"/>
        <v>0.46288359334819129</v>
      </c>
      <c r="F13" s="76">
        <f>分析係数表!C16</f>
        <v>5.160637490513531E-2</v>
      </c>
      <c r="G13" s="77">
        <f t="shared" si="1"/>
        <v>2.3887744255762958E-2</v>
      </c>
      <c r="H13" s="77">
        <v>3.6494475243845553E-2</v>
      </c>
      <c r="I13" s="77">
        <f t="shared" si="2"/>
        <v>3.6494475243845553E-2</v>
      </c>
      <c r="J13" s="76">
        <f>分析係数表!G16</f>
        <v>3.3358042994810974E-2</v>
      </c>
      <c r="K13" s="78">
        <f t="shared" si="3"/>
        <v>1.2173842742572646E-3</v>
      </c>
      <c r="L13" s="79"/>
      <c r="M13" s="80"/>
      <c r="N13" s="81">
        <f>分析係数表!H16</f>
        <v>1.6069297485136805E-2</v>
      </c>
      <c r="O13" s="82">
        <f t="shared" si="4"/>
        <v>0.19916290669017528</v>
      </c>
      <c r="P13" s="76">
        <f>分析係数表!C16</f>
        <v>5.160637490513531E-2</v>
      </c>
      <c r="Q13" s="82">
        <f t="shared" si="5"/>
        <v>1.0278075629849667E-2</v>
      </c>
      <c r="R13" s="83">
        <v>1.1730992373319529E-2</v>
      </c>
      <c r="S13" s="84">
        <f t="shared" si="6"/>
        <v>4.8225467617165084E-2</v>
      </c>
      <c r="T13" s="85">
        <f>分析係数表!F16</f>
        <v>0.28836174944403259</v>
      </c>
      <c r="U13" s="86">
        <f t="shared" si="7"/>
        <v>1.3906380209842265E-2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投入係数表!I14</f>
        <v>2.1429795988342191E-2</v>
      </c>
      <c r="E14" s="77">
        <f t="shared" si="0"/>
        <v>2.1429795988342191</v>
      </c>
      <c r="F14" s="76">
        <f>分析係数表!C17</f>
        <v>0.10194271980773084</v>
      </c>
      <c r="G14" s="77">
        <f t="shared" si="1"/>
        <v>0.21846116879764024</v>
      </c>
      <c r="H14" s="77">
        <v>0.25368985222866491</v>
      </c>
      <c r="I14" s="77">
        <f t="shared" si="2"/>
        <v>0.25368985222866491</v>
      </c>
      <c r="J14" s="76">
        <f>分析係数表!G17</f>
        <v>0.21196160054370911</v>
      </c>
      <c r="K14" s="78">
        <f t="shared" si="3"/>
        <v>5.3772507120084863E-2</v>
      </c>
      <c r="L14" s="79"/>
      <c r="M14" s="80"/>
      <c r="N14" s="81">
        <f>分析係数表!H17</f>
        <v>2.8221023574348612E-3</v>
      </c>
      <c r="O14" s="82">
        <f t="shared" si="4"/>
        <v>3.4977142529335523E-2</v>
      </c>
      <c r="P14" s="76">
        <f>分析係数表!C17</f>
        <v>0.10194271980773084</v>
      </c>
      <c r="Q14" s="82">
        <f t="shared" si="5"/>
        <v>3.565665040543117E-3</v>
      </c>
      <c r="R14" s="83">
        <v>7.8207939494365098E-3</v>
      </c>
      <c r="S14" s="84">
        <f t="shared" si="6"/>
        <v>0.26151064617810144</v>
      </c>
      <c r="T14" s="85">
        <f>分析係数表!F17</f>
        <v>0.32180783280944697</v>
      </c>
      <c r="U14" s="86">
        <f t="shared" si="7"/>
        <v>8.4156174303172904E-2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投入係数表!I15</f>
        <v>9.4291102348705643E-4</v>
      </c>
      <c r="E15" s="77">
        <f t="shared" si="0"/>
        <v>9.4291102348705649E-2</v>
      </c>
      <c r="F15" s="76">
        <f>分析係数表!C18</f>
        <v>6.449787835926446E-2</v>
      </c>
      <c r="G15" s="77">
        <f t="shared" si="1"/>
        <v>6.081576049647772E-3</v>
      </c>
      <c r="H15" s="77">
        <v>9.2819702619041378E-3</v>
      </c>
      <c r="I15" s="77">
        <f t="shared" si="2"/>
        <v>9.2819702619041378E-3</v>
      </c>
      <c r="J15" s="76">
        <f>分析係数表!G18</f>
        <v>0.21547360809833696</v>
      </c>
      <c r="K15" s="78">
        <f t="shared" si="3"/>
        <v>2.0000196225939504E-3</v>
      </c>
      <c r="L15" s="79"/>
      <c r="M15" s="80"/>
      <c r="N15" s="81">
        <f>分析係数表!H18</f>
        <v>4.2077618696972224E-4</v>
      </c>
      <c r="O15" s="82">
        <f t="shared" si="4"/>
        <v>5.2151009426772759E-3</v>
      </c>
      <c r="P15" s="76">
        <f>分析係数表!C18</f>
        <v>6.449787835926446E-2</v>
      </c>
      <c r="Q15" s="82">
        <f t="shared" si="5"/>
        <v>3.3636294623208438E-4</v>
      </c>
      <c r="R15" s="83">
        <v>8.6448740062711681E-4</v>
      </c>
      <c r="S15" s="84">
        <f t="shared" si="6"/>
        <v>1.0146457662531255E-2</v>
      </c>
      <c r="T15" s="85">
        <f>分析係数表!F18</f>
        <v>0.45914678235719453</v>
      </c>
      <c r="U15" s="86">
        <f t="shared" si="7"/>
        <v>4.658713388074727E-3</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投入係数表!I16</f>
        <v>1.0286302074404251E-3</v>
      </c>
      <c r="E16" s="77">
        <f t="shared" si="0"/>
        <v>0.10286302074404251</v>
      </c>
      <c r="F16" s="76">
        <f>分析係数表!C19</f>
        <v>8.3816636211964779E-2</v>
      </c>
      <c r="G16" s="77">
        <f t="shared" si="1"/>
        <v>8.6216323893671971E-3</v>
      </c>
      <c r="H16" s="77">
        <v>1.3305778437025718E-2</v>
      </c>
      <c r="I16" s="77">
        <f t="shared" si="2"/>
        <v>1.3305778437025718E-2</v>
      </c>
      <c r="J16" s="76">
        <f>分析係数表!G19</f>
        <v>5.7589381288803254E-2</v>
      </c>
      <c r="K16" s="78">
        <f t="shared" si="3"/>
        <v>7.6627154775421071E-4</v>
      </c>
      <c r="L16" s="79"/>
      <c r="M16" s="80"/>
      <c r="N16" s="81">
        <f>分析係数表!H19</f>
        <v>-1.0882142766458335E-4</v>
      </c>
      <c r="O16" s="82">
        <f t="shared" si="4"/>
        <v>-1.348733002416537E-3</v>
      </c>
      <c r="P16" s="76">
        <f>分析係数表!C19</f>
        <v>8.3816636211964779E-2</v>
      </c>
      <c r="Q16" s="82">
        <f t="shared" si="5"/>
        <v>-1.1304626341061789E-4</v>
      </c>
      <c r="R16" s="83">
        <v>7.3099897559561521E-4</v>
      </c>
      <c r="S16" s="84">
        <f t="shared" si="6"/>
        <v>1.4036777412621333E-2</v>
      </c>
      <c r="T16" s="85">
        <f>分析係数表!F19</f>
        <v>0.2397773496039392</v>
      </c>
      <c r="U16" s="86">
        <f t="shared" si="7"/>
        <v>3.3657012849787828E-3</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投入係数表!I17</f>
        <v>6.8575347162695016E-4</v>
      </c>
      <c r="E17" s="77">
        <f t="shared" si="0"/>
        <v>6.8575347162695019E-2</v>
      </c>
      <c r="F17" s="76">
        <f>分析係数表!C20</f>
        <v>0.20483184148778999</v>
      </c>
      <c r="G17" s="77">
        <f t="shared" si="1"/>
        <v>1.4046414639999316E-2</v>
      </c>
      <c r="H17" s="77">
        <v>2.2873255785935794E-2</v>
      </c>
      <c r="I17" s="77">
        <f t="shared" si="2"/>
        <v>2.2873255785935794E-2</v>
      </c>
      <c r="J17" s="76">
        <f>分析係数表!G20</f>
        <v>0.10000439000834102</v>
      </c>
      <c r="K17" s="78">
        <f t="shared" si="3"/>
        <v>2.2874259923772659E-3</v>
      </c>
      <c r="L17" s="79"/>
      <c r="M17" s="80"/>
      <c r="N17" s="81">
        <f>分析係数表!H20</f>
        <v>5.2234285279000004E-4</v>
      </c>
      <c r="O17" s="82">
        <f t="shared" si="4"/>
        <v>6.4739184115993774E-3</v>
      </c>
      <c r="P17" s="76">
        <f>分析係数表!C20</f>
        <v>0.20483184148778999</v>
      </c>
      <c r="Q17" s="82">
        <f t="shared" si="5"/>
        <v>1.3260646298896089E-3</v>
      </c>
      <c r="R17" s="83">
        <v>4.7056670944537245E-3</v>
      </c>
      <c r="S17" s="84">
        <f t="shared" si="6"/>
        <v>2.7578922880389517E-2</v>
      </c>
      <c r="T17" s="85">
        <f>分析係数表!F20</f>
        <v>0.22283682338996444</v>
      </c>
      <c r="U17" s="86">
        <f t="shared" si="7"/>
        <v>6.1455995671828084E-3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投入係数表!I18</f>
        <v>3.5144865420881194E-3</v>
      </c>
      <c r="E18" s="77">
        <f t="shared" si="0"/>
        <v>0.35144865420881194</v>
      </c>
      <c r="F18" s="76">
        <f>分析係数表!C21</f>
        <v>0.18990139408364504</v>
      </c>
      <c r="G18" s="77">
        <f t="shared" si="1"/>
        <v>6.6740589383074284E-2</v>
      </c>
      <c r="H18" s="77">
        <v>8.8412738908873301E-2</v>
      </c>
      <c r="I18" s="77">
        <f t="shared" si="2"/>
        <v>8.8412738908873301E-2</v>
      </c>
      <c r="J18" s="76">
        <f>分析係数表!G21</f>
        <v>0.28518653100775193</v>
      </c>
      <c r="K18" s="78">
        <f t="shared" si="3"/>
        <v>2.5214122306315673E-2</v>
      </c>
      <c r="L18" s="79"/>
      <c r="M18" s="80"/>
      <c r="N18" s="81">
        <f>分析係数表!H21</f>
        <v>8.7057142131666677E-4</v>
      </c>
      <c r="O18" s="82">
        <f t="shared" si="4"/>
        <v>1.0789864019332296E-2</v>
      </c>
      <c r="P18" s="76">
        <f>分析係数表!C21</f>
        <v>0.18990139408364504</v>
      </c>
      <c r="Q18" s="82">
        <f t="shared" si="5"/>
        <v>2.0490102192441645E-3</v>
      </c>
      <c r="R18" s="83">
        <v>5.5349912667689303E-3</v>
      </c>
      <c r="S18" s="84">
        <f t="shared" si="6"/>
        <v>9.394773017564223E-2</v>
      </c>
      <c r="T18" s="85">
        <f>分析係数表!F21</f>
        <v>0.42587209302325579</v>
      </c>
      <c r="U18" s="86">
        <f t="shared" si="7"/>
        <v>4.0009716484684842E-2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投入係数表!I19</f>
        <v>8.571918395336877E-5</v>
      </c>
      <c r="E19" s="77">
        <f t="shared" si="0"/>
        <v>8.5719183953368774E-3</v>
      </c>
      <c r="F19" s="76">
        <f>分析係数表!C22</f>
        <v>1.6020972909991271E-2</v>
      </c>
      <c r="G19" s="77">
        <f t="shared" si="1"/>
        <v>1.3733047239834797E-4</v>
      </c>
      <c r="H19" s="77">
        <v>6.1996798208969887E-4</v>
      </c>
      <c r="I19" s="77">
        <f t="shared" si="2"/>
        <v>6.1996798208969887E-4</v>
      </c>
      <c r="J19" s="76">
        <f>分析係数表!G22</f>
        <v>0.19438596491228069</v>
      </c>
      <c r="K19" s="78">
        <f t="shared" si="3"/>
        <v>1.2051307441322567E-4</v>
      </c>
      <c r="L19" s="79"/>
      <c r="M19" s="80"/>
      <c r="N19" s="81">
        <f>分析係数表!H22</f>
        <v>3.9901190143680555E-5</v>
      </c>
      <c r="O19" s="82">
        <f t="shared" si="4"/>
        <v>4.9453543421939682E-4</v>
      </c>
      <c r="P19" s="76">
        <f>分析係数表!C22</f>
        <v>1.6020972909991271E-2</v>
      </c>
      <c r="Q19" s="82">
        <f t="shared" si="5"/>
        <v>7.9229387946597267E-6</v>
      </c>
      <c r="R19" s="83">
        <v>1.4438754267877721E-4</v>
      </c>
      <c r="S19" s="84">
        <f t="shared" si="6"/>
        <v>7.6435552476847605E-4</v>
      </c>
      <c r="T19" s="85">
        <f>分析係数表!F22</f>
        <v>0.4126315789473684</v>
      </c>
      <c r="U19" s="86">
        <f t="shared" si="7"/>
        <v>3.1539722706236064E-4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投入係数表!I20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3.147043672305253E-4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投入係数表!I21</f>
        <v>0</v>
      </c>
      <c r="E21" s="77">
        <f t="shared" si="0"/>
        <v>0</v>
      </c>
      <c r="F21" s="76">
        <f>分析係数表!C24</f>
        <v>0.69825317061497971</v>
      </c>
      <c r="G21" s="77">
        <f t="shared" si="1"/>
        <v>0</v>
      </c>
      <c r="H21" s="77">
        <v>1.3647153255636004E-2</v>
      </c>
      <c r="I21" s="77">
        <f t="shared" si="2"/>
        <v>1.3647153255636004E-2</v>
      </c>
      <c r="J21" s="76">
        <f>分析係数表!G24</f>
        <v>0.20807453416149069</v>
      </c>
      <c r="K21" s="78">
        <f t="shared" si="3"/>
        <v>2.8396250562969325E-3</v>
      </c>
      <c r="L21" s="79"/>
      <c r="M21" s="80"/>
      <c r="N21" s="81">
        <f>分析係数表!H24</f>
        <v>2.9019047377222226E-4</v>
      </c>
      <c r="O21" s="82">
        <f t="shared" si="4"/>
        <v>3.5966213397774318E-3</v>
      </c>
      <c r="P21" s="76">
        <f>分析係数表!C24</f>
        <v>0.69825317061497971</v>
      </c>
      <c r="Q21" s="82">
        <f t="shared" si="5"/>
        <v>2.5113522540010881E-3</v>
      </c>
      <c r="R21" s="83">
        <v>1.2945194629788454E-2</v>
      </c>
      <c r="S21" s="84">
        <f t="shared" si="6"/>
        <v>2.6592347885424458E-2</v>
      </c>
      <c r="T21" s="85">
        <f>分析係数表!F24</f>
        <v>0.39233954451345754</v>
      </c>
      <c r="U21" s="86">
        <f t="shared" si="7"/>
        <v>1.0433229656910837E-2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投入係数表!I22</f>
        <v>0</v>
      </c>
      <c r="E22" s="77">
        <f t="shared" si="0"/>
        <v>0</v>
      </c>
      <c r="F22" s="76">
        <f>分析係数表!C25</f>
        <v>6.4698426111756691E-3</v>
      </c>
      <c r="G22" s="77">
        <f t="shared" si="1"/>
        <v>0</v>
      </c>
      <c r="H22" s="77">
        <v>3.3489099434883549E-4</v>
      </c>
      <c r="I22" s="77">
        <f t="shared" si="2"/>
        <v>3.3489099434883549E-4</v>
      </c>
      <c r="J22" s="76">
        <f>分析係数表!G25</f>
        <v>0.19696730374348445</v>
      </c>
      <c r="K22" s="78">
        <f t="shared" si="3"/>
        <v>6.5962576204864614E-5</v>
      </c>
      <c r="L22" s="79"/>
      <c r="M22" s="80"/>
      <c r="N22" s="81">
        <f>分析係数表!H25</f>
        <v>4.8606904356847223E-4</v>
      </c>
      <c r="O22" s="82">
        <f t="shared" si="4"/>
        <v>6.0243407441271978E-3</v>
      </c>
      <c r="P22" s="76">
        <f>分析係数表!C25</f>
        <v>6.4698426111756691E-3</v>
      </c>
      <c r="Q22" s="82">
        <f t="shared" si="5"/>
        <v>3.897653645059588E-5</v>
      </c>
      <c r="R22" s="83">
        <v>4.6093905363179237E-4</v>
      </c>
      <c r="S22" s="84">
        <f t="shared" si="6"/>
        <v>7.9583004798062791E-4</v>
      </c>
      <c r="T22" s="85">
        <f>分析係数表!F25</f>
        <v>0.35065550465961143</v>
      </c>
      <c r="U22" s="86">
        <f t="shared" si="7"/>
        <v>2.7906218709792987E-4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投入係数表!I23</f>
        <v>0</v>
      </c>
      <c r="E23" s="77">
        <f t="shared" si="0"/>
        <v>0</v>
      </c>
      <c r="F23" s="76">
        <f>分析係数表!C26</f>
        <v>0.30930996714129244</v>
      </c>
      <c r="G23" s="77">
        <f t="shared" si="1"/>
        <v>0</v>
      </c>
      <c r="H23" s="77">
        <v>8.587767549305618E-3</v>
      </c>
      <c r="I23" s="77">
        <f t="shared" si="2"/>
        <v>8.587767549305618E-3</v>
      </c>
      <c r="J23" s="76">
        <f>分析係数表!G26</f>
        <v>0.19640381464521278</v>
      </c>
      <c r="K23" s="78">
        <f t="shared" si="3"/>
        <v>1.6866703059699938E-3</v>
      </c>
      <c r="L23" s="79"/>
      <c r="M23" s="80"/>
      <c r="N23" s="81">
        <f>分析係数表!H26</f>
        <v>9.7503999187466672E-3</v>
      </c>
      <c r="O23" s="82">
        <f t="shared" si="4"/>
        <v>0.12084647701652171</v>
      </c>
      <c r="P23" s="76">
        <f>分析係数表!C26</f>
        <v>0.30930996714129244</v>
      </c>
      <c r="Q23" s="82">
        <f t="shared" si="5"/>
        <v>3.7379019835121284E-2</v>
      </c>
      <c r="R23" s="83">
        <v>4.2352872136537718E-2</v>
      </c>
      <c r="S23" s="84">
        <f t="shared" si="6"/>
        <v>5.0940639685843336E-2</v>
      </c>
      <c r="T23" s="85">
        <f>分析係数表!F26</f>
        <v>0.33483174389782799</v>
      </c>
      <c r="U23" s="86">
        <f t="shared" si="7"/>
        <v>1.705654322128183E-2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投入係数表!I24</f>
        <v>0</v>
      </c>
      <c r="E24" s="77">
        <f t="shared" si="0"/>
        <v>0</v>
      </c>
      <c r="F24" s="76">
        <f>分析係数表!C27</f>
        <v>1</v>
      </c>
      <c r="G24" s="77">
        <f t="shared" si="1"/>
        <v>0</v>
      </c>
      <c r="H24" s="77">
        <v>3.8914247978596873E-3</v>
      </c>
      <c r="I24" s="77">
        <f t="shared" si="2"/>
        <v>3.8914247978596873E-3</v>
      </c>
      <c r="J24" s="76">
        <f>分析係数表!G27</f>
        <v>0.17104746959591996</v>
      </c>
      <c r="K24" s="78">
        <f t="shared" si="3"/>
        <v>6.6561836479671387E-4</v>
      </c>
      <c r="L24" s="79"/>
      <c r="M24" s="80"/>
      <c r="N24" s="81">
        <f>分析係数表!H27</f>
        <v>1.0751557053260833E-2</v>
      </c>
      <c r="O24" s="82">
        <f t="shared" si="4"/>
        <v>0.13325482063875385</v>
      </c>
      <c r="P24" s="76">
        <f>分析係数表!C27</f>
        <v>1</v>
      </c>
      <c r="Q24" s="82">
        <f t="shared" si="5"/>
        <v>0.13325482063875385</v>
      </c>
      <c r="R24" s="83">
        <v>0.13835065095726168</v>
      </c>
      <c r="S24" s="84">
        <f t="shared" si="6"/>
        <v>0.14224207575512138</v>
      </c>
      <c r="T24" s="85">
        <f>分析係数表!F27</f>
        <v>0.32230451819045502</v>
      </c>
      <c r="U24" s="86">
        <f t="shared" si="7"/>
        <v>4.5845263692664596E-2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投入係数表!I25</f>
        <v>0</v>
      </c>
      <c r="E25" s="77">
        <f t="shared" si="0"/>
        <v>0</v>
      </c>
      <c r="F25" s="76">
        <f>分析係数表!C28</f>
        <v>0.18422373610613119</v>
      </c>
      <c r="G25" s="77">
        <f t="shared" si="1"/>
        <v>0</v>
      </c>
      <c r="H25" s="77">
        <v>1.668823046027304E-2</v>
      </c>
      <c r="I25" s="77">
        <f t="shared" si="2"/>
        <v>1.668823046027304E-2</v>
      </c>
      <c r="J25" s="76">
        <f>分析係数表!G28</f>
        <v>0.12484443941622356</v>
      </c>
      <c r="K25" s="78">
        <f t="shared" si="3"/>
        <v>2.0834327766615342E-3</v>
      </c>
      <c r="L25" s="79"/>
      <c r="M25" s="80"/>
      <c r="N25" s="81">
        <f>分析係数表!H28</f>
        <v>2.0316960544977711E-2</v>
      </c>
      <c r="O25" s="82">
        <f t="shared" si="4"/>
        <v>0.25180845155116743</v>
      </c>
      <c r="P25" s="76">
        <f>分析係数表!C28</f>
        <v>0.18422373610613119</v>
      </c>
      <c r="Q25" s="82">
        <f t="shared" si="5"/>
        <v>4.6389093727855789E-2</v>
      </c>
      <c r="R25" s="83">
        <v>5.527492120925203E-2</v>
      </c>
      <c r="S25" s="84">
        <f t="shared" si="6"/>
        <v>7.1963151669525077E-2</v>
      </c>
      <c r="T25" s="85">
        <f>分析係数表!F28</f>
        <v>0.21354225591130219</v>
      </c>
      <c r="U25" s="86">
        <f t="shared" si="7"/>
        <v>1.5367173749997578E-2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投入係数表!I26</f>
        <v>1.6115206583233326E-2</v>
      </c>
      <c r="E26" s="77">
        <f t="shared" si="0"/>
        <v>1.6115206583233326</v>
      </c>
      <c r="F26" s="76">
        <f>分析係数表!C29</f>
        <v>0.37519639677385563</v>
      </c>
      <c r="G26" s="77">
        <f t="shared" si="1"/>
        <v>0.60463674432954617</v>
      </c>
      <c r="H26" s="77">
        <v>0.6922092377808583</v>
      </c>
      <c r="I26" s="77">
        <f t="shared" si="2"/>
        <v>0.6922092377808583</v>
      </c>
      <c r="J26" s="76">
        <f>分析係数表!G29</f>
        <v>0.26085431102534867</v>
      </c>
      <c r="K26" s="78">
        <f t="shared" si="3"/>
        <v>0.18056576380670755</v>
      </c>
      <c r="L26" s="79"/>
      <c r="M26" s="80"/>
      <c r="N26" s="81">
        <f>分析係数表!H29</f>
        <v>9.7721642042795844E-3</v>
      </c>
      <c r="O26" s="82">
        <f t="shared" si="4"/>
        <v>0.12111622361700503</v>
      </c>
      <c r="P26" s="76">
        <f>分析係数表!C29</f>
        <v>0.37519639677385563</v>
      </c>
      <c r="Q26" s="82">
        <f t="shared" si="5"/>
        <v>4.5442370691956842E-2</v>
      </c>
      <c r="R26" s="83">
        <v>6.1914136700498591E-2</v>
      </c>
      <c r="S26" s="84">
        <f t="shared" si="6"/>
        <v>0.75412337448135691</v>
      </c>
      <c r="T26" s="85">
        <f>分析係数表!F29</f>
        <v>0.42899745636347691</v>
      </c>
      <c r="U26" s="86">
        <f t="shared" si="7"/>
        <v>0.32351700943674389</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投入係数表!I27</f>
        <v>4.4573975655751753E-3</v>
      </c>
      <c r="E27" s="77">
        <f t="shared" si="0"/>
        <v>0.44573975655751752</v>
      </c>
      <c r="F27" s="76">
        <f>分析係数表!C30</f>
        <v>1</v>
      </c>
      <c r="G27" s="77">
        <f t="shared" si="1"/>
        <v>0.44573975655751752</v>
      </c>
      <c r="H27" s="77">
        <v>0.53730379183891508</v>
      </c>
      <c r="I27" s="77">
        <f t="shared" si="2"/>
        <v>0.53730379183891508</v>
      </c>
      <c r="J27" s="76">
        <f>分析係数表!G30</f>
        <v>0.34460347092581067</v>
      </c>
      <c r="K27" s="78">
        <f t="shared" si="3"/>
        <v>0.18515675160928941</v>
      </c>
      <c r="L27" s="79"/>
      <c r="M27" s="80"/>
      <c r="N27" s="81">
        <f>分析係数表!H30</f>
        <v>0</v>
      </c>
      <c r="O27" s="82">
        <f t="shared" si="4"/>
        <v>0</v>
      </c>
      <c r="P27" s="76">
        <f>分析係数表!C30</f>
        <v>1</v>
      </c>
      <c r="Q27" s="82">
        <f t="shared" si="5"/>
        <v>0</v>
      </c>
      <c r="R27" s="83">
        <v>3.812089172164513E-2</v>
      </c>
      <c r="S27" s="84">
        <f t="shared" si="6"/>
        <v>0.5754246835605602</v>
      </c>
      <c r="T27" s="85">
        <f>分析係数表!F30</f>
        <v>0.44064163728133859</v>
      </c>
      <c r="U27" s="86">
        <f t="shared" si="7"/>
        <v>0.25355607469622143</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投入係数表!I28</f>
        <v>5.4603120178295904E-2</v>
      </c>
      <c r="E28" s="77">
        <f t="shared" si="0"/>
        <v>5.4603120178295903</v>
      </c>
      <c r="F28" s="76">
        <f>分析係数表!C31</f>
        <v>0.41247576690614662</v>
      </c>
      <c r="G28" s="77">
        <f t="shared" si="1"/>
        <v>2.2522463871011094</v>
      </c>
      <c r="H28" s="77">
        <v>2.5839959318895089</v>
      </c>
      <c r="I28" s="77">
        <f t="shared" si="2"/>
        <v>2.5839959318895089</v>
      </c>
      <c r="J28" s="76">
        <f>分析係数表!G31</f>
        <v>7.085965394122494E-2</v>
      </c>
      <c r="K28" s="78">
        <f t="shared" si="3"/>
        <v>0.18310105751922365</v>
      </c>
      <c r="L28" s="79"/>
      <c r="M28" s="80"/>
      <c r="N28" s="81">
        <f>分析係数表!H31</f>
        <v>2.0541858162151181E-2</v>
      </c>
      <c r="O28" s="82">
        <f t="shared" si="4"/>
        <v>0.25459583308949496</v>
      </c>
      <c r="P28" s="76">
        <f>分析係数表!C31</f>
        <v>0.41247576690614662</v>
      </c>
      <c r="Q28" s="82">
        <f t="shared" si="5"/>
        <v>0.10501461150469873</v>
      </c>
      <c r="R28" s="83">
        <v>0.14034697720483991</v>
      </c>
      <c r="S28" s="84">
        <f t="shared" si="6"/>
        <v>2.7243429090943487</v>
      </c>
      <c r="T28" s="85">
        <f>分析係数表!F31</f>
        <v>0.34509750068662454</v>
      </c>
      <c r="U28" s="86">
        <f t="shared" si="7"/>
        <v>0.94016392894178769</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投入係数表!I29</f>
        <v>2.5715755186010631E-3</v>
      </c>
      <c r="E29" s="77">
        <f t="shared" si="0"/>
        <v>0.2571575518601063</v>
      </c>
      <c r="F29" s="76">
        <f>分析係数表!C32</f>
        <v>0.57030303030303031</v>
      </c>
      <c r="G29" s="77">
        <f t="shared" si="1"/>
        <v>0.14665773109112729</v>
      </c>
      <c r="H29" s="77">
        <v>0.17394431462913798</v>
      </c>
      <c r="I29" s="77">
        <f t="shared" si="2"/>
        <v>0.17394431462913798</v>
      </c>
      <c r="J29" s="76">
        <f>分析係数表!G32</f>
        <v>0.14036939313984167</v>
      </c>
      <c r="K29" s="78">
        <f t="shared" si="3"/>
        <v>2.4416457884617784E-2</v>
      </c>
      <c r="L29" s="79"/>
      <c r="M29" s="80"/>
      <c r="N29" s="81">
        <f>分析係数表!H32</f>
        <v>5.992433283396389E-3</v>
      </c>
      <c r="O29" s="82">
        <f t="shared" si="4"/>
        <v>7.4270230666403966E-2</v>
      </c>
      <c r="P29" s="76">
        <f>分析係数表!C32</f>
        <v>0.57030303030303031</v>
      </c>
      <c r="Q29" s="82">
        <f t="shared" si="5"/>
        <v>4.2356537610355231E-2</v>
      </c>
      <c r="R29" s="83">
        <v>5.4509573558836531E-2</v>
      </c>
      <c r="S29" s="84">
        <f t="shared" si="6"/>
        <v>0.22845388818797452</v>
      </c>
      <c r="T29" s="85">
        <f>分析係数表!F32</f>
        <v>0.48284960422163586</v>
      </c>
      <c r="U29" s="86">
        <f t="shared" si="7"/>
        <v>0.11030886949445735</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投入係数表!I30</f>
        <v>9.4291102348705643E-4</v>
      </c>
      <c r="E30" s="77">
        <f t="shared" si="0"/>
        <v>9.4291102348705649E-2</v>
      </c>
      <c r="F30" s="76">
        <f>分析係数表!C33</f>
        <v>0.6011428571428572</v>
      </c>
      <c r="G30" s="77">
        <f t="shared" si="1"/>
        <v>5.6682422669050485E-2</v>
      </c>
      <c r="H30" s="77">
        <v>8.7275799435096973E-2</v>
      </c>
      <c r="I30" s="77">
        <f t="shared" si="2"/>
        <v>8.7275799435096973E-2</v>
      </c>
      <c r="J30" s="76">
        <f>分析係数表!G33</f>
        <v>0.50790638836179636</v>
      </c>
      <c r="K30" s="78">
        <f t="shared" si="3"/>
        <v>4.4327936082468614E-2</v>
      </c>
      <c r="L30" s="79"/>
      <c r="M30" s="80"/>
      <c r="N30" s="81">
        <f>分析係数表!H33</f>
        <v>9.0684523053819453E-4</v>
      </c>
      <c r="O30" s="82">
        <f t="shared" si="4"/>
        <v>1.1239441686804475E-2</v>
      </c>
      <c r="P30" s="76">
        <f>分析係数表!C33</f>
        <v>0.6011428571428572</v>
      </c>
      <c r="Q30" s="82">
        <f t="shared" si="5"/>
        <v>6.7565100882961771E-3</v>
      </c>
      <c r="R30" s="83">
        <v>2.0784931919559466E-2</v>
      </c>
      <c r="S30" s="84">
        <f t="shared" si="6"/>
        <v>0.10806073135465644</v>
      </c>
      <c r="T30" s="85">
        <f>分析係数表!F33</f>
        <v>0.64579380139152431</v>
      </c>
      <c r="U30" s="86">
        <f t="shared" si="7"/>
        <v>6.9784950482671859E-2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投入係数表!I31</f>
        <v>8.4861992113835077E-2</v>
      </c>
      <c r="E31" s="77">
        <f t="shared" si="0"/>
        <v>8.4861992113835072</v>
      </c>
      <c r="F31" s="76">
        <f>分析係数表!C34</f>
        <v>0.23356645198677672</v>
      </c>
      <c r="G31" s="77">
        <f t="shared" si="1"/>
        <v>1.9820914406558285</v>
      </c>
      <c r="H31" s="77">
        <v>2.2002468787600309</v>
      </c>
      <c r="I31" s="77">
        <f t="shared" si="2"/>
        <v>2.2002468787600309</v>
      </c>
      <c r="J31" s="76">
        <f>分析係数表!G34</f>
        <v>0.42480002746403928</v>
      </c>
      <c r="K31" s="78">
        <f t="shared" si="3"/>
        <v>0.93466493452492783</v>
      </c>
      <c r="L31" s="79"/>
      <c r="M31" s="80"/>
      <c r="N31" s="81">
        <f>分析係数表!H34</f>
        <v>0.14989426184611926</v>
      </c>
      <c r="O31" s="82">
        <f t="shared" si="4"/>
        <v>1.8577897952952853</v>
      </c>
      <c r="P31" s="76">
        <f>分析係数表!C34</f>
        <v>0.23356645198677672</v>
      </c>
      <c r="Q31" s="82">
        <f t="shared" si="5"/>
        <v>0.43391737102436001</v>
      </c>
      <c r="R31" s="83">
        <v>0.4737941523360702</v>
      </c>
      <c r="S31" s="84">
        <f t="shared" si="6"/>
        <v>2.6740410310961011</v>
      </c>
      <c r="T31" s="85">
        <f>分析係数表!F34</f>
        <v>0.69961207044526075</v>
      </c>
      <c r="U31" s="86">
        <f t="shared" si="7"/>
        <v>1.8707913822207232</v>
      </c>
      <c r="V31" s="87">
        <f>分析係数表!D34</f>
        <v>0.26492498884273402</v>
      </c>
      <c r="W31" s="167">
        <f t="shared" si="8"/>
        <v>1</v>
      </c>
      <c r="X31" s="76">
        <f>分析係数表!E34</f>
        <v>0.20343987091901541</v>
      </c>
      <c r="Y31" s="166">
        <f t="shared" si="9"/>
        <v>1</v>
      </c>
    </row>
    <row r="32" spans="1:25" x14ac:dyDescent="0.2">
      <c r="A32" s="6" t="s">
        <v>20</v>
      </c>
      <c r="B32" s="5" t="s">
        <v>37</v>
      </c>
      <c r="C32" s="90"/>
      <c r="D32" s="76">
        <f>投入係数表!I32</f>
        <v>7.5432881878964514E-3</v>
      </c>
      <c r="E32" s="77">
        <f t="shared" si="0"/>
        <v>0.75432881878964519</v>
      </c>
      <c r="F32" s="76">
        <f>分析係数表!C35</f>
        <v>0.38334288443170961</v>
      </c>
      <c r="G32" s="77">
        <f t="shared" si="1"/>
        <v>0.289166585204787</v>
      </c>
      <c r="H32" s="77">
        <v>0.37594900465515324</v>
      </c>
      <c r="I32" s="77">
        <f t="shared" si="2"/>
        <v>0.37594900465515324</v>
      </c>
      <c r="J32" s="76">
        <f>分析係数表!G35</f>
        <v>0.31383724189479584</v>
      </c>
      <c r="K32" s="78">
        <f t="shared" si="3"/>
        <v>0.11798679871406706</v>
      </c>
      <c r="L32" s="79"/>
      <c r="M32" s="80"/>
      <c r="N32" s="81">
        <f>分析係数表!H35</f>
        <v>5.7098603095606881E-2</v>
      </c>
      <c r="O32" s="82">
        <f t="shared" si="4"/>
        <v>0.70768020636795692</v>
      </c>
      <c r="P32" s="76">
        <f>分析係数表!C35</f>
        <v>0.38334288443170961</v>
      </c>
      <c r="Q32" s="82">
        <f t="shared" si="5"/>
        <v>0.27128417156432011</v>
      </c>
      <c r="R32" s="83">
        <v>0.36586350106002524</v>
      </c>
      <c r="S32" s="84">
        <f t="shared" si="6"/>
        <v>0.74181250571517854</v>
      </c>
      <c r="T32" s="85">
        <f>分析係数表!F35</f>
        <v>0.64393160796038496</v>
      </c>
      <c r="U32" s="86">
        <f t="shared" si="7"/>
        <v>0.47767651961029717</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投入係数表!I33</f>
        <v>1.1143493913937938E-3</v>
      </c>
      <c r="E33" s="77">
        <f t="shared" si="0"/>
        <v>0.11143493913937938</v>
      </c>
      <c r="F33" s="76">
        <f>分析係数表!C36</f>
        <v>0.89284634912959382</v>
      </c>
      <c r="G33" s="77">
        <f t="shared" si="1"/>
        <v>9.9494278576073361E-2</v>
      </c>
      <c r="H33" s="77">
        <v>0.20194569594442807</v>
      </c>
      <c r="I33" s="77">
        <f t="shared" si="2"/>
        <v>0.20194569594442807</v>
      </c>
      <c r="J33" s="76">
        <f>分析係数表!G36</f>
        <v>2.3659252759121133E-2</v>
      </c>
      <c r="K33" s="78">
        <f t="shared" si="3"/>
        <v>4.777884263965847E-3</v>
      </c>
      <c r="L33" s="79"/>
      <c r="M33" s="80"/>
      <c r="N33" s="81">
        <f>分析係数表!H36</f>
        <v>0.22140807672636126</v>
      </c>
      <c r="O33" s="82">
        <f t="shared" si="4"/>
        <v>2.7441321667166858</v>
      </c>
      <c r="P33" s="76">
        <f>分析係数表!C36</f>
        <v>0.89284634912959382</v>
      </c>
      <c r="Q33" s="82">
        <f t="shared" si="5"/>
        <v>2.4500883865820748</v>
      </c>
      <c r="R33" s="83">
        <v>2.534211921080606</v>
      </c>
      <c r="S33" s="84">
        <f t="shared" si="6"/>
        <v>2.7361576170250341</v>
      </c>
      <c r="T33" s="85">
        <f>分析係数表!F36</f>
        <v>0.87728239225083537</v>
      </c>
      <c r="U33" s="86">
        <f t="shared" si="7"/>
        <v>2.4003828998390668</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投入係数表!I34</f>
        <v>3.4630550317160981E-2</v>
      </c>
      <c r="E34" s="77">
        <f t="shared" si="0"/>
        <v>3.463055031716098</v>
      </c>
      <c r="F34" s="76">
        <f>分析係数表!C37</f>
        <v>0.21490407922986354</v>
      </c>
      <c r="G34" s="77">
        <f t="shared" si="1"/>
        <v>0.74422465291329387</v>
      </c>
      <c r="H34" s="77">
        <v>0.87039832010944507</v>
      </c>
      <c r="I34" s="77">
        <f t="shared" si="2"/>
        <v>0.87039832010944507</v>
      </c>
      <c r="J34" s="76">
        <f>分析係数表!G37</f>
        <v>0.45930626057529611</v>
      </c>
      <c r="K34" s="78">
        <f t="shared" si="3"/>
        <v>0.39977939762048875</v>
      </c>
      <c r="L34" s="79"/>
      <c r="M34" s="80"/>
      <c r="N34" s="81">
        <f>分析係数表!H37</f>
        <v>4.6223715090992851E-2</v>
      </c>
      <c r="O34" s="82">
        <f t="shared" si="4"/>
        <v>0.57289682165979772</v>
      </c>
      <c r="P34" s="76">
        <f>分析係数表!C37</f>
        <v>0.21490407922986354</v>
      </c>
      <c r="Q34" s="82">
        <f t="shared" si="5"/>
        <v>0.12311786395251417</v>
      </c>
      <c r="R34" s="83">
        <v>0.14431262525821678</v>
      </c>
      <c r="S34" s="84">
        <f t="shared" si="6"/>
        <v>1.0147109453676619</v>
      </c>
      <c r="T34" s="85">
        <f>分析係数表!F37</f>
        <v>0.7057529610829103</v>
      </c>
      <c r="U34" s="86">
        <f t="shared" si="7"/>
        <v>0.71613525433646663</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投入係数表!I35</f>
        <v>4.2002400137150691E-3</v>
      </c>
      <c r="E35" s="77">
        <f t="shared" si="0"/>
        <v>0.42002400137150692</v>
      </c>
      <c r="F35" s="76">
        <f>分析係数表!C38</f>
        <v>0.11038675651919128</v>
      </c>
      <c r="G35" s="77">
        <f t="shared" si="1"/>
        <v>4.6365087171612994E-2</v>
      </c>
      <c r="H35" s="77">
        <v>7.1457158921808497E-2</v>
      </c>
      <c r="I35" s="77">
        <f t="shared" si="2"/>
        <v>7.1457158921808497E-2</v>
      </c>
      <c r="J35" s="76">
        <f>分析係数表!G38</f>
        <v>0.31473468458209974</v>
      </c>
      <c r="K35" s="78">
        <f t="shared" si="3"/>
        <v>2.2490046374388371E-2</v>
      </c>
      <c r="L35" s="79"/>
      <c r="M35" s="80"/>
      <c r="N35" s="81">
        <f>分析係数表!H38</f>
        <v>4.1428317511906877E-2</v>
      </c>
      <c r="O35" s="82">
        <f t="shared" si="4"/>
        <v>0.5134626540199756</v>
      </c>
      <c r="P35" s="76">
        <f>分析係数表!C38</f>
        <v>0.11038675651919128</v>
      </c>
      <c r="Q35" s="82">
        <f t="shared" si="5"/>
        <v>5.6679476971000793E-2</v>
      </c>
      <c r="R35" s="83">
        <v>6.8919111787724488E-2</v>
      </c>
      <c r="S35" s="84">
        <f t="shared" si="6"/>
        <v>0.14037627070953299</v>
      </c>
      <c r="T35" s="85">
        <f>分析係数表!F38</f>
        <v>0.52516511045319969</v>
      </c>
      <c r="U35" s="86">
        <f t="shared" si="7"/>
        <v>7.3720719712180152E-2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投入係数表!I36</f>
        <v>0</v>
      </c>
      <c r="E36" s="77">
        <f t="shared" si="0"/>
        <v>0</v>
      </c>
      <c r="F36" s="76">
        <f>分析係数表!C39</f>
        <v>1</v>
      </c>
      <c r="G36" s="77">
        <f t="shared" si="1"/>
        <v>0</v>
      </c>
      <c r="H36" s="77">
        <v>2.7356255014209064E-2</v>
      </c>
      <c r="I36" s="77">
        <f t="shared" si="2"/>
        <v>2.7356255014209064E-2</v>
      </c>
      <c r="J36" s="76">
        <f>分析係数表!G39</f>
        <v>0.35137517630465442</v>
      </c>
      <c r="K36" s="78">
        <f t="shared" si="3"/>
        <v>9.612308928652797E-3</v>
      </c>
      <c r="L36" s="79"/>
      <c r="M36" s="80"/>
      <c r="N36" s="81">
        <f>分析係数表!H39</f>
        <v>3.6128713984641667E-3</v>
      </c>
      <c r="O36" s="82">
        <f t="shared" si="4"/>
        <v>4.4777935680229024E-2</v>
      </c>
      <c r="P36" s="76">
        <f>分析係数表!C39</f>
        <v>1</v>
      </c>
      <c r="Q36" s="82">
        <f t="shared" si="5"/>
        <v>4.4777935680229024E-2</v>
      </c>
      <c r="R36" s="83">
        <v>6.3153908048535559E-2</v>
      </c>
      <c r="S36" s="84">
        <f t="shared" si="6"/>
        <v>9.051016306274462E-2</v>
      </c>
      <c r="T36" s="85">
        <f>分析係数表!F39</f>
        <v>0.70210390220968499</v>
      </c>
      <c r="U36" s="86">
        <f t="shared" si="7"/>
        <v>6.3547538675987891E-2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投入係数表!I37</f>
        <v>8.571918395336877E-5</v>
      </c>
      <c r="E37" s="77">
        <f t="shared" si="0"/>
        <v>8.5719183953368774E-3</v>
      </c>
      <c r="F37" s="76">
        <f>分析係数表!C40</f>
        <v>1</v>
      </c>
      <c r="G37" s="77">
        <f t="shared" si="1"/>
        <v>8.5719183953368774E-3</v>
      </c>
      <c r="H37" s="77">
        <v>1.0081544215275991E-2</v>
      </c>
      <c r="I37" s="77">
        <f t="shared" si="2"/>
        <v>1.0081544215275991E-2</v>
      </c>
      <c r="J37" s="76">
        <f>分析係数表!G40</f>
        <v>0.54518413597733706</v>
      </c>
      <c r="K37" s="78">
        <f t="shared" si="3"/>
        <v>5.4962979723225617E-3</v>
      </c>
      <c r="L37" s="79"/>
      <c r="M37" s="80"/>
      <c r="N37" s="81">
        <f>分析係数表!H40</f>
        <v>3.4256985428810838E-2</v>
      </c>
      <c r="O37" s="82">
        <f t="shared" si="4"/>
        <v>0.42458114916072587</v>
      </c>
      <c r="P37" s="76">
        <f>分析係数表!C40</f>
        <v>1</v>
      </c>
      <c r="Q37" s="82">
        <f t="shared" si="5"/>
        <v>0.42458114916072587</v>
      </c>
      <c r="R37" s="83">
        <v>0.4253816221580824</v>
      </c>
      <c r="S37" s="84">
        <f t="shared" si="6"/>
        <v>0.43546316637335841</v>
      </c>
      <c r="T37" s="85">
        <f>分析係数表!F40</f>
        <v>0.74197355996222847</v>
      </c>
      <c r="U37" s="86">
        <f t="shared" si="7"/>
        <v>0.3231021557864649</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投入係数表!I38</f>
        <v>0</v>
      </c>
      <c r="E38" s="77">
        <f t="shared" si="0"/>
        <v>0</v>
      </c>
      <c r="F38" s="76">
        <f>分析係数表!C41</f>
        <v>0.81633454219164769</v>
      </c>
      <c r="G38" s="77">
        <f t="shared" si="1"/>
        <v>0</v>
      </c>
      <c r="H38" s="77">
        <v>2.2152089265569368E-3</v>
      </c>
      <c r="I38" s="77">
        <f t="shared" si="2"/>
        <v>2.2152089265569368E-3</v>
      </c>
      <c r="J38" s="76">
        <f>分析係数表!G41</f>
        <v>0.4395790436970945</v>
      </c>
      <c r="K38" s="78">
        <f t="shared" si="3"/>
        <v>9.7375942152516551E-4</v>
      </c>
      <c r="L38" s="79"/>
      <c r="M38" s="80"/>
      <c r="N38" s="81">
        <f>分析係数表!H41</f>
        <v>5.7994566183378615E-2</v>
      </c>
      <c r="O38" s="82">
        <f t="shared" si="4"/>
        <v>0.71878477475451974</v>
      </c>
      <c r="P38" s="76">
        <f>分析係数表!C41</f>
        <v>0.81633454219164769</v>
      </c>
      <c r="Q38" s="82">
        <f t="shared" si="5"/>
        <v>0.58676884003355745</v>
      </c>
      <c r="R38" s="83">
        <v>0.59762430849837134</v>
      </c>
      <c r="S38" s="84">
        <f t="shared" si="6"/>
        <v>0.59983951742492825</v>
      </c>
      <c r="T38" s="85">
        <f>分析係数表!F41</f>
        <v>0.54481811942347291</v>
      </c>
      <c r="U38" s="86">
        <f t="shared" si="7"/>
        <v>0.32680343783933291</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投入係数表!I39</f>
        <v>4.2859591976684384E-4</v>
      </c>
      <c r="E39" s="77">
        <f>$C$11*D39</f>
        <v>4.2859591976684382E-2</v>
      </c>
      <c r="F39" s="76">
        <f>分析係数表!C42</f>
        <v>0.95937673900946019</v>
      </c>
      <c r="G39" s="77">
        <f>E39*F39</f>
        <v>4.1118495585867484E-2</v>
      </c>
      <c r="H39" s="77">
        <v>5.3341235519298549E-2</v>
      </c>
      <c r="I39" s="77">
        <f>C39+H39</f>
        <v>5.3341235519298549E-2</v>
      </c>
      <c r="J39" s="76">
        <f>分析係数表!G42</f>
        <v>0.48447864154948261</v>
      </c>
      <c r="K39" s="78">
        <f>I39*J39</f>
        <v>2.5842689322960771E-2</v>
      </c>
      <c r="L39" s="79"/>
      <c r="M39" s="80"/>
      <c r="N39" s="81">
        <f>分析係数表!H42</f>
        <v>1.0613716578219029E-2</v>
      </c>
      <c r="O39" s="82">
        <f t="shared" si="4"/>
        <v>0.13154642550235957</v>
      </c>
      <c r="P39" s="76">
        <f>分析係数表!C42</f>
        <v>0.95937673900946019</v>
      </c>
      <c r="Q39" s="82">
        <f>O39*P39</f>
        <v>0.1262025807268046</v>
      </c>
      <c r="R39" s="83">
        <v>0.13227762262612597</v>
      </c>
      <c r="S39" s="84">
        <f>I39+R39</f>
        <v>0.1856188581454245</v>
      </c>
      <c r="T39" s="85">
        <f>分析係数表!F42</f>
        <v>0.55638100291854609</v>
      </c>
      <c r="U39" s="86">
        <f t="shared" si="7"/>
        <v>0.10327480645554662</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投入係数表!I40</f>
        <v>1.6372364135093433E-2</v>
      </c>
      <c r="E40" s="77">
        <f>$C$11*D40</f>
        <v>1.6372364135093433</v>
      </c>
      <c r="F40" s="76">
        <f>分析係数表!C43</f>
        <v>0.4131437979732393</v>
      </c>
      <c r="G40" s="77">
        <f>E40*F40</f>
        <v>0.676414070057335</v>
      </c>
      <c r="H40" s="77">
        <v>1.0357327947237873</v>
      </c>
      <c r="I40" s="77">
        <f>C40+H40</f>
        <v>1.0357327947237873</v>
      </c>
      <c r="J40" s="76">
        <f>分析係数表!G43</f>
        <v>0.33776204164621748</v>
      </c>
      <c r="K40" s="78">
        <f>I40*J40</f>
        <v>0.3498312233458491</v>
      </c>
      <c r="L40" s="79"/>
      <c r="M40" s="80"/>
      <c r="N40" s="81">
        <f>分析係数表!H43</f>
        <v>3.0226965224299098E-2</v>
      </c>
      <c r="O40" s="82">
        <f t="shared" si="4"/>
        <v>0.37463307030456672</v>
      </c>
      <c r="P40" s="76">
        <f>分析係数表!C43</f>
        <v>0.4131437979732393</v>
      </c>
      <c r="Q40" s="82">
        <f>O40*P40</f>
        <v>0.15477732951200426</v>
      </c>
      <c r="R40" s="83">
        <v>0.27689946369720525</v>
      </c>
      <c r="S40" s="84">
        <f>I40+R40</f>
        <v>1.3126322584209926</v>
      </c>
      <c r="T40" s="85">
        <f>分析係数表!F43</f>
        <v>0.53379373203393399</v>
      </c>
      <c r="U40" s="86">
        <f t="shared" si="7"/>
        <v>0.70067487201067291</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投入係数表!I41</f>
        <v>8.571918395336877E-5</v>
      </c>
      <c r="E41" s="77">
        <f>$C$11*D41</f>
        <v>8.5719183953368774E-3</v>
      </c>
      <c r="F41" s="76">
        <f>分析係数表!C44</f>
        <v>0.45547864698968266</v>
      </c>
      <c r="G41" s="77">
        <f>E41*F41</f>
        <v>3.9043257928140125E-3</v>
      </c>
      <c r="H41" s="77">
        <v>6.4121999848010718E-3</v>
      </c>
      <c r="I41" s="77">
        <f>C41+H41</f>
        <v>6.4121999848010718E-3</v>
      </c>
      <c r="J41" s="76">
        <f>分析係数表!G44</f>
        <v>0.26709165419892017</v>
      </c>
      <c r="K41" s="78">
        <f>I41*J41</f>
        <v>1.7126451009948091E-3</v>
      </c>
      <c r="L41" s="79"/>
      <c r="M41" s="80"/>
      <c r="N41" s="81">
        <f>分析係数表!H44</f>
        <v>0.10779487886361411</v>
      </c>
      <c r="O41" s="82">
        <f t="shared" si="4"/>
        <v>1.3360099544270743</v>
      </c>
      <c r="P41" s="76">
        <f>分析係数表!C44</f>
        <v>0.45547864698968266</v>
      </c>
      <c r="Q41" s="82">
        <f>O41*P41</f>
        <v>0.6085240064071914</v>
      </c>
      <c r="R41" s="83">
        <v>0.61860057464089768</v>
      </c>
      <c r="S41" s="84">
        <f>I41+R41</f>
        <v>0.62501277462569871</v>
      </c>
      <c r="T41" s="85">
        <f>分析係数表!F44</f>
        <v>0.48806348793338972</v>
      </c>
      <c r="U41" s="86">
        <f t="shared" si="7"/>
        <v>0.30504591478674414</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投入係数表!I42</f>
        <v>1.2000685753471626E-3</v>
      </c>
      <c r="E42" s="77">
        <f>$C$11*D42</f>
        <v>0.12000685753471627</v>
      </c>
      <c r="F42" s="76">
        <f>分析係数表!C45</f>
        <v>1</v>
      </c>
      <c r="G42" s="77">
        <f>E42*F42</f>
        <v>0.12000685753471627</v>
      </c>
      <c r="H42" s="77">
        <v>0.14815967847381833</v>
      </c>
      <c r="I42" s="77">
        <f>C42+H42</f>
        <v>0.14815967847381833</v>
      </c>
      <c r="J42" s="76">
        <f>分析係数表!G45</f>
        <v>0</v>
      </c>
      <c r="K42" s="78">
        <f>I42*J42</f>
        <v>0</v>
      </c>
      <c r="L42" s="79"/>
      <c r="M42" s="80"/>
      <c r="N42" s="81">
        <f>分析係数表!H45</f>
        <v>0</v>
      </c>
      <c r="O42" s="82">
        <f t="shared" si="4"/>
        <v>0</v>
      </c>
      <c r="P42" s="76">
        <f>分析係数表!C45</f>
        <v>1</v>
      </c>
      <c r="Q42" s="82">
        <f>O42*P42</f>
        <v>0</v>
      </c>
      <c r="R42" s="83">
        <v>1.3292423428526242E-2</v>
      </c>
      <c r="S42" s="84">
        <f>I42+R42</f>
        <v>0.16145210190234457</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投入係数表!I43</f>
        <v>3.3430481741813819E-3</v>
      </c>
      <c r="E43" s="77">
        <f>$C$11*D43</f>
        <v>0.33430481741813817</v>
      </c>
      <c r="F43" s="76">
        <f>分析係数表!C46</f>
        <v>0.339622641509434</v>
      </c>
      <c r="G43" s="77">
        <f>E43*F43</f>
        <v>0.11353748516087712</v>
      </c>
      <c r="H43" s="77">
        <v>0.14430661165799902</v>
      </c>
      <c r="I43" s="77">
        <f>C43+H43</f>
        <v>0.14430661165799902</v>
      </c>
      <c r="J43" s="76">
        <f>分析係数表!G46</f>
        <v>9.1833387996064289E-3</v>
      </c>
      <c r="K43" s="78">
        <f>I43*J43</f>
        <v>1.3252165058786397E-3</v>
      </c>
      <c r="L43" s="79"/>
      <c r="M43" s="80"/>
      <c r="N43" s="81">
        <f>分析係数表!H46</f>
        <v>2.0661561732582222E-2</v>
      </c>
      <c r="O43" s="82">
        <f t="shared" si="4"/>
        <v>0.25607943939215311</v>
      </c>
      <c r="P43" s="76">
        <f>分析係数表!C46</f>
        <v>0.339622641509434</v>
      </c>
      <c r="Q43" s="82">
        <f>O43*P43</f>
        <v>8.6970375642618045E-2</v>
      </c>
      <c r="R43" s="83">
        <v>9.6934843859803888E-2</v>
      </c>
      <c r="S43" s="84">
        <f>I43+R43</f>
        <v>0.24124145551780291</v>
      </c>
      <c r="T43" s="85">
        <f>分析係数表!F46</f>
        <v>0.31321744834371923</v>
      </c>
      <c r="U43" s="86">
        <f t="shared" si="7"/>
        <v>7.5561033132011068E-2</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投入係数表!I44</f>
        <v>0.67666723812789298</v>
      </c>
      <c r="E44" s="91">
        <f>SUM(E5:E43)</f>
        <v>67.666723812789286</v>
      </c>
      <c r="F44" s="92">
        <f>分析係数表!C47</f>
        <v>0.37586044165269894</v>
      </c>
      <c r="G44" s="91">
        <f>SUM(G5:G43)</f>
        <v>15.396249675455051</v>
      </c>
      <c r="H44" s="91">
        <f>SUM(H5:H43)</f>
        <v>17.761293791505317</v>
      </c>
      <c r="I44" s="91">
        <f>SUM(I5:I43)</f>
        <v>117.76129379150528</v>
      </c>
      <c r="J44" s="92">
        <f>分析係数表!G47</f>
        <v>0.22454849559823431</v>
      </c>
      <c r="K44" s="93">
        <f>SUM(K5:K43)</f>
        <v>19.756645209308889</v>
      </c>
      <c r="L44" s="94">
        <f>最終需要_まとめ!$L$33</f>
        <v>0.62733333333333341</v>
      </c>
      <c r="M44" s="91">
        <f>K44*L44</f>
        <v>12.394002094639777</v>
      </c>
      <c r="N44" s="95">
        <f>分析係数表!H47</f>
        <v>1</v>
      </c>
      <c r="O44" s="96">
        <f>SUM(O5:O43)</f>
        <v>12.394002094639776</v>
      </c>
      <c r="P44" s="92">
        <f>分析係数表!C47</f>
        <v>0.37586044165269894</v>
      </c>
      <c r="Q44" s="96">
        <f>SUM(Q5:Q43)</f>
        <v>5.9179245114820169</v>
      </c>
      <c r="R44" s="91">
        <f>SUM(R5:R43)</f>
        <v>6.554180255040583</v>
      </c>
      <c r="S44" s="97">
        <f>SUM(S5:S43)</f>
        <v>124.31547404654587</v>
      </c>
      <c r="T44" s="98">
        <f>分析係数表!F47</f>
        <v>0.4514453000332283</v>
      </c>
      <c r="U44" s="99">
        <f>SUM(U5:U43)</f>
        <v>42.284674889172749</v>
      </c>
      <c r="V44" s="100">
        <f>分析係数表!D47</f>
        <v>6.1166352989693973E-2</v>
      </c>
      <c r="W44" s="164">
        <f>SUM(W5:W43)</f>
        <v>4</v>
      </c>
      <c r="X44" s="92">
        <f>分析係数表!E47</f>
        <v>5.2427176815309715E-2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245</v>
      </c>
      <c r="S2" s="3" t="s">
        <v>153</v>
      </c>
      <c r="U2" s="64" t="s">
        <v>210</v>
      </c>
      <c r="W2" s="3" t="s">
        <v>130</v>
      </c>
      <c r="Y2" s="3" t="s">
        <v>154</v>
      </c>
    </row>
    <row r="3" spans="1:25" ht="44" x14ac:dyDescent="0.2">
      <c r="B3" s="65"/>
      <c r="C3" s="66" t="s">
        <v>228</v>
      </c>
      <c r="D3" s="66" t="s">
        <v>246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投入係数表!J5</f>
        <v>1.3026859327059871E-3</v>
      </c>
      <c r="E5" s="77">
        <f t="shared" ref="E5:E38" si="0">$C$12*D5</f>
        <v>0.13026859327059873</v>
      </c>
      <c r="F5" s="76">
        <f>分析係数表!C8</f>
        <v>0.31930596918295995</v>
      </c>
      <c r="G5" s="77">
        <f t="shared" ref="G5:G38" si="1">E5*F5</f>
        <v>4.1595539428369341E-2</v>
      </c>
      <c r="H5" s="77">
        <f t="array" ref="H5:H43">MMULT(逆行列係数!C5:AO43,'8'!G5:G43)</f>
        <v>4.7413735798754471E-2</v>
      </c>
      <c r="I5" s="77">
        <f t="shared" ref="I5:I38" si="2">C5+H5</f>
        <v>4.7413735798754471E-2</v>
      </c>
      <c r="J5" s="76">
        <f>分析係数表!G8</f>
        <v>0.11985164942416553</v>
      </c>
      <c r="K5" s="78">
        <f t="shared" ref="K5:K38" si="3">I5*J5</f>
        <v>5.6826144408423278E-3</v>
      </c>
      <c r="L5" s="79" t="s">
        <v>183</v>
      </c>
      <c r="M5" s="80" t="s">
        <v>183</v>
      </c>
      <c r="N5" s="81">
        <f>分析係数表!H8</f>
        <v>1.0269115390614515E-2</v>
      </c>
      <c r="O5" s="82">
        <f t="shared" ref="O5:O43" si="4">$M$44*N5</f>
        <v>7.5646809314473956E-2</v>
      </c>
      <c r="P5" s="76">
        <f>分析係数表!C8</f>
        <v>0.31930596918295995</v>
      </c>
      <c r="Q5" s="82">
        <f t="shared" ref="Q5:Q38" si="5">O5*P5</f>
        <v>2.415447776375667E-2</v>
      </c>
      <c r="R5" s="83">
        <f t="array" ref="R5:R43">MMULT(逆行列係数!C5:AO43,'8'!Q5:Q43)</f>
        <v>3.127509184106142E-2</v>
      </c>
      <c r="S5" s="84">
        <f t="shared" ref="S5:S38" si="6">I5+R5</f>
        <v>7.8688827639815884E-2</v>
      </c>
      <c r="T5" s="85">
        <f>分析係数表!F8</f>
        <v>0.45168846379074762</v>
      </c>
      <c r="U5" s="86">
        <f t="shared" ref="U5:U43" si="7">S5*T5</f>
        <v>3.5542835674123356E-2</v>
      </c>
      <c r="V5" s="87">
        <f>分析係数表!D8</f>
        <v>0.28986921725551434</v>
      </c>
      <c r="W5" s="88">
        <f t="shared" ref="W5:W43" si="8">ROUND(S5*V5,0)</f>
        <v>0</v>
      </c>
      <c r="X5" s="76">
        <f>分析係数表!E8</f>
        <v>0.15732968963497951</v>
      </c>
      <c r="Y5" s="89">
        <f t="shared" ref="Y5:Y43" si="9">ROUND(S5*X5,0)</f>
        <v>0</v>
      </c>
    </row>
    <row r="6" spans="1:25" x14ac:dyDescent="0.2">
      <c r="A6" s="6" t="s">
        <v>220</v>
      </c>
      <c r="B6" s="5" t="s">
        <v>266</v>
      </c>
      <c r="C6" s="90"/>
      <c r="D6" s="76">
        <f>投入係数表!J6</f>
        <v>2.0568725253252429E-4</v>
      </c>
      <c r="E6" s="77">
        <f t="shared" si="0"/>
        <v>2.0568725253252429E-2</v>
      </c>
      <c r="F6" s="76">
        <f>分析係数表!C9</f>
        <v>0.10538116591928248</v>
      </c>
      <c r="G6" s="77">
        <f t="shared" si="1"/>
        <v>2.1675562486611296E-3</v>
      </c>
      <c r="H6" s="77">
        <v>2.8858897732766562E-3</v>
      </c>
      <c r="I6" s="77">
        <f t="shared" si="2"/>
        <v>2.8858897732766562E-3</v>
      </c>
      <c r="J6" s="76">
        <f>分析係数表!G9</f>
        <v>0.23529411764705882</v>
      </c>
      <c r="K6" s="78">
        <f t="shared" si="3"/>
        <v>6.7903288782980142E-4</v>
      </c>
      <c r="L6" s="79"/>
      <c r="M6" s="80"/>
      <c r="N6" s="81">
        <f>分析係数表!H9</f>
        <v>5.5136190016722222E-4</v>
      </c>
      <c r="O6" s="82">
        <f t="shared" si="4"/>
        <v>4.0615736544684002E-3</v>
      </c>
      <c r="P6" s="76">
        <f>分析係数表!C9</f>
        <v>0.10538116591928248</v>
      </c>
      <c r="Q6" s="82">
        <f t="shared" si="5"/>
        <v>4.2801336717492098E-4</v>
      </c>
      <c r="R6" s="83">
        <v>5.0607182691738133E-4</v>
      </c>
      <c r="S6" s="84">
        <f t="shared" si="6"/>
        <v>3.3919616001940375E-3</v>
      </c>
      <c r="T6" s="85">
        <f>分析係数表!F9</f>
        <v>0.68627450980392157</v>
      </c>
      <c r="U6" s="86">
        <f t="shared" si="7"/>
        <v>2.3278167844468884E-3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投入係数表!J7</f>
        <v>3.4281208755420718E-5</v>
      </c>
      <c r="E7" s="77">
        <f t="shared" si="0"/>
        <v>3.4281208755420718E-3</v>
      </c>
      <c r="F7" s="76">
        <f>分析係数表!C10</f>
        <v>4.5045045045044585E-3</v>
      </c>
      <c r="G7" s="77">
        <f t="shared" si="1"/>
        <v>1.5441985925865031E-5</v>
      </c>
      <c r="H7" s="77">
        <v>2.8637661274469949E-5</v>
      </c>
      <c r="I7" s="77">
        <f t="shared" si="2"/>
        <v>2.8637661274469949E-5</v>
      </c>
      <c r="J7" s="76">
        <f>分析係数表!G10</f>
        <v>0.2857142857142857</v>
      </c>
      <c r="K7" s="78">
        <f t="shared" si="3"/>
        <v>8.1821889355628419E-6</v>
      </c>
      <c r="L7" s="79"/>
      <c r="M7" s="80"/>
      <c r="N7" s="81">
        <f>分析係数表!H10</f>
        <v>1.0301761818913889E-3</v>
      </c>
      <c r="O7" s="82">
        <f t="shared" si="4"/>
        <v>7.5887297228225369E-3</v>
      </c>
      <c r="P7" s="76">
        <f>分析係数表!C10</f>
        <v>4.5045045045044585E-3</v>
      </c>
      <c r="Q7" s="82">
        <f t="shared" si="5"/>
        <v>3.418346721992099E-5</v>
      </c>
      <c r="R7" s="83">
        <v>5.0680015343488811E-5</v>
      </c>
      <c r="S7" s="84">
        <f t="shared" si="6"/>
        <v>7.9317676617958764E-5</v>
      </c>
      <c r="T7" s="85">
        <f>分析係数表!F10</f>
        <v>0.5714285714285714</v>
      </c>
      <c r="U7" s="86">
        <f t="shared" si="7"/>
        <v>4.5324386638833575E-5</v>
      </c>
      <c r="V7" s="87">
        <f>分析係数表!D10</f>
        <v>0</v>
      </c>
      <c r="W7" s="88">
        <f t="shared" si="8"/>
        <v>0</v>
      </c>
      <c r="X7" s="76">
        <f>分析係数表!E10</f>
        <v>0</v>
      </c>
      <c r="Y7" s="89">
        <f t="shared" si="9"/>
        <v>0</v>
      </c>
    </row>
    <row r="8" spans="1:25" x14ac:dyDescent="0.2">
      <c r="A8" s="6" t="s">
        <v>222</v>
      </c>
      <c r="B8" s="5" t="s">
        <v>27</v>
      </c>
      <c r="C8" s="90"/>
      <c r="D8" s="76">
        <f>投入係数表!J8</f>
        <v>5.347868565845632E-3</v>
      </c>
      <c r="E8" s="77">
        <f t="shared" si="0"/>
        <v>0.53478685658456315</v>
      </c>
      <c r="F8" s="76">
        <f>分析係数表!C11</f>
        <v>3.1931139802859887E-3</v>
      </c>
      <c r="G8" s="77">
        <f t="shared" si="1"/>
        <v>1.7076353882333666E-3</v>
      </c>
      <c r="H8" s="77">
        <v>3.882041840958798E-3</v>
      </c>
      <c r="I8" s="77">
        <f t="shared" si="2"/>
        <v>3.882041840958798E-3</v>
      </c>
      <c r="J8" s="76">
        <f>分析係数表!G11</f>
        <v>0.37142857142857144</v>
      </c>
      <c r="K8" s="78">
        <f t="shared" si="3"/>
        <v>1.4419012552132678E-3</v>
      </c>
      <c r="L8" s="79"/>
      <c r="M8" s="80"/>
      <c r="N8" s="81">
        <f>分析係数表!H11</f>
        <v>-1.8136904610763891E-5</v>
      </c>
      <c r="O8" s="82">
        <f t="shared" si="4"/>
        <v>-1.3360439652856579E-4</v>
      </c>
      <c r="P8" s="76">
        <f>分析係数表!C11</f>
        <v>3.1931139802859887E-3</v>
      </c>
      <c r="Q8" s="82">
        <f t="shared" si="5"/>
        <v>-4.2661406638303625E-7</v>
      </c>
      <c r="R8" s="83">
        <v>9.5101498026721313E-5</v>
      </c>
      <c r="S8" s="84">
        <f t="shared" si="6"/>
        <v>3.9771433389855192E-3</v>
      </c>
      <c r="T8" s="85">
        <f>分析係数表!F11</f>
        <v>0.6</v>
      </c>
      <c r="U8" s="86">
        <f t="shared" si="7"/>
        <v>2.3862860033913116E-3</v>
      </c>
      <c r="V8" s="87">
        <f>分析係数表!D11</f>
        <v>2.8571428571428571E-2</v>
      </c>
      <c r="W8" s="88">
        <f t="shared" si="8"/>
        <v>0</v>
      </c>
      <c r="X8" s="76">
        <f>分析係数表!E11</f>
        <v>0</v>
      </c>
      <c r="Y8" s="89">
        <f t="shared" si="9"/>
        <v>0</v>
      </c>
    </row>
    <row r="9" spans="1:25" x14ac:dyDescent="0.2">
      <c r="A9" s="6" t="s">
        <v>223</v>
      </c>
      <c r="B9" s="5" t="s">
        <v>191</v>
      </c>
      <c r="C9" s="90"/>
      <c r="D9" s="76">
        <f>投入係数表!J9</f>
        <v>7.4390222999262956E-3</v>
      </c>
      <c r="E9" s="77">
        <f t="shared" si="0"/>
        <v>0.74390222999262956</v>
      </c>
      <c r="F9" s="76">
        <f>分析係数表!C12</f>
        <v>6.6043595279642764E-2</v>
      </c>
      <c r="G9" s="77">
        <f t="shared" si="1"/>
        <v>4.9129977805256957E-2</v>
      </c>
      <c r="H9" s="77">
        <v>5.0420957700034588E-2</v>
      </c>
      <c r="I9" s="77">
        <f t="shared" si="2"/>
        <v>5.0420957700034588E-2</v>
      </c>
      <c r="J9" s="76">
        <f>分析係数表!G12</f>
        <v>0.14090852981113441</v>
      </c>
      <c r="K9" s="78">
        <f t="shared" si="3"/>
        <v>7.1047430211812713E-3</v>
      </c>
      <c r="L9" s="79"/>
      <c r="M9" s="80"/>
      <c r="N9" s="81">
        <f>分析係数表!H12</f>
        <v>8.4811793340854105E-2</v>
      </c>
      <c r="O9" s="82">
        <f t="shared" si="4"/>
        <v>0.62476087904687938</v>
      </c>
      <c r="P9" s="76">
        <f>分析係数表!C12</f>
        <v>6.6043595279642764E-2</v>
      </c>
      <c r="Q9" s="82">
        <f t="shared" si="5"/>
        <v>4.1261454642325945E-2</v>
      </c>
      <c r="R9" s="83">
        <v>4.6180941832448322E-2</v>
      </c>
      <c r="S9" s="84">
        <f t="shared" si="6"/>
        <v>9.660189953248291E-2</v>
      </c>
      <c r="T9" s="85">
        <f>分析係数表!F12</f>
        <v>0.31027033699543266</v>
      </c>
      <c r="U9" s="86">
        <f t="shared" si="7"/>
        <v>2.99727039223424E-2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投入係数表!J10</f>
        <v>1.0112956582849111E-3</v>
      </c>
      <c r="E10" s="77">
        <f t="shared" si="0"/>
        <v>0.10112956582849111</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0.10151262048240428</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投入係数表!J11</f>
        <v>1.4312404655388149E-2</v>
      </c>
      <c r="E11" s="77">
        <f t="shared" si="0"/>
        <v>1.4312404655388149</v>
      </c>
      <c r="F11" s="76">
        <f>分析係数表!C14</f>
        <v>0.21132596685082872</v>
      </c>
      <c r="G11" s="77">
        <f t="shared" si="1"/>
        <v>0.30245827517602025</v>
      </c>
      <c r="H11" s="77">
        <v>0.36124024403508076</v>
      </c>
      <c r="I11" s="77">
        <f t="shared" si="2"/>
        <v>0.36124024403508076</v>
      </c>
      <c r="J11" s="76">
        <f>分析係数表!G14</f>
        <v>0.15875192868163895</v>
      </c>
      <c r="K11" s="78">
        <f t="shared" si="3"/>
        <v>5.7347585457994996E-2</v>
      </c>
      <c r="L11" s="79"/>
      <c r="M11" s="80"/>
      <c r="N11" s="81">
        <f>分析係数表!H14</f>
        <v>1.0700773720350694E-3</v>
      </c>
      <c r="O11" s="82">
        <f t="shared" si="4"/>
        <v>7.8826593951853811E-3</v>
      </c>
      <c r="P11" s="76">
        <f>分析係数表!C14</f>
        <v>0.21132596685082872</v>
      </c>
      <c r="Q11" s="82">
        <f t="shared" si="5"/>
        <v>1.6658106180433194E-3</v>
      </c>
      <c r="R11" s="83">
        <v>8.8586126071037233E-3</v>
      </c>
      <c r="S11" s="84">
        <f t="shared" si="6"/>
        <v>0.3700988566421845</v>
      </c>
      <c r="T11" s="85">
        <f>分析係数表!F14</f>
        <v>0.30327447282701869</v>
      </c>
      <c r="U11" s="86">
        <f t="shared" si="7"/>
        <v>0.11224153564204087</v>
      </c>
      <c r="V11" s="87">
        <f>分析係数表!D14</f>
        <v>3.2144693982513288E-2</v>
      </c>
      <c r="W11" s="88">
        <f t="shared" si="8"/>
        <v>0</v>
      </c>
      <c r="X11" s="76">
        <f>分析係数表!E14</f>
        <v>3.1630378878793074E-2</v>
      </c>
      <c r="Y11" s="89">
        <f t="shared" si="9"/>
        <v>0</v>
      </c>
    </row>
    <row r="12" spans="1:25" x14ac:dyDescent="0.2">
      <c r="A12" s="6" t="s">
        <v>226</v>
      </c>
      <c r="B12" s="5" t="s">
        <v>29</v>
      </c>
      <c r="C12" s="75">
        <f>最終需要_まとめ!C13</f>
        <v>100</v>
      </c>
      <c r="D12" s="76">
        <f>投入係数表!J12</f>
        <v>0.36070687852453676</v>
      </c>
      <c r="E12" s="77">
        <f t="shared" si="0"/>
        <v>36.070687852453673</v>
      </c>
      <c r="F12" s="76">
        <f>分析係数表!C15</f>
        <v>0</v>
      </c>
      <c r="G12" s="77">
        <f t="shared" si="1"/>
        <v>0</v>
      </c>
      <c r="H12" s="77">
        <v>0</v>
      </c>
      <c r="I12" s="77">
        <f t="shared" si="2"/>
        <v>100</v>
      </c>
      <c r="J12" s="76">
        <f>分析係数表!G15</f>
        <v>9.5610291218868382E-2</v>
      </c>
      <c r="K12" s="78">
        <f t="shared" si="3"/>
        <v>9.561029121886838</v>
      </c>
      <c r="L12" s="79"/>
      <c r="M12" s="80"/>
      <c r="N12" s="81">
        <f>分析係数表!H15</f>
        <v>7.8206332681613894E-3</v>
      </c>
      <c r="O12" s="82">
        <f t="shared" si="4"/>
        <v>5.761021578311757E-2</v>
      </c>
      <c r="P12" s="76">
        <f>分析係数表!C15</f>
        <v>0</v>
      </c>
      <c r="Q12" s="82">
        <f t="shared" si="5"/>
        <v>0</v>
      </c>
      <c r="R12" s="83">
        <v>0</v>
      </c>
      <c r="S12" s="84">
        <f t="shared" si="6"/>
        <v>100</v>
      </c>
      <c r="T12" s="85">
        <f>分析係数表!F15</f>
        <v>0.30380007199053838</v>
      </c>
      <c r="U12" s="86">
        <f t="shared" si="7"/>
        <v>30.380007199053839</v>
      </c>
      <c r="V12" s="87">
        <f>分析係数表!D15</f>
        <v>2.6036578049742035E-2</v>
      </c>
      <c r="W12" s="88">
        <f t="shared" si="8"/>
        <v>3</v>
      </c>
      <c r="X12" s="76">
        <f>分析係数表!E15</f>
        <v>2.4065408546305341E-2</v>
      </c>
      <c r="Y12" s="89">
        <f t="shared" si="9"/>
        <v>2</v>
      </c>
    </row>
    <row r="13" spans="1:25" x14ac:dyDescent="0.2">
      <c r="A13" s="6" t="s">
        <v>227</v>
      </c>
      <c r="B13" s="5" t="s">
        <v>30</v>
      </c>
      <c r="C13" s="90"/>
      <c r="D13" s="76">
        <f>投入係数表!J13</f>
        <v>8.1315027167857934E-2</v>
      </c>
      <c r="E13" s="77">
        <f t="shared" si="0"/>
        <v>8.1315027167857927</v>
      </c>
      <c r="F13" s="76">
        <f>分析係数表!C16</f>
        <v>5.160637490513531E-2</v>
      </c>
      <c r="G13" s="77">
        <f t="shared" si="1"/>
        <v>0.41963737774457394</v>
      </c>
      <c r="H13" s="77">
        <v>0.42728372917717478</v>
      </c>
      <c r="I13" s="77">
        <f t="shared" si="2"/>
        <v>0.42728372917717478</v>
      </c>
      <c r="J13" s="76">
        <f>分析係数表!G16</f>
        <v>3.3358042994810974E-2</v>
      </c>
      <c r="K13" s="78">
        <f t="shared" si="3"/>
        <v>1.4253349008875364E-2</v>
      </c>
      <c r="L13" s="79"/>
      <c r="M13" s="80"/>
      <c r="N13" s="81">
        <f>分析係数表!H16</f>
        <v>1.6069297485136805E-2</v>
      </c>
      <c r="O13" s="82">
        <f t="shared" si="4"/>
        <v>0.11837349532430928</v>
      </c>
      <c r="P13" s="76">
        <f>分析係数表!C16</f>
        <v>5.160637490513531E-2</v>
      </c>
      <c r="Q13" s="82">
        <f t="shared" si="5"/>
        <v>6.1088269785375864E-3</v>
      </c>
      <c r="R13" s="83">
        <v>6.9723754986808955E-3</v>
      </c>
      <c r="S13" s="84">
        <f t="shared" si="6"/>
        <v>0.43425610467585568</v>
      </c>
      <c r="T13" s="85">
        <f>分析係数表!F16</f>
        <v>0.28836174944403259</v>
      </c>
      <c r="U13" s="86">
        <f t="shared" si="7"/>
        <v>0.12522285005108069</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投入係数表!J14</f>
        <v>1.8854664815481394E-2</v>
      </c>
      <c r="E14" s="77">
        <f t="shared" si="0"/>
        <v>1.8854664815481395</v>
      </c>
      <c r="F14" s="76">
        <f>分析係数表!C17</f>
        <v>0.10194271980773084</v>
      </c>
      <c r="G14" s="77">
        <f t="shared" si="1"/>
        <v>0.19220958123533008</v>
      </c>
      <c r="H14" s="77">
        <v>0.20872883250661797</v>
      </c>
      <c r="I14" s="77">
        <f t="shared" si="2"/>
        <v>0.20872883250661797</v>
      </c>
      <c r="J14" s="76">
        <f>分析係数表!G17</f>
        <v>0.21196160054370911</v>
      </c>
      <c r="K14" s="78">
        <f t="shared" si="3"/>
        <v>4.4242497417722522E-2</v>
      </c>
      <c r="L14" s="79"/>
      <c r="M14" s="80"/>
      <c r="N14" s="81">
        <f>分析係数表!H17</f>
        <v>2.8221023574348612E-3</v>
      </c>
      <c r="O14" s="82">
        <f t="shared" si="4"/>
        <v>2.0788844099844835E-2</v>
      </c>
      <c r="P14" s="76">
        <f>分析係数表!C17</f>
        <v>0.10194271980773084</v>
      </c>
      <c r="Q14" s="82">
        <f t="shared" si="5"/>
        <v>2.1192713091970805E-3</v>
      </c>
      <c r="R14" s="83">
        <v>4.6483290055922746E-3</v>
      </c>
      <c r="S14" s="84">
        <f t="shared" si="6"/>
        <v>0.21337716151221026</v>
      </c>
      <c r="T14" s="85">
        <f>分析係数表!F17</f>
        <v>0.32180783280944697</v>
      </c>
      <c r="U14" s="86">
        <f t="shared" si="7"/>
        <v>6.8666441917275722E-2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投入係数表!J15</f>
        <v>6.8391011467064328E-3</v>
      </c>
      <c r="E15" s="77">
        <f t="shared" si="0"/>
        <v>0.68391011467064333</v>
      </c>
      <c r="F15" s="76">
        <f>分析係数表!C18</f>
        <v>6.449787835926446E-2</v>
      </c>
      <c r="G15" s="77">
        <f t="shared" si="1"/>
        <v>4.4110751384697763E-2</v>
      </c>
      <c r="H15" s="77">
        <v>4.6426521212146576E-2</v>
      </c>
      <c r="I15" s="77">
        <f t="shared" si="2"/>
        <v>4.6426521212146576E-2</v>
      </c>
      <c r="J15" s="76">
        <f>分析係数表!G18</f>
        <v>0.21547360809833696</v>
      </c>
      <c r="K15" s="78">
        <f t="shared" si="3"/>
        <v>1.0003690037035199E-2</v>
      </c>
      <c r="L15" s="79"/>
      <c r="M15" s="80"/>
      <c r="N15" s="81">
        <f>分析係数表!H18</f>
        <v>4.2077618696972224E-4</v>
      </c>
      <c r="O15" s="82">
        <f t="shared" si="4"/>
        <v>3.0996219994627264E-3</v>
      </c>
      <c r="P15" s="76">
        <f>分析係数表!C18</f>
        <v>6.449787835926446E-2</v>
      </c>
      <c r="Q15" s="82">
        <f t="shared" si="5"/>
        <v>1.9991904268104702E-4</v>
      </c>
      <c r="R15" s="83">
        <v>5.1381252150155721E-4</v>
      </c>
      <c r="S15" s="84">
        <f t="shared" si="6"/>
        <v>4.6940333733648136E-2</v>
      </c>
      <c r="T15" s="85">
        <f>分析係数表!F18</f>
        <v>0.45914678235719453</v>
      </c>
      <c r="U15" s="86">
        <f t="shared" si="7"/>
        <v>2.1552503196577418E-2</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投入係数表!J16</f>
        <v>3.4281208755420718E-5</v>
      </c>
      <c r="E16" s="77">
        <f t="shared" si="0"/>
        <v>3.4281208755420718E-3</v>
      </c>
      <c r="F16" s="76">
        <f>分析係数表!C19</f>
        <v>8.3816636211964779E-2</v>
      </c>
      <c r="G16" s="77">
        <f t="shared" si="1"/>
        <v>2.8733356031595202E-4</v>
      </c>
      <c r="H16" s="77">
        <v>5.5273515560471014E-3</v>
      </c>
      <c r="I16" s="77">
        <f t="shared" si="2"/>
        <v>5.5273515560471014E-3</v>
      </c>
      <c r="J16" s="76">
        <f>分析係数表!G19</f>
        <v>5.7589381288803254E-2</v>
      </c>
      <c r="K16" s="78">
        <f t="shared" si="3"/>
        <v>3.1831675627845649E-4</v>
      </c>
      <c r="L16" s="79"/>
      <c r="M16" s="80"/>
      <c r="N16" s="81">
        <f>分析係数表!H19</f>
        <v>-1.0882142766458335E-4</v>
      </c>
      <c r="O16" s="82">
        <f t="shared" si="4"/>
        <v>-8.0162637917139475E-4</v>
      </c>
      <c r="P16" s="76">
        <f>分析係数表!C19</f>
        <v>8.3816636211964779E-2</v>
      </c>
      <c r="Q16" s="82">
        <f t="shared" si="5"/>
        <v>-6.7189626600923339E-5</v>
      </c>
      <c r="R16" s="83">
        <v>4.3447299127017096E-4</v>
      </c>
      <c r="S16" s="84">
        <f t="shared" si="6"/>
        <v>5.9618245473172723E-3</v>
      </c>
      <c r="T16" s="85">
        <f>分析係数表!F19</f>
        <v>0.2397773496039392</v>
      </c>
      <c r="U16" s="86">
        <f t="shared" si="7"/>
        <v>1.4295104887594402E-3</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投入係数表!J17</f>
        <v>5.159321917690818E-3</v>
      </c>
      <c r="E17" s="77">
        <f t="shared" si="0"/>
        <v>0.51593219176908178</v>
      </c>
      <c r="F17" s="76">
        <f>分析係数表!C20</f>
        <v>0.20483184148778999</v>
      </c>
      <c r="G17" s="77">
        <f t="shared" si="1"/>
        <v>0.10567934092289262</v>
      </c>
      <c r="H17" s="77">
        <v>0.12160360676107798</v>
      </c>
      <c r="I17" s="77">
        <f t="shared" si="2"/>
        <v>0.12160360676107798</v>
      </c>
      <c r="J17" s="76">
        <f>分析係数表!G20</f>
        <v>0.10000439000834102</v>
      </c>
      <c r="K17" s="78">
        <f t="shared" si="3"/>
        <v>1.2160894516955777E-2</v>
      </c>
      <c r="L17" s="79"/>
      <c r="M17" s="80"/>
      <c r="N17" s="81">
        <f>分析係数表!H20</f>
        <v>5.2234285279000004E-4</v>
      </c>
      <c r="O17" s="82">
        <f t="shared" si="4"/>
        <v>3.8478066200226947E-3</v>
      </c>
      <c r="P17" s="76">
        <f>分析係数表!C20</f>
        <v>0.20483184148778999</v>
      </c>
      <c r="Q17" s="82">
        <f t="shared" si="5"/>
        <v>7.8815331566815762E-4</v>
      </c>
      <c r="R17" s="83">
        <v>2.7968373783056086E-3</v>
      </c>
      <c r="S17" s="84">
        <f t="shared" si="6"/>
        <v>0.12440044413938359</v>
      </c>
      <c r="T17" s="85">
        <f>分析係数表!F20</f>
        <v>0.22283682338996444</v>
      </c>
      <c r="U17" s="86">
        <f t="shared" si="7"/>
        <v>2.7720999800320958E-2</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投入係数表!J18</f>
        <v>9.1702233420750418E-3</v>
      </c>
      <c r="E18" s="77">
        <f t="shared" si="0"/>
        <v>0.91702233420750423</v>
      </c>
      <c r="F18" s="76">
        <f>分析係数表!C21</f>
        <v>0.18990139408364504</v>
      </c>
      <c r="G18" s="77">
        <f t="shared" si="1"/>
        <v>0.17414381967184331</v>
      </c>
      <c r="H18" s="77">
        <v>0.18730171612555391</v>
      </c>
      <c r="I18" s="77">
        <f t="shared" si="2"/>
        <v>0.18730171612555391</v>
      </c>
      <c r="J18" s="76">
        <f>分析係数表!G21</f>
        <v>0.28518653100775193</v>
      </c>
      <c r="K18" s="78">
        <f t="shared" si="3"/>
        <v>5.3415926673645427E-2</v>
      </c>
      <c r="L18" s="79"/>
      <c r="M18" s="80"/>
      <c r="N18" s="81">
        <f>分析係数表!H21</f>
        <v>8.7057142131666677E-4</v>
      </c>
      <c r="O18" s="82">
        <f t="shared" si="4"/>
        <v>6.413011033371158E-3</v>
      </c>
      <c r="P18" s="76">
        <f>分析係数表!C21</f>
        <v>0.18990139408364504</v>
      </c>
      <c r="Q18" s="82">
        <f t="shared" si="5"/>
        <v>1.2178397355109799E-3</v>
      </c>
      <c r="R18" s="83">
        <v>3.2897504546678001E-3</v>
      </c>
      <c r="S18" s="84">
        <f t="shared" si="6"/>
        <v>0.19059146658022172</v>
      </c>
      <c r="T18" s="85">
        <f>分析係数表!F21</f>
        <v>0.42587209302325579</v>
      </c>
      <c r="U18" s="86">
        <f t="shared" si="7"/>
        <v>8.116758678489093E-2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投入係数表!J19</f>
        <v>3.4281208755420718E-5</v>
      </c>
      <c r="E19" s="77">
        <f t="shared" si="0"/>
        <v>3.4281208755420718E-3</v>
      </c>
      <c r="F19" s="76">
        <f>分析係数表!C22</f>
        <v>1.6020972909991271E-2</v>
      </c>
      <c r="G19" s="77">
        <f t="shared" si="1"/>
        <v>5.4921831679235088E-5</v>
      </c>
      <c r="H19" s="77">
        <v>8.8087355430324491E-4</v>
      </c>
      <c r="I19" s="77">
        <f t="shared" si="2"/>
        <v>8.8087355430324491E-4</v>
      </c>
      <c r="J19" s="76">
        <f>分析係数表!G22</f>
        <v>0.19438596491228069</v>
      </c>
      <c r="K19" s="78">
        <f t="shared" si="3"/>
        <v>1.7122945581894654E-4</v>
      </c>
      <c r="L19" s="79"/>
      <c r="M19" s="80"/>
      <c r="N19" s="81">
        <f>分析係数表!H22</f>
        <v>3.9901190143680555E-5</v>
      </c>
      <c r="O19" s="82">
        <f t="shared" si="4"/>
        <v>2.9392967236284472E-4</v>
      </c>
      <c r="P19" s="76">
        <f>分析係数表!C22</f>
        <v>1.6020972909991271E-2</v>
      </c>
      <c r="Q19" s="82">
        <f t="shared" si="5"/>
        <v>4.7090393183677451E-6</v>
      </c>
      <c r="R19" s="83">
        <v>8.5817476719011307E-5</v>
      </c>
      <c r="S19" s="84">
        <f t="shared" si="6"/>
        <v>9.6669103102225626E-4</v>
      </c>
      <c r="T19" s="85">
        <f>分析係数表!F22</f>
        <v>0.4126315789473684</v>
      </c>
      <c r="U19" s="86">
        <f t="shared" si="7"/>
        <v>3.9888724648497312E-4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投入係数表!J20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1.8704615513999212E-4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投入係数表!J21</f>
        <v>0</v>
      </c>
      <c r="E21" s="77">
        <f t="shared" si="0"/>
        <v>0</v>
      </c>
      <c r="F21" s="76">
        <f>分析係数表!C24</f>
        <v>0.69825317061497971</v>
      </c>
      <c r="G21" s="77">
        <f t="shared" si="1"/>
        <v>0</v>
      </c>
      <c r="H21" s="77">
        <v>2.0155118331781737E-2</v>
      </c>
      <c r="I21" s="77">
        <f t="shared" si="2"/>
        <v>2.0155118331781737E-2</v>
      </c>
      <c r="J21" s="76">
        <f>分析係数表!G24</f>
        <v>0.20807453416149069</v>
      </c>
      <c r="K21" s="78">
        <f t="shared" si="3"/>
        <v>4.193766857855206E-3</v>
      </c>
      <c r="L21" s="79"/>
      <c r="M21" s="80"/>
      <c r="N21" s="81">
        <f>分析係数表!H24</f>
        <v>2.9019047377222226E-4</v>
      </c>
      <c r="O21" s="82">
        <f t="shared" si="4"/>
        <v>2.1376703444570527E-3</v>
      </c>
      <c r="P21" s="76">
        <f>分析係数表!C24</f>
        <v>0.69825317061497971</v>
      </c>
      <c r="Q21" s="82">
        <f t="shared" si="5"/>
        <v>1.4926350957467529E-3</v>
      </c>
      <c r="R21" s="83">
        <v>7.694042838837162E-3</v>
      </c>
      <c r="S21" s="84">
        <f t="shared" si="6"/>
        <v>2.7849161170618898E-2</v>
      </c>
      <c r="T21" s="85">
        <f>分析係数表!F24</f>
        <v>0.39233954451345754</v>
      </c>
      <c r="U21" s="86">
        <f t="shared" si="7"/>
        <v>1.0926327208762486E-2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投入係数表!J22</f>
        <v>0</v>
      </c>
      <c r="E22" s="77">
        <f t="shared" si="0"/>
        <v>0</v>
      </c>
      <c r="F22" s="76">
        <f>分析係数表!C25</f>
        <v>6.4698426111756691E-3</v>
      </c>
      <c r="G22" s="77">
        <f t="shared" si="1"/>
        <v>0</v>
      </c>
      <c r="H22" s="77">
        <v>5.4440069207721412E-4</v>
      </c>
      <c r="I22" s="77">
        <f t="shared" si="2"/>
        <v>5.4440069207721412E-4</v>
      </c>
      <c r="J22" s="76">
        <f>分析係数表!G25</f>
        <v>0.19696730374348445</v>
      </c>
      <c r="K22" s="78">
        <f t="shared" si="3"/>
        <v>1.0722913647453579E-4</v>
      </c>
      <c r="L22" s="79"/>
      <c r="M22" s="80"/>
      <c r="N22" s="81">
        <f>分析係数表!H25</f>
        <v>4.8606904356847223E-4</v>
      </c>
      <c r="O22" s="82">
        <f t="shared" si="4"/>
        <v>3.5805978269655629E-3</v>
      </c>
      <c r="P22" s="76">
        <f>分析係数表!C25</f>
        <v>6.4698426111756691E-3</v>
      </c>
      <c r="Q22" s="82">
        <f t="shared" si="5"/>
        <v>2.3165904394384804E-5</v>
      </c>
      <c r="R22" s="83">
        <v>2.7396149120656563E-4</v>
      </c>
      <c r="S22" s="84">
        <f t="shared" si="6"/>
        <v>8.1836218328377975E-4</v>
      </c>
      <c r="T22" s="85">
        <f>分析係数表!F25</f>
        <v>0.35065550465961143</v>
      </c>
      <c r="U22" s="86">
        <f t="shared" si="7"/>
        <v>2.8696320437371521E-4</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投入係数表!J23</f>
        <v>0</v>
      </c>
      <c r="E23" s="77">
        <f t="shared" si="0"/>
        <v>0</v>
      </c>
      <c r="F23" s="76">
        <f>分析係数表!C26</f>
        <v>0.30930996714129244</v>
      </c>
      <c r="G23" s="77">
        <f t="shared" si="1"/>
        <v>0</v>
      </c>
      <c r="H23" s="77">
        <v>1.4351033739431175E-2</v>
      </c>
      <c r="I23" s="77">
        <f t="shared" si="2"/>
        <v>1.4351033739431175E-2</v>
      </c>
      <c r="J23" s="76">
        <f>分析係数表!G26</f>
        <v>0.19640381464521278</v>
      </c>
      <c r="K23" s="78">
        <f t="shared" si="3"/>
        <v>2.8185977705264356E-3</v>
      </c>
      <c r="L23" s="79"/>
      <c r="M23" s="80"/>
      <c r="N23" s="81">
        <f>分析係数表!H26</f>
        <v>9.7503999187466672E-3</v>
      </c>
      <c r="O23" s="82">
        <f t="shared" si="4"/>
        <v>7.1825723573756967E-2</v>
      </c>
      <c r="P23" s="76">
        <f>分析係数表!C26</f>
        <v>0.30930996714129244</v>
      </c>
      <c r="Q23" s="82">
        <f t="shared" si="5"/>
        <v>2.221641219849832E-2</v>
      </c>
      <c r="R23" s="83">
        <v>2.5172646830389066E-2</v>
      </c>
      <c r="S23" s="84">
        <f t="shared" si="6"/>
        <v>3.9523680569820238E-2</v>
      </c>
      <c r="T23" s="85">
        <f>分析係数表!F26</f>
        <v>0.33483174389782799</v>
      </c>
      <c r="U23" s="86">
        <f t="shared" si="7"/>
        <v>1.323378289045361E-2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投入係数表!J24</f>
        <v>3.4281208755420718E-5</v>
      </c>
      <c r="E24" s="77">
        <f t="shared" si="0"/>
        <v>3.4281208755420718E-3</v>
      </c>
      <c r="F24" s="76">
        <f>分析係数表!C27</f>
        <v>1</v>
      </c>
      <c r="G24" s="77">
        <f t="shared" si="1"/>
        <v>3.4281208755420718E-3</v>
      </c>
      <c r="H24" s="77">
        <v>8.8020238841890301E-3</v>
      </c>
      <c r="I24" s="77">
        <f t="shared" si="2"/>
        <v>8.8020238841890301E-3</v>
      </c>
      <c r="J24" s="76">
        <f>分析係数表!G27</f>
        <v>0.17104746959591996</v>
      </c>
      <c r="K24" s="78">
        <f t="shared" si="3"/>
        <v>1.5055639127133844E-3</v>
      </c>
      <c r="L24" s="79"/>
      <c r="M24" s="80"/>
      <c r="N24" s="81">
        <f>分析係数表!H27</f>
        <v>1.0751557053260833E-2</v>
      </c>
      <c r="O24" s="82">
        <f t="shared" si="4"/>
        <v>7.9200686262133793E-2</v>
      </c>
      <c r="P24" s="76">
        <f>分析係数表!C27</f>
        <v>1</v>
      </c>
      <c r="Q24" s="82">
        <f t="shared" si="5"/>
        <v>7.9200686262133793E-2</v>
      </c>
      <c r="R24" s="83">
        <v>8.2229419154246766E-2</v>
      </c>
      <c r="S24" s="84">
        <f t="shared" si="6"/>
        <v>9.10314430384358E-2</v>
      </c>
      <c r="T24" s="85">
        <f>分析係数表!F27</f>
        <v>0.32230451819045502</v>
      </c>
      <c r="U24" s="86">
        <f t="shared" si="7"/>
        <v>2.93398453886849E-2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投入係数表!J25</f>
        <v>0</v>
      </c>
      <c r="E25" s="77">
        <f t="shared" si="0"/>
        <v>0</v>
      </c>
      <c r="F25" s="76">
        <f>分析係数表!C28</f>
        <v>0.18422373610613119</v>
      </c>
      <c r="G25" s="77">
        <f t="shared" si="1"/>
        <v>0</v>
      </c>
      <c r="H25" s="77">
        <v>3.3787607709910128E-2</v>
      </c>
      <c r="I25" s="77">
        <f t="shared" si="2"/>
        <v>3.3787607709910128E-2</v>
      </c>
      <c r="J25" s="76">
        <f>分析係数表!G28</f>
        <v>0.12484443941622356</v>
      </c>
      <c r="K25" s="78">
        <f t="shared" si="3"/>
        <v>4.218194943759003E-3</v>
      </c>
      <c r="L25" s="79"/>
      <c r="M25" s="80"/>
      <c r="N25" s="81">
        <f>分析係数表!H28</f>
        <v>2.0316960544977711E-2</v>
      </c>
      <c r="O25" s="82">
        <f t="shared" si="4"/>
        <v>0.14966364499129942</v>
      </c>
      <c r="P25" s="76">
        <f>分析係数表!C28</f>
        <v>0.18422373610613119</v>
      </c>
      <c r="Q25" s="82">
        <f t="shared" si="5"/>
        <v>2.7571595839558847E-2</v>
      </c>
      <c r="R25" s="83">
        <v>3.2852932988639352E-2</v>
      </c>
      <c r="S25" s="84">
        <f t="shared" si="6"/>
        <v>6.664054069854948E-2</v>
      </c>
      <c r="T25" s="85">
        <f>分析係数表!F28</f>
        <v>0.21354225591130219</v>
      </c>
      <c r="U25" s="86">
        <f t="shared" si="7"/>
        <v>1.4230571395917201E-2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投入係数表!J26</f>
        <v>3.7023705455854375E-3</v>
      </c>
      <c r="E26" s="77">
        <f t="shared" si="0"/>
        <v>0.37023705455854372</v>
      </c>
      <c r="F26" s="76">
        <f>分析係数表!C29</f>
        <v>0.37519639677385563</v>
      </c>
      <c r="G26" s="77">
        <f t="shared" si="1"/>
        <v>0.13891160882253101</v>
      </c>
      <c r="H26" s="77">
        <v>0.16809239977083767</v>
      </c>
      <c r="I26" s="77">
        <f t="shared" si="2"/>
        <v>0.16809239977083767</v>
      </c>
      <c r="J26" s="76">
        <f>分析係数表!G29</f>
        <v>0.26085431102534867</v>
      </c>
      <c r="K26" s="78">
        <f t="shared" si="3"/>
        <v>4.3847627130819342E-2</v>
      </c>
      <c r="L26" s="79"/>
      <c r="M26" s="80"/>
      <c r="N26" s="81">
        <f>分析係数表!H29</f>
        <v>9.7721642042795844E-3</v>
      </c>
      <c r="O26" s="82">
        <f t="shared" si="4"/>
        <v>7.1986048849591255E-2</v>
      </c>
      <c r="P26" s="76">
        <f>分析係数表!C29</f>
        <v>0.37519639677385563</v>
      </c>
      <c r="Q26" s="82">
        <f t="shared" si="5"/>
        <v>2.7008906146353394E-2</v>
      </c>
      <c r="R26" s="83">
        <v>3.6798984775947008E-2</v>
      </c>
      <c r="S26" s="84">
        <f t="shared" si="6"/>
        <v>0.20489138454678468</v>
      </c>
      <c r="T26" s="85">
        <f>分析係数表!F29</f>
        <v>0.42899745636347691</v>
      </c>
      <c r="U26" s="86">
        <f t="shared" si="7"/>
        <v>8.7897882801361626E-2</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投入係数表!J27</f>
        <v>3.2224336230095474E-3</v>
      </c>
      <c r="E27" s="77">
        <f t="shared" si="0"/>
        <v>0.32224336230095474</v>
      </c>
      <c r="F27" s="76">
        <f>分析係数表!C30</f>
        <v>1</v>
      </c>
      <c r="G27" s="77">
        <f t="shared" si="1"/>
        <v>0.32224336230095474</v>
      </c>
      <c r="H27" s="77">
        <v>0.36038961093402211</v>
      </c>
      <c r="I27" s="77">
        <f t="shared" si="2"/>
        <v>0.36038961093402211</v>
      </c>
      <c r="J27" s="76">
        <f>分析係数表!G30</f>
        <v>0.34460347092581067</v>
      </c>
      <c r="K27" s="78">
        <f t="shared" si="3"/>
        <v>0.12419151081346651</v>
      </c>
      <c r="L27" s="79"/>
      <c r="M27" s="80"/>
      <c r="N27" s="81">
        <f>分析係数表!H30</f>
        <v>0</v>
      </c>
      <c r="O27" s="82">
        <f t="shared" si="4"/>
        <v>0</v>
      </c>
      <c r="P27" s="76">
        <f>分析係数表!C30</f>
        <v>1</v>
      </c>
      <c r="Q27" s="82">
        <f t="shared" si="5"/>
        <v>0</v>
      </c>
      <c r="R27" s="83">
        <v>2.2657347560158209E-2</v>
      </c>
      <c r="S27" s="84">
        <f t="shared" si="6"/>
        <v>0.3830469584941803</v>
      </c>
      <c r="T27" s="85">
        <f>分析係数表!F30</f>
        <v>0.44064163728133859</v>
      </c>
      <c r="U27" s="86">
        <f t="shared" si="7"/>
        <v>0.16878643894651255</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投入係数表!J28</f>
        <v>3.0081760682881677E-2</v>
      </c>
      <c r="E28" s="77">
        <f t="shared" si="0"/>
        <v>3.0081760682881677</v>
      </c>
      <c r="F28" s="76">
        <f>分析係数表!C31</f>
        <v>0.41247576690614662</v>
      </c>
      <c r="G28" s="77">
        <f t="shared" si="1"/>
        <v>1.2407997307558789</v>
      </c>
      <c r="H28" s="77">
        <v>1.3434484749995128</v>
      </c>
      <c r="I28" s="77">
        <f t="shared" si="2"/>
        <v>1.3434484749995128</v>
      </c>
      <c r="J28" s="76">
        <f>分析係数表!G31</f>
        <v>7.085965394122494E-2</v>
      </c>
      <c r="K28" s="78">
        <f t="shared" si="3"/>
        <v>9.5196294026331868E-2</v>
      </c>
      <c r="L28" s="79"/>
      <c r="M28" s="80"/>
      <c r="N28" s="81">
        <f>分析係数表!H31</f>
        <v>2.0541858162151181E-2</v>
      </c>
      <c r="O28" s="82">
        <f t="shared" si="4"/>
        <v>0.1513203395082536</v>
      </c>
      <c r="P28" s="76">
        <f>分析係数表!C31</f>
        <v>0.41247576690614662</v>
      </c>
      <c r="Q28" s="82">
        <f t="shared" si="5"/>
        <v>6.2415973087165386E-2</v>
      </c>
      <c r="R28" s="83">
        <v>8.3415945900922106E-2</v>
      </c>
      <c r="S28" s="84">
        <f t="shared" si="6"/>
        <v>1.4268644209004349</v>
      </c>
      <c r="T28" s="85">
        <f>分析係数表!F31</f>
        <v>0.34509750068662454</v>
      </c>
      <c r="U28" s="86">
        <f t="shared" si="7"/>
        <v>0.49240734547140796</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投入係数表!J29</f>
        <v>2.485387634768002E-3</v>
      </c>
      <c r="E29" s="77">
        <f t="shared" si="0"/>
        <v>0.24853876347680021</v>
      </c>
      <c r="F29" s="76">
        <f>分析係数表!C32</f>
        <v>0.57030303030303031</v>
      </c>
      <c r="G29" s="77">
        <f t="shared" si="1"/>
        <v>0.14174240995858728</v>
      </c>
      <c r="H29" s="77">
        <v>0.15581747795700948</v>
      </c>
      <c r="I29" s="77">
        <f t="shared" si="2"/>
        <v>0.15581747795700948</v>
      </c>
      <c r="J29" s="76">
        <f>分析係数表!G32</f>
        <v>0.14036939313984167</v>
      </c>
      <c r="K29" s="78">
        <f t="shared" si="3"/>
        <v>2.1872004821406079E-2</v>
      </c>
      <c r="L29" s="79"/>
      <c r="M29" s="80"/>
      <c r="N29" s="81">
        <f>分析係数表!H32</f>
        <v>5.992433283396389E-3</v>
      </c>
      <c r="O29" s="82">
        <f t="shared" si="4"/>
        <v>4.4142892613038137E-2</v>
      </c>
      <c r="P29" s="76">
        <f>分析係数表!C32</f>
        <v>0.57030303030303031</v>
      </c>
      <c r="Q29" s="82">
        <f t="shared" si="5"/>
        <v>2.5174825423556903E-2</v>
      </c>
      <c r="R29" s="83">
        <v>3.2398044686276585E-2</v>
      </c>
      <c r="S29" s="84">
        <f t="shared" si="6"/>
        <v>0.18821552264328606</v>
      </c>
      <c r="T29" s="85">
        <f>分析係数表!F32</f>
        <v>0.48284960422163586</v>
      </c>
      <c r="U29" s="86">
        <f t="shared" si="7"/>
        <v>9.0879790616679015E-2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投入係数表!J30</f>
        <v>2.3482627997463189E-3</v>
      </c>
      <c r="E30" s="77">
        <f t="shared" si="0"/>
        <v>0.2348262799746319</v>
      </c>
      <c r="F30" s="76">
        <f>分析係数表!C33</f>
        <v>0.6011428571428572</v>
      </c>
      <c r="G30" s="77">
        <f t="shared" si="1"/>
        <v>0.14116414087617873</v>
      </c>
      <c r="H30" s="77">
        <v>0.15598572576600897</v>
      </c>
      <c r="I30" s="77">
        <f t="shared" si="2"/>
        <v>0.15598572576600897</v>
      </c>
      <c r="J30" s="76">
        <f>分析係数表!G33</f>
        <v>0.50790638836179636</v>
      </c>
      <c r="K30" s="78">
        <f t="shared" si="3"/>
        <v>7.9226146609807216E-2</v>
      </c>
      <c r="L30" s="79"/>
      <c r="M30" s="80"/>
      <c r="N30" s="81">
        <f>分析係数表!H33</f>
        <v>9.0684523053819453E-4</v>
      </c>
      <c r="O30" s="82">
        <f t="shared" si="4"/>
        <v>6.6802198264282898E-3</v>
      </c>
      <c r="P30" s="76">
        <f>分析係数表!C33</f>
        <v>0.6011428571428572</v>
      </c>
      <c r="Q30" s="82">
        <f t="shared" si="5"/>
        <v>4.0157664328014635E-3</v>
      </c>
      <c r="R30" s="83">
        <v>1.2353630915939176E-2</v>
      </c>
      <c r="S30" s="84">
        <f t="shared" si="6"/>
        <v>0.16833935668194816</v>
      </c>
      <c r="T30" s="85">
        <f>分析係数表!F33</f>
        <v>0.64579380139152431</v>
      </c>
      <c r="U30" s="86">
        <f t="shared" si="7"/>
        <v>0.108712513075439</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投入係数表!J31</f>
        <v>4.0211857870108503E-2</v>
      </c>
      <c r="E31" s="77">
        <f t="shared" si="0"/>
        <v>4.0211857870108503</v>
      </c>
      <c r="F31" s="76">
        <f>分析係数表!C34</f>
        <v>0.23356645198677672</v>
      </c>
      <c r="G31" s="77">
        <f t="shared" si="1"/>
        <v>0.93921409705177872</v>
      </c>
      <c r="H31" s="77">
        <v>0.99992308962392484</v>
      </c>
      <c r="I31" s="77">
        <f t="shared" si="2"/>
        <v>0.99992308962392484</v>
      </c>
      <c r="J31" s="76">
        <f>分析係数表!G34</f>
        <v>0.42480002746403928</v>
      </c>
      <c r="K31" s="78">
        <f t="shared" si="3"/>
        <v>0.42476735593417025</v>
      </c>
      <c r="L31" s="79"/>
      <c r="M31" s="80"/>
      <c r="N31" s="81">
        <f>分析係数表!H34</f>
        <v>0.14989426184611926</v>
      </c>
      <c r="O31" s="82">
        <f t="shared" si="4"/>
        <v>1.1041868955499849</v>
      </c>
      <c r="P31" s="76">
        <f>分析係数表!C34</f>
        <v>0.23356645198677672</v>
      </c>
      <c r="Q31" s="82">
        <f t="shared" si="5"/>
        <v>0.2579010155239036</v>
      </c>
      <c r="R31" s="83">
        <v>0.28160198506987122</v>
      </c>
      <c r="S31" s="84">
        <f t="shared" si="6"/>
        <v>1.2815250746937961</v>
      </c>
      <c r="T31" s="85">
        <f>分析係数表!F34</f>
        <v>0.69961207044526075</v>
      </c>
      <c r="U31" s="86">
        <f t="shared" si="7"/>
        <v>0.8965704108340441</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投入係数表!J32</f>
        <v>5.947789719065494E-3</v>
      </c>
      <c r="E32" s="77">
        <f t="shared" si="0"/>
        <v>0.59477897190654938</v>
      </c>
      <c r="F32" s="76">
        <f>分析係数表!C35</f>
        <v>0.38334288443170961</v>
      </c>
      <c r="G32" s="77">
        <f t="shared" si="1"/>
        <v>0.2280042866899834</v>
      </c>
      <c r="H32" s="77">
        <v>0.27425516194333927</v>
      </c>
      <c r="I32" s="77">
        <f t="shared" si="2"/>
        <v>0.27425516194333927</v>
      </c>
      <c r="J32" s="76">
        <f>分析係数表!G35</f>
        <v>0.31383724189479584</v>
      </c>
      <c r="K32" s="78">
        <f t="shared" si="3"/>
        <v>8.6071483599708176E-2</v>
      </c>
      <c r="L32" s="79"/>
      <c r="M32" s="80"/>
      <c r="N32" s="81">
        <f>分析係数表!H35</f>
        <v>5.7098603095606881E-2</v>
      </c>
      <c r="O32" s="82">
        <f t="shared" si="4"/>
        <v>0.42061336115123082</v>
      </c>
      <c r="P32" s="76">
        <f>分析係数表!C35</f>
        <v>0.38334288443170961</v>
      </c>
      <c r="Q32" s="82">
        <f t="shared" si="5"/>
        <v>0.16123913909422921</v>
      </c>
      <c r="R32" s="83">
        <v>0.21745284878492255</v>
      </c>
      <c r="S32" s="84">
        <f t="shared" si="6"/>
        <v>0.49170801072826181</v>
      </c>
      <c r="T32" s="85">
        <f>分析係数表!F35</f>
        <v>0.64393160796038496</v>
      </c>
      <c r="U32" s="86">
        <f t="shared" si="7"/>
        <v>0.31662632999525187</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投入係数表!J33</f>
        <v>1.7312010421487462E-3</v>
      </c>
      <c r="E33" s="77">
        <f t="shared" si="0"/>
        <v>0.17312010421487461</v>
      </c>
      <c r="F33" s="76">
        <f>分析係数表!C36</f>
        <v>0.89284634912959382</v>
      </c>
      <c r="G33" s="77">
        <f t="shared" si="1"/>
        <v>0.1545696530091856</v>
      </c>
      <c r="H33" s="77">
        <v>0.21517541518903474</v>
      </c>
      <c r="I33" s="77">
        <f t="shared" si="2"/>
        <v>0.21517541518903474</v>
      </c>
      <c r="J33" s="76">
        <f>分析係数表!G36</f>
        <v>2.3659252759121133E-2</v>
      </c>
      <c r="K33" s="78">
        <f t="shared" si="3"/>
        <v>5.0908895355062057E-3</v>
      </c>
      <c r="L33" s="79"/>
      <c r="M33" s="80"/>
      <c r="N33" s="81">
        <f>分析係数表!H36</f>
        <v>0.22140807672636126</v>
      </c>
      <c r="O33" s="82">
        <f t="shared" si="4"/>
        <v>1.6309890310621198</v>
      </c>
      <c r="P33" s="76">
        <f>分析係数表!C36</f>
        <v>0.89284634912959382</v>
      </c>
      <c r="Q33" s="82">
        <f t="shared" si="5"/>
        <v>1.4562226018542272</v>
      </c>
      <c r="R33" s="83">
        <v>1.5062218561486891</v>
      </c>
      <c r="S33" s="84">
        <f t="shared" si="6"/>
        <v>1.7213972713377239</v>
      </c>
      <c r="T33" s="85">
        <f>分析係数表!F36</f>
        <v>0.87728239225083537</v>
      </c>
      <c r="U33" s="86">
        <f t="shared" si="7"/>
        <v>1.5101515162132189</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投入係数表!J34</f>
        <v>2.1682864537803603E-2</v>
      </c>
      <c r="E34" s="77">
        <f t="shared" si="0"/>
        <v>2.1682864537803601</v>
      </c>
      <c r="F34" s="76">
        <f>分析係数表!C37</f>
        <v>0.21490407922986354</v>
      </c>
      <c r="G34" s="77">
        <f t="shared" si="1"/>
        <v>0.46597360385625436</v>
      </c>
      <c r="H34" s="77">
        <v>0.51071770907132874</v>
      </c>
      <c r="I34" s="77">
        <f t="shared" si="2"/>
        <v>0.51071770907132874</v>
      </c>
      <c r="J34" s="76">
        <f>分析係数表!G37</f>
        <v>0.45930626057529611</v>
      </c>
      <c r="K34" s="78">
        <f t="shared" si="3"/>
        <v>0.23457584116313399</v>
      </c>
      <c r="L34" s="79"/>
      <c r="M34" s="80"/>
      <c r="N34" s="81">
        <f>分析係数表!H37</f>
        <v>4.6223715090992851E-2</v>
      </c>
      <c r="O34" s="82">
        <f t="shared" si="4"/>
        <v>0.34050416499270281</v>
      </c>
      <c r="P34" s="76">
        <f>分析係数表!C37</f>
        <v>0.21490407922986354</v>
      </c>
      <c r="Q34" s="82">
        <f t="shared" si="5"/>
        <v>7.3175734051690339E-2</v>
      </c>
      <c r="R34" s="83">
        <v>8.5772949165764598E-2</v>
      </c>
      <c r="S34" s="84">
        <f t="shared" si="6"/>
        <v>0.59649065823709335</v>
      </c>
      <c r="T34" s="85">
        <f>分析係数表!F37</f>
        <v>0.7057529610829103</v>
      </c>
      <c r="U34" s="86">
        <f t="shared" si="7"/>
        <v>0.42097504830912291</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投入係数表!J35</f>
        <v>1.1244236471777995E-2</v>
      </c>
      <c r="E35" s="77">
        <f t="shared" si="0"/>
        <v>1.1244236471777995</v>
      </c>
      <c r="F35" s="76">
        <f>分析係数表!C38</f>
        <v>0.11038675651919128</v>
      </c>
      <c r="G35" s="77">
        <f t="shared" si="1"/>
        <v>0.1241214793654368</v>
      </c>
      <c r="H35" s="77">
        <v>0.14198143114546233</v>
      </c>
      <c r="I35" s="77">
        <f t="shared" si="2"/>
        <v>0.14198143114546233</v>
      </c>
      <c r="J35" s="76">
        <f>分析係数表!G38</f>
        <v>0.31473468458209974</v>
      </c>
      <c r="K35" s="78">
        <f t="shared" si="3"/>
        <v>4.4686480948082197E-2</v>
      </c>
      <c r="L35" s="79"/>
      <c r="M35" s="80"/>
      <c r="N35" s="81">
        <f>分析係数表!H38</f>
        <v>4.1428317511906877E-2</v>
      </c>
      <c r="O35" s="82">
        <f t="shared" si="4"/>
        <v>0.30517916255055</v>
      </c>
      <c r="P35" s="76">
        <f>分析係数表!C38</f>
        <v>0.11038675651919128</v>
      </c>
      <c r="Q35" s="82">
        <f t="shared" si="5"/>
        <v>3.3687737911198258E-2</v>
      </c>
      <c r="R35" s="83">
        <v>4.0962427655521848E-2</v>
      </c>
      <c r="S35" s="84">
        <f t="shared" si="6"/>
        <v>0.18294385880098418</v>
      </c>
      <c r="T35" s="85">
        <f>分析係数表!F38</f>
        <v>0.52516511045319969</v>
      </c>
      <c r="U35" s="86">
        <f t="shared" si="7"/>
        <v>9.607573181395343E-2</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投入係数表!J36</f>
        <v>0</v>
      </c>
      <c r="E36" s="77">
        <f t="shared" si="0"/>
        <v>0</v>
      </c>
      <c r="F36" s="76">
        <f>分析係数表!C39</f>
        <v>1</v>
      </c>
      <c r="G36" s="77">
        <f t="shared" si="1"/>
        <v>0</v>
      </c>
      <c r="H36" s="77">
        <v>1.5135003559996488E-2</v>
      </c>
      <c r="I36" s="77">
        <f t="shared" si="2"/>
        <v>1.5135003559996488E-2</v>
      </c>
      <c r="J36" s="76">
        <f>分析係数表!G39</f>
        <v>0.35137517630465442</v>
      </c>
      <c r="K36" s="78">
        <f t="shared" si="3"/>
        <v>5.3180645442653385E-3</v>
      </c>
      <c r="L36" s="79"/>
      <c r="M36" s="80"/>
      <c r="N36" s="81">
        <f>分析係数表!H39</f>
        <v>3.6128713984641667E-3</v>
      </c>
      <c r="O36" s="82">
        <f t="shared" si="4"/>
        <v>2.6613995788490306E-2</v>
      </c>
      <c r="P36" s="76">
        <f>分析係数表!C39</f>
        <v>1</v>
      </c>
      <c r="Q36" s="82">
        <f t="shared" si="5"/>
        <v>2.6613995788490306E-2</v>
      </c>
      <c r="R36" s="83">
        <v>3.7535849236849703E-2</v>
      </c>
      <c r="S36" s="84">
        <f t="shared" si="6"/>
        <v>5.267085279684619E-2</v>
      </c>
      <c r="T36" s="85">
        <f>分析係数表!F39</f>
        <v>0.70210390220968499</v>
      </c>
      <c r="U36" s="86">
        <f t="shared" si="7"/>
        <v>3.6980411281377613E-2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投入係数表!J37</f>
        <v>2.0568725253252429E-4</v>
      </c>
      <c r="E37" s="77">
        <f t="shared" si="0"/>
        <v>2.0568725253252429E-2</v>
      </c>
      <c r="F37" s="76">
        <f>分析係数表!C40</f>
        <v>1</v>
      </c>
      <c r="G37" s="77">
        <f t="shared" si="1"/>
        <v>2.0568725253252429E-2</v>
      </c>
      <c r="H37" s="77">
        <v>2.1596910616758943E-2</v>
      </c>
      <c r="I37" s="77">
        <f t="shared" si="2"/>
        <v>2.1596910616758943E-2</v>
      </c>
      <c r="J37" s="76">
        <f>分析係数表!G40</f>
        <v>0.54518413597733706</v>
      </c>
      <c r="K37" s="78">
        <f t="shared" si="3"/>
        <v>1.1774293054377502E-2</v>
      </c>
      <c r="L37" s="79"/>
      <c r="M37" s="80"/>
      <c r="N37" s="81">
        <f>分析係数表!H40</f>
        <v>3.4256985428810838E-2</v>
      </c>
      <c r="O37" s="82">
        <f t="shared" si="4"/>
        <v>0.25235198416315507</v>
      </c>
      <c r="P37" s="76">
        <f>分析係数表!C40</f>
        <v>1</v>
      </c>
      <c r="Q37" s="82">
        <f t="shared" si="5"/>
        <v>0.25235198416315507</v>
      </c>
      <c r="R37" s="83">
        <v>0.2528277493956701</v>
      </c>
      <c r="S37" s="84">
        <f t="shared" si="6"/>
        <v>0.27442466001242904</v>
      </c>
      <c r="T37" s="85">
        <f>分析係数表!F40</f>
        <v>0.74197355996222847</v>
      </c>
      <c r="U37" s="86">
        <f t="shared" si="7"/>
        <v>0.20361584193084617</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投入係数表!J38</f>
        <v>1.7140604377710359E-5</v>
      </c>
      <c r="E38" s="77">
        <f t="shared" si="0"/>
        <v>1.7140604377710359E-3</v>
      </c>
      <c r="F38" s="76">
        <f>分析係数表!C41</f>
        <v>0.81633454219164769</v>
      </c>
      <c r="G38" s="77">
        <f t="shared" si="1"/>
        <v>1.3992467427566338E-3</v>
      </c>
      <c r="H38" s="77">
        <v>2.7908886437641328E-3</v>
      </c>
      <c r="I38" s="77">
        <f t="shared" si="2"/>
        <v>2.7908886437641328E-3</v>
      </c>
      <c r="J38" s="76">
        <f>分析係数表!G41</f>
        <v>0.4395790436970945</v>
      </c>
      <c r="K38" s="78">
        <f t="shared" si="3"/>
        <v>1.2268161610909185E-3</v>
      </c>
      <c r="L38" s="79"/>
      <c r="M38" s="80"/>
      <c r="N38" s="81">
        <f>分析係数表!H41</f>
        <v>5.7994566183378615E-2</v>
      </c>
      <c r="O38" s="82">
        <f t="shared" si="4"/>
        <v>0.42721341833974197</v>
      </c>
      <c r="P38" s="76">
        <f>分析係数表!C41</f>
        <v>0.81633454219164769</v>
      </c>
      <c r="Q38" s="82">
        <f t="shared" si="5"/>
        <v>0.3487490702785021</v>
      </c>
      <c r="R38" s="83">
        <v>0.35520107365060505</v>
      </c>
      <c r="S38" s="84">
        <f t="shared" si="6"/>
        <v>0.35799196229436919</v>
      </c>
      <c r="T38" s="85">
        <f>分析係数表!F41</f>
        <v>0.54481811942347291</v>
      </c>
      <c r="U38" s="86">
        <f t="shared" si="7"/>
        <v>0.19504050766593706</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投入係数表!J39</f>
        <v>1.4055295589722493E-3</v>
      </c>
      <c r="E39" s="77">
        <f>$C$12*D39</f>
        <v>0.14055295589722494</v>
      </c>
      <c r="F39" s="76">
        <f>分析係数表!C42</f>
        <v>0.95937673900946019</v>
      </c>
      <c r="G39" s="77">
        <f>E39*F39</f>
        <v>0.13484323648682014</v>
      </c>
      <c r="H39" s="77">
        <v>0.14362110740849077</v>
      </c>
      <c r="I39" s="77">
        <f>C39+H39</f>
        <v>0.14362110740849077</v>
      </c>
      <c r="J39" s="76">
        <f>分析係数表!G42</f>
        <v>0.48447864154948261</v>
      </c>
      <c r="K39" s="78">
        <f>I39*J39</f>
        <v>6.9581359015097946E-2</v>
      </c>
      <c r="L39" s="79"/>
      <c r="M39" s="80"/>
      <c r="N39" s="81">
        <f>分析係数表!H42</f>
        <v>1.0613716578219029E-2</v>
      </c>
      <c r="O39" s="82">
        <f t="shared" si="4"/>
        <v>7.8185292848516705E-2</v>
      </c>
      <c r="P39" s="76">
        <f>分析係数表!C42</f>
        <v>0.95937673900946019</v>
      </c>
      <c r="Q39" s="82">
        <f>O39*P39</f>
        <v>7.5009151291509618E-2</v>
      </c>
      <c r="R39" s="83">
        <v>7.8619883610168709E-2</v>
      </c>
      <c r="S39" s="84">
        <f>I39+R39</f>
        <v>0.22224099101865946</v>
      </c>
      <c r="T39" s="85">
        <f>分析係数表!F42</f>
        <v>0.55638100291854609</v>
      </c>
      <c r="U39" s="86">
        <f t="shared" si="7"/>
        <v>0.12365066547257335</v>
      </c>
      <c r="V39" s="87">
        <f>分析係数表!D42</f>
        <v>0.13372247280445743</v>
      </c>
      <c r="W39" s="88">
        <f t="shared" si="8"/>
        <v>0</v>
      </c>
      <c r="X39" s="76">
        <f>分析係数表!E42</f>
        <v>9.7903953303263472E-2</v>
      </c>
      <c r="Y39" s="89">
        <f t="shared" si="9"/>
        <v>0</v>
      </c>
    </row>
    <row r="40" spans="1:25" x14ac:dyDescent="0.2">
      <c r="A40" s="6" t="s">
        <v>195</v>
      </c>
      <c r="B40" s="5" t="s">
        <v>41</v>
      </c>
      <c r="C40" s="90"/>
      <c r="D40" s="76">
        <f>投入係数表!J40</f>
        <v>4.4771258634579453E-2</v>
      </c>
      <c r="E40" s="77">
        <f>$C$12*D40</f>
        <v>4.4771258634579452</v>
      </c>
      <c r="F40" s="76">
        <f>分析係数表!C43</f>
        <v>0.4131437979732393</v>
      </c>
      <c r="G40" s="77">
        <f>E40*F40</f>
        <v>1.8496967832332338</v>
      </c>
      <c r="H40" s="77">
        <v>2.1077880294403473</v>
      </c>
      <c r="I40" s="77">
        <f>C40+H40</f>
        <v>2.1077880294403473</v>
      </c>
      <c r="J40" s="76">
        <f>分析係数表!G43</f>
        <v>0.33776204164621748</v>
      </c>
      <c r="K40" s="78">
        <f>I40*J40</f>
        <v>0.71193078818122923</v>
      </c>
      <c r="L40" s="79"/>
      <c r="M40" s="80"/>
      <c r="N40" s="81">
        <f>分析係数表!H43</f>
        <v>3.0226965224299098E-2</v>
      </c>
      <c r="O40" s="82">
        <f t="shared" si="4"/>
        <v>0.22266508725450773</v>
      </c>
      <c r="P40" s="76">
        <f>分析係数表!C43</f>
        <v>0.4131437979732393</v>
      </c>
      <c r="Q40" s="82">
        <f>O40*P40</f>
        <v>9.1992699824370042E-2</v>
      </c>
      <c r="R40" s="83">
        <v>0.1645766167806276</v>
      </c>
      <c r="S40" s="84">
        <f>I40+R40</f>
        <v>2.272364646220975</v>
      </c>
      <c r="T40" s="85">
        <f>分析係数表!F43</f>
        <v>0.53379373203393399</v>
      </c>
      <c r="U40" s="86">
        <f t="shared" si="7"/>
        <v>1.2129740050482642</v>
      </c>
      <c r="V40" s="87">
        <f>分析係数表!D43</f>
        <v>0.11519315711982052</v>
      </c>
      <c r="W40" s="88">
        <f t="shared" si="8"/>
        <v>0</v>
      </c>
      <c r="X40" s="76">
        <f>分析係数表!E43</f>
        <v>9.142536633246863E-2</v>
      </c>
      <c r="Y40" s="89">
        <f t="shared" si="9"/>
        <v>0</v>
      </c>
    </row>
    <row r="41" spans="1:25" x14ac:dyDescent="0.2">
      <c r="A41" s="6" t="s">
        <v>341</v>
      </c>
      <c r="B41" s="5" t="s">
        <v>42</v>
      </c>
      <c r="C41" s="90"/>
      <c r="D41" s="76">
        <f>投入係数表!J41</f>
        <v>8.5703021888551792E-5</v>
      </c>
      <c r="E41" s="77">
        <f>$C$12*D41</f>
        <v>8.5703021888551799E-3</v>
      </c>
      <c r="F41" s="76">
        <f>分析係数表!C44</f>
        <v>0.45547864698968266</v>
      </c>
      <c r="G41" s="77">
        <f>E41*F41</f>
        <v>3.9035896452724729E-3</v>
      </c>
      <c r="H41" s="77">
        <v>6.2557466521268763E-3</v>
      </c>
      <c r="I41" s="77">
        <f>C41+H41</f>
        <v>6.2557466521268763E-3</v>
      </c>
      <c r="J41" s="76">
        <f>分析係数表!G44</f>
        <v>0.26709165419892017</v>
      </c>
      <c r="K41" s="78">
        <f>I41*J41</f>
        <v>1.6708577215659242E-3</v>
      </c>
      <c r="L41" s="79"/>
      <c r="M41" s="80"/>
      <c r="N41" s="81">
        <f>分析係数表!H44</f>
        <v>0.10779487886361411</v>
      </c>
      <c r="O41" s="82">
        <f t="shared" si="4"/>
        <v>0.79406437032787791</v>
      </c>
      <c r="P41" s="76">
        <f>分析係数表!C44</f>
        <v>0.45547864698968266</v>
      </c>
      <c r="Q41" s="82">
        <f>O41*P41</f>
        <v>0.36167936501965614</v>
      </c>
      <c r="R41" s="83">
        <v>0.36766842504353531</v>
      </c>
      <c r="S41" s="84">
        <f>I41+R41</f>
        <v>0.37392417169566217</v>
      </c>
      <c r="T41" s="85">
        <f>分析係数表!F44</f>
        <v>0.48806348793338972</v>
      </c>
      <c r="U41" s="86">
        <f t="shared" si="7"/>
        <v>0.18249873546038856</v>
      </c>
      <c r="V41" s="87">
        <f>分析係数表!D44</f>
        <v>0.21589800299225917</v>
      </c>
      <c r="W41" s="88">
        <f t="shared" si="8"/>
        <v>0</v>
      </c>
      <c r="X41" s="76">
        <f>分析係数表!E44</f>
        <v>0.16906264229493267</v>
      </c>
      <c r="Y41" s="89">
        <f t="shared" si="9"/>
        <v>0</v>
      </c>
    </row>
    <row r="42" spans="1:25" x14ac:dyDescent="0.2">
      <c r="A42" s="6" t="s">
        <v>342</v>
      </c>
      <c r="B42" s="5" t="s">
        <v>279</v>
      </c>
      <c r="C42" s="90"/>
      <c r="D42" s="76">
        <f>投入係数表!J42</f>
        <v>9.5987384515178003E-4</v>
      </c>
      <c r="E42" s="77">
        <f>$C$12*D42</f>
        <v>9.5987384515178006E-2</v>
      </c>
      <c r="F42" s="76">
        <f>分析係数表!C45</f>
        <v>1</v>
      </c>
      <c r="G42" s="77">
        <f>E42*F42</f>
        <v>9.5987384515178006E-2</v>
      </c>
      <c r="H42" s="77">
        <v>0.11199492644258557</v>
      </c>
      <c r="I42" s="77">
        <f>C42+H42</f>
        <v>0.11199492644258557</v>
      </c>
      <c r="J42" s="76">
        <f>分析係数表!G45</f>
        <v>0</v>
      </c>
      <c r="K42" s="78">
        <f>I42*J42</f>
        <v>0</v>
      </c>
      <c r="L42" s="79"/>
      <c r="M42" s="80"/>
      <c r="N42" s="81">
        <f>分析係数表!H45</f>
        <v>0</v>
      </c>
      <c r="O42" s="82">
        <f t="shared" si="4"/>
        <v>0</v>
      </c>
      <c r="P42" s="76">
        <f>分析係数表!C45</f>
        <v>1</v>
      </c>
      <c r="Q42" s="82">
        <f>O42*P42</f>
        <v>0</v>
      </c>
      <c r="R42" s="83">
        <v>7.9004200566982867E-3</v>
      </c>
      <c r="S42" s="84">
        <f>I42+R42</f>
        <v>0.11989534649928386</v>
      </c>
      <c r="T42" s="85">
        <f>分析係数表!F45</f>
        <v>0</v>
      </c>
      <c r="U42" s="86">
        <f t="shared" si="7"/>
        <v>0</v>
      </c>
      <c r="V42" s="87">
        <f>分析係数表!D45</f>
        <v>0</v>
      </c>
      <c r="W42" s="88">
        <f t="shared" si="8"/>
        <v>0</v>
      </c>
      <c r="X42" s="76">
        <f>分析係数表!E45</f>
        <v>0</v>
      </c>
      <c r="Y42" s="89">
        <f t="shared" si="9"/>
        <v>0</v>
      </c>
    </row>
    <row r="43" spans="1:25" x14ac:dyDescent="0.2">
      <c r="A43" s="6" t="s">
        <v>343</v>
      </c>
      <c r="B43" s="5" t="s">
        <v>280</v>
      </c>
      <c r="C43" s="90"/>
      <c r="D43" s="76">
        <f>投入係数表!J43</f>
        <v>1.8511852727927187E-3</v>
      </c>
      <c r="E43" s="77">
        <f>$C$12*D43</f>
        <v>0.18511852727927186</v>
      </c>
      <c r="F43" s="76">
        <f>分析係数表!C46</f>
        <v>0.339622641509434</v>
      </c>
      <c r="G43" s="77">
        <f>E43*F43</f>
        <v>6.2870443226922521E-2</v>
      </c>
      <c r="H43" s="77">
        <v>7.9838453035344786E-2</v>
      </c>
      <c r="I43" s="77">
        <f>C43+H43</f>
        <v>7.9838453035344786E-2</v>
      </c>
      <c r="J43" s="76">
        <f>分析係数表!G46</f>
        <v>9.1833387996064289E-3</v>
      </c>
      <c r="K43" s="78">
        <f>I43*J43</f>
        <v>7.3318356346003741E-4</v>
      </c>
      <c r="L43" s="79"/>
      <c r="M43" s="80"/>
      <c r="N43" s="81">
        <f>分析係数表!H46</f>
        <v>2.0661561732582222E-2</v>
      </c>
      <c r="O43" s="82">
        <f t="shared" si="4"/>
        <v>0.15220212852534215</v>
      </c>
      <c r="P43" s="76">
        <f>分析係数表!C46</f>
        <v>0.339622641509434</v>
      </c>
      <c r="Q43" s="82">
        <f>O43*P43</f>
        <v>5.1691288933135078E-2</v>
      </c>
      <c r="R43" s="83">
        <v>5.7613721737106917E-2</v>
      </c>
      <c r="S43" s="84">
        <f>I43+R43</f>
        <v>0.1374521747724517</v>
      </c>
      <c r="T43" s="85">
        <f>分析係数表!F46</f>
        <v>0.31321744834371923</v>
      </c>
      <c r="U43" s="86">
        <f t="shared" si="7"/>
        <v>4.3052419451522259E-2</v>
      </c>
      <c r="V43" s="87">
        <f>分析係数表!D46</f>
        <v>3.9357166284027549E-3</v>
      </c>
      <c r="W43" s="88">
        <f t="shared" si="8"/>
        <v>0</v>
      </c>
      <c r="X43" s="76">
        <f>分析係数表!E46</f>
        <v>1.0167267956707117E-2</v>
      </c>
      <c r="Y43" s="89">
        <f t="shared" si="9"/>
        <v>0</v>
      </c>
    </row>
    <row r="44" spans="1:25" x14ac:dyDescent="0.2">
      <c r="A44" s="192">
        <v>40</v>
      </c>
      <c r="B44" s="14" t="s">
        <v>151</v>
      </c>
      <c r="C44" s="197">
        <f>SUM(C5:C43)</f>
        <v>100</v>
      </c>
      <c r="D44" s="92">
        <f>投入係数表!J44</f>
        <v>0.68375584923124388</v>
      </c>
      <c r="E44" s="91">
        <f>SUM(E5:E43)</f>
        <v>68.375584923124393</v>
      </c>
      <c r="F44" s="92">
        <f>分析係数表!C47</f>
        <v>0.37586044165269894</v>
      </c>
      <c r="G44" s="91">
        <f>SUM(G5:G43)</f>
        <v>7.402639455049548</v>
      </c>
      <c r="H44" s="91">
        <f>SUM(H5:H43)</f>
        <v>8.3560718842595847</v>
      </c>
      <c r="I44" s="91">
        <f>SUM(I5:I43)</f>
        <v>108.35607188425963</v>
      </c>
      <c r="J44" s="92">
        <f>分析係数表!G47</f>
        <v>0.22454849559823431</v>
      </c>
      <c r="K44" s="93">
        <f>SUM(K5:K43)</f>
        <v>11.742463434450013</v>
      </c>
      <c r="L44" s="94">
        <f>最終需要_まとめ!$L$33</f>
        <v>0.62733333333333341</v>
      </c>
      <c r="M44" s="91">
        <f>K44*L44</f>
        <v>7.3664387278783092</v>
      </c>
      <c r="N44" s="95">
        <f>分析係数表!H47</f>
        <v>1</v>
      </c>
      <c r="O44" s="91">
        <f>SUM(O5:O43)</f>
        <v>7.3664387278783092</v>
      </c>
      <c r="P44" s="92">
        <f>分析係数表!C47</f>
        <v>0.37586044165269894</v>
      </c>
      <c r="Q44" s="96">
        <f>SUM(Q5:Q43)</f>
        <v>3.5173487931630429</v>
      </c>
      <c r="R44" s="91">
        <f>SUM(R5:R43)</f>
        <v>3.8955106584262316</v>
      </c>
      <c r="S44" s="97">
        <f>SUM(S5:S43)</f>
        <v>112.25158254268577</v>
      </c>
      <c r="T44" s="98">
        <f>分析係数表!F47</f>
        <v>0.4514453000332283</v>
      </c>
      <c r="U44" s="99">
        <f>SUM(U5:U43)</f>
        <v>37.143595565428306</v>
      </c>
      <c r="V44" s="100">
        <f>分析係数表!D47</f>
        <v>6.1166352989693973E-2</v>
      </c>
      <c r="W44" s="101">
        <f>SUM(W5:W43)</f>
        <v>3</v>
      </c>
      <c r="X44" s="92">
        <f>分析係数表!E47</f>
        <v>5.2427176815309715E-2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6" width="9" style="3" bestFit="1" customWidth="1"/>
    <col min="7"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303</v>
      </c>
      <c r="S2" s="3" t="s">
        <v>153</v>
      </c>
      <c r="U2" s="64" t="s">
        <v>210</v>
      </c>
      <c r="W2" s="3" t="s">
        <v>130</v>
      </c>
      <c r="Y2" s="3" t="s">
        <v>154</v>
      </c>
    </row>
    <row r="3" spans="1:25" ht="44" x14ac:dyDescent="0.2">
      <c r="B3" s="65"/>
      <c r="C3" s="66" t="s">
        <v>228</v>
      </c>
      <c r="D3" s="66" t="s">
        <v>244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投入係数表!K5</f>
        <v>0</v>
      </c>
      <c r="E5" s="110">
        <f t="shared" ref="E5:E38" si="0">$C$13*D5</f>
        <v>0</v>
      </c>
      <c r="F5" s="76">
        <f>分析係数表!C8</f>
        <v>0.31930596918295995</v>
      </c>
      <c r="G5" s="110">
        <f t="shared" ref="G5:G38" si="1">E5*F5</f>
        <v>0</v>
      </c>
      <c r="H5" s="110">
        <f t="array" ref="H5:H43">MMULT(逆行列係数!C5:AO43,'9'!G5:G43)</f>
        <v>9.5379778407893192E-5</v>
      </c>
      <c r="I5" s="110">
        <f t="shared" ref="I5:I38" si="2">C5+H5</f>
        <v>9.5379778407893192E-5</v>
      </c>
      <c r="J5" s="107">
        <f>分析係数表!G8</f>
        <v>0.11985164942416553</v>
      </c>
      <c r="K5" s="111">
        <f t="shared" ref="K5:K38" si="3">I5*J5</f>
        <v>1.1431423763897407E-5</v>
      </c>
      <c r="L5" s="79" t="s">
        <v>183</v>
      </c>
      <c r="M5" s="80" t="s">
        <v>183</v>
      </c>
      <c r="N5" s="81">
        <f>分析係数表!H8</f>
        <v>1.0269115390614515E-2</v>
      </c>
      <c r="O5" s="82">
        <f t="shared" ref="O5:O43" si="4">$M$44*N5</f>
        <v>2.5376841276215423E-2</v>
      </c>
      <c r="P5" s="76">
        <f>分析係数表!C8</f>
        <v>0.31930596918295995</v>
      </c>
      <c r="Q5" s="82">
        <f t="shared" ref="Q5:Q38" si="5">O5*P5</f>
        <v>8.1029768985041075E-3</v>
      </c>
      <c r="R5" s="83">
        <f t="array" ref="R5:R43">MMULT(逆行列係数!C5:AO43,'9'!Q5:Q43)</f>
        <v>1.0491692230538259E-2</v>
      </c>
      <c r="S5" s="84">
        <f t="shared" ref="S5:S38" si="6">I5+R5</f>
        <v>1.0587072008946152E-2</v>
      </c>
      <c r="T5" s="85">
        <f>分析係数表!F8</f>
        <v>0.45168846379074762</v>
      </c>
      <c r="U5" s="86">
        <f t="shared" ref="U5:U43" si="7">S5*T5</f>
        <v>4.7820582917629121E-3</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107">
        <f>投入係数表!K6</f>
        <v>0</v>
      </c>
      <c r="E6" s="110">
        <f t="shared" si="0"/>
        <v>0</v>
      </c>
      <c r="F6" s="76">
        <f>分析係数表!C9</f>
        <v>0.10538116591928248</v>
      </c>
      <c r="G6" s="110">
        <f t="shared" si="1"/>
        <v>0</v>
      </c>
      <c r="H6" s="110">
        <v>1.1983847500275278E-5</v>
      </c>
      <c r="I6" s="110">
        <f t="shared" si="2"/>
        <v>1.1983847500275278E-5</v>
      </c>
      <c r="J6" s="107">
        <f>分析係数表!G9</f>
        <v>0.23529411764705882</v>
      </c>
      <c r="K6" s="111">
        <f t="shared" si="3"/>
        <v>2.8197288235941829E-6</v>
      </c>
      <c r="L6" s="79"/>
      <c r="M6" s="80"/>
      <c r="N6" s="81">
        <f>分析係数表!H9</f>
        <v>5.5136190016722222E-4</v>
      </c>
      <c r="O6" s="82">
        <f t="shared" si="4"/>
        <v>1.3625149678504922E-3</v>
      </c>
      <c r="P6" s="76">
        <f>分析係数表!C9</f>
        <v>0.10538116591928248</v>
      </c>
      <c r="Q6" s="82">
        <f t="shared" si="5"/>
        <v>1.4358341589455856E-4</v>
      </c>
      <c r="R6" s="83">
        <v>1.6976928098393068E-4</v>
      </c>
      <c r="S6" s="84">
        <f t="shared" si="6"/>
        <v>1.8175312848420596E-4</v>
      </c>
      <c r="T6" s="85">
        <f>分析係数表!F9</f>
        <v>0.68627450980392157</v>
      </c>
      <c r="U6" s="86">
        <f t="shared" si="7"/>
        <v>1.2473253915582763E-4</v>
      </c>
      <c r="V6" s="87">
        <f>分析係数表!D9</f>
        <v>0.17647058823529413</v>
      </c>
      <c r="W6" s="167">
        <f t="shared" si="8"/>
        <v>0</v>
      </c>
      <c r="X6" s="76">
        <f>分析係数表!E9</f>
        <v>0.11764705882352941</v>
      </c>
      <c r="Y6" s="166">
        <f t="shared" si="9"/>
        <v>0</v>
      </c>
    </row>
    <row r="7" spans="1:25" x14ac:dyDescent="0.2">
      <c r="A7" s="6" t="s">
        <v>221</v>
      </c>
      <c r="B7" s="5" t="s">
        <v>267</v>
      </c>
      <c r="C7" s="90"/>
      <c r="D7" s="107">
        <f>投入係数表!K7</f>
        <v>0</v>
      </c>
      <c r="E7" s="110">
        <f t="shared" si="0"/>
        <v>0</v>
      </c>
      <c r="F7" s="76">
        <f>分析係数表!C10</f>
        <v>4.5045045045044585E-3</v>
      </c>
      <c r="G7" s="110">
        <f t="shared" si="1"/>
        <v>0</v>
      </c>
      <c r="H7" s="110">
        <v>1.78038679696021E-6</v>
      </c>
      <c r="I7" s="110">
        <f t="shared" si="2"/>
        <v>1.78038679696021E-6</v>
      </c>
      <c r="J7" s="107">
        <f>分析係数表!G10</f>
        <v>0.2857142857142857</v>
      </c>
      <c r="K7" s="111">
        <f t="shared" si="3"/>
        <v>5.0868194198863137E-7</v>
      </c>
      <c r="L7" s="79"/>
      <c r="M7" s="80"/>
      <c r="N7" s="81">
        <f>分析係数表!H10</f>
        <v>1.0301761818913889E-3</v>
      </c>
      <c r="O7" s="82">
        <f t="shared" si="4"/>
        <v>2.5457516504574988E-3</v>
      </c>
      <c r="P7" s="76">
        <f>分析係数表!C10</f>
        <v>4.5045045045044585E-3</v>
      </c>
      <c r="Q7" s="82">
        <f t="shared" si="5"/>
        <v>1.1467349776835463E-5</v>
      </c>
      <c r="R7" s="83">
        <v>1.7001360888882867E-5</v>
      </c>
      <c r="S7" s="84">
        <f t="shared" si="6"/>
        <v>1.8781747685843077E-5</v>
      </c>
      <c r="T7" s="85">
        <f>分析係数表!F10</f>
        <v>0.5714285714285714</v>
      </c>
      <c r="U7" s="86">
        <f t="shared" si="7"/>
        <v>1.0732427249053187E-5</v>
      </c>
      <c r="V7" s="87">
        <f>分析係数表!D10</f>
        <v>0</v>
      </c>
      <c r="W7" s="167">
        <f t="shared" si="8"/>
        <v>0</v>
      </c>
      <c r="X7" s="76">
        <f>分析係数表!E10</f>
        <v>0</v>
      </c>
      <c r="Y7" s="166">
        <f t="shared" si="9"/>
        <v>0</v>
      </c>
    </row>
    <row r="8" spans="1:25" x14ac:dyDescent="0.2">
      <c r="A8" s="6" t="s">
        <v>222</v>
      </c>
      <c r="B8" s="5" t="s">
        <v>27</v>
      </c>
      <c r="C8" s="90"/>
      <c r="D8" s="107">
        <f>投入係数表!K8</f>
        <v>0.58710155670867314</v>
      </c>
      <c r="E8" s="110">
        <f t="shared" si="0"/>
        <v>58.710155670867316</v>
      </c>
      <c r="F8" s="76">
        <f>分析係数表!C11</f>
        <v>3.1931139802859887E-3</v>
      </c>
      <c r="G8" s="110">
        <f t="shared" si="1"/>
        <v>0.18746821885741313</v>
      </c>
      <c r="H8" s="110">
        <v>0.18839748528180555</v>
      </c>
      <c r="I8" s="110">
        <f t="shared" si="2"/>
        <v>0.18839748528180555</v>
      </c>
      <c r="J8" s="107">
        <f>分析係数表!G11</f>
        <v>0.37142857142857144</v>
      </c>
      <c r="K8" s="111">
        <f t="shared" si="3"/>
        <v>6.9976208818956345E-2</v>
      </c>
      <c r="L8" s="79"/>
      <c r="M8" s="80"/>
      <c r="N8" s="81">
        <f>分析係数表!H11</f>
        <v>-1.8136904610763891E-5</v>
      </c>
      <c r="O8" s="82">
        <f t="shared" si="4"/>
        <v>-4.4819571310871467E-5</v>
      </c>
      <c r="P8" s="76">
        <f>分析係数表!C11</f>
        <v>3.1931139802859887E-3</v>
      </c>
      <c r="Q8" s="82">
        <f t="shared" si="5"/>
        <v>-1.4311399974316849E-7</v>
      </c>
      <c r="R8" s="83">
        <v>3.1903204410402737E-5</v>
      </c>
      <c r="S8" s="84">
        <f t="shared" si="6"/>
        <v>0.18842938848621596</v>
      </c>
      <c r="T8" s="85">
        <f>分析係数表!F11</f>
        <v>0.6</v>
      </c>
      <c r="U8" s="86">
        <f t="shared" si="7"/>
        <v>0.11305763309172957</v>
      </c>
      <c r="V8" s="87">
        <f>分析係数表!D11</f>
        <v>2.8571428571428571E-2</v>
      </c>
      <c r="W8" s="167">
        <f t="shared" si="8"/>
        <v>0</v>
      </c>
      <c r="X8" s="76">
        <f>分析係数表!E11</f>
        <v>0</v>
      </c>
      <c r="Y8" s="166">
        <f t="shared" si="9"/>
        <v>0</v>
      </c>
    </row>
    <row r="9" spans="1:25" x14ac:dyDescent="0.2">
      <c r="A9" s="6" t="s">
        <v>223</v>
      </c>
      <c r="B9" s="5" t="s">
        <v>191</v>
      </c>
      <c r="C9" s="90"/>
      <c r="D9" s="107">
        <f>投入係数表!K9</f>
        <v>0</v>
      </c>
      <c r="E9" s="110">
        <f t="shared" si="0"/>
        <v>0</v>
      </c>
      <c r="F9" s="76">
        <f>分析係数表!C12</f>
        <v>6.6043595279642764E-2</v>
      </c>
      <c r="G9" s="110">
        <f t="shared" si="1"/>
        <v>0</v>
      </c>
      <c r="H9" s="110">
        <v>2.5151997247527494E-5</v>
      </c>
      <c r="I9" s="110">
        <f t="shared" si="2"/>
        <v>2.5151997247527494E-5</v>
      </c>
      <c r="J9" s="107">
        <f>分析係数表!G12</f>
        <v>0.14090852981113441</v>
      </c>
      <c r="K9" s="111">
        <f t="shared" si="3"/>
        <v>3.5441309539627987E-6</v>
      </c>
      <c r="L9" s="79"/>
      <c r="M9" s="80"/>
      <c r="N9" s="81">
        <f>分析係数表!H12</f>
        <v>8.4811793340854105E-2</v>
      </c>
      <c r="O9" s="82">
        <f t="shared" si="4"/>
        <v>0.20958527936389715</v>
      </c>
      <c r="P9" s="76">
        <f>分析係数表!C12</f>
        <v>6.6043595279642764E-2</v>
      </c>
      <c r="Q9" s="82">
        <f t="shared" si="5"/>
        <v>1.3841765366880088E-2</v>
      </c>
      <c r="R9" s="83">
        <v>1.5492080121929827E-2</v>
      </c>
      <c r="S9" s="84">
        <f t="shared" si="6"/>
        <v>1.5517232119177354E-2</v>
      </c>
      <c r="T9" s="85">
        <f>分析係数表!F12</f>
        <v>0.31027033699543266</v>
      </c>
      <c r="U9" s="86">
        <f t="shared" si="7"/>
        <v>4.8145368388535096E-3</v>
      </c>
      <c r="V9" s="87">
        <f>分析係数表!D12</f>
        <v>7.3571164053820512E-2</v>
      </c>
      <c r="W9" s="167">
        <f t="shared" si="8"/>
        <v>0</v>
      </c>
      <c r="X9" s="76">
        <f>分析係数表!E12</f>
        <v>7.8015059869151956E-2</v>
      </c>
      <c r="Y9" s="166">
        <f t="shared" si="9"/>
        <v>0</v>
      </c>
    </row>
    <row r="10" spans="1:25" x14ac:dyDescent="0.2">
      <c r="A10" s="6" t="s">
        <v>224</v>
      </c>
      <c r="B10" s="5" t="s">
        <v>28</v>
      </c>
      <c r="C10" s="90"/>
      <c r="D10" s="107">
        <f>投入係数表!K10</f>
        <v>0</v>
      </c>
      <c r="E10" s="110">
        <f t="shared" si="0"/>
        <v>0</v>
      </c>
      <c r="F10" s="76">
        <f>分析係数表!C13</f>
        <v>0</v>
      </c>
      <c r="G10" s="110">
        <f t="shared" si="1"/>
        <v>0</v>
      </c>
      <c r="H10" s="110">
        <v>0</v>
      </c>
      <c r="I10" s="110">
        <f t="shared" si="2"/>
        <v>0</v>
      </c>
      <c r="J10" s="107">
        <f>分析係数表!G13</f>
        <v>0.24778761061946902</v>
      </c>
      <c r="K10" s="111">
        <f t="shared" si="3"/>
        <v>0</v>
      </c>
      <c r="L10" s="79"/>
      <c r="M10" s="80"/>
      <c r="N10" s="81">
        <f>分析係数表!H13</f>
        <v>1.3780420123258403E-2</v>
      </c>
      <c r="O10" s="82">
        <f t="shared" si="4"/>
        <v>3.4053910282000138E-2</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107">
        <f>投入係数表!K11</f>
        <v>0</v>
      </c>
      <c r="E11" s="110">
        <f t="shared" si="0"/>
        <v>0</v>
      </c>
      <c r="F11" s="76">
        <f>分析係数表!C14</f>
        <v>0.21132596685082872</v>
      </c>
      <c r="G11" s="110">
        <f t="shared" si="1"/>
        <v>0</v>
      </c>
      <c r="H11" s="110">
        <v>5.1618340758111374E-3</v>
      </c>
      <c r="I11" s="110">
        <f t="shared" si="2"/>
        <v>5.1618340758111374E-3</v>
      </c>
      <c r="J11" s="107">
        <f>分析係数表!G14</f>
        <v>0.15875192868163895</v>
      </c>
      <c r="K11" s="111">
        <f t="shared" si="3"/>
        <v>8.1945111506962344E-4</v>
      </c>
      <c r="L11" s="79"/>
      <c r="M11" s="80"/>
      <c r="N11" s="81">
        <f>分析係数表!H14</f>
        <v>1.0700773720350694E-3</v>
      </c>
      <c r="O11" s="82">
        <f t="shared" si="4"/>
        <v>2.6443547073414161E-3</v>
      </c>
      <c r="P11" s="76">
        <f>分析係数表!C14</f>
        <v>0.21132596685082872</v>
      </c>
      <c r="Q11" s="82">
        <f t="shared" si="5"/>
        <v>5.5882081522546495E-4</v>
      </c>
      <c r="R11" s="83">
        <v>2.971752650180039E-3</v>
      </c>
      <c r="S11" s="84">
        <f t="shared" si="6"/>
        <v>8.1335867259911768E-3</v>
      </c>
      <c r="T11" s="85">
        <f>分析係数表!F14</f>
        <v>0.30327447282701869</v>
      </c>
      <c r="U11" s="86">
        <f t="shared" si="7"/>
        <v>2.4667092265178111E-3</v>
      </c>
      <c r="V11" s="87">
        <f>分析係数表!D14</f>
        <v>3.2144693982513288E-2</v>
      </c>
      <c r="W11" s="167">
        <f t="shared" si="8"/>
        <v>0</v>
      </c>
      <c r="X11" s="76">
        <f>分析係数表!E14</f>
        <v>3.1630378878793074E-2</v>
      </c>
      <c r="Y11" s="166">
        <f t="shared" si="9"/>
        <v>0</v>
      </c>
    </row>
    <row r="12" spans="1:25" x14ac:dyDescent="0.2">
      <c r="A12" s="6" t="s">
        <v>226</v>
      </c>
      <c r="B12" s="5" t="s">
        <v>29</v>
      </c>
      <c r="C12" s="90"/>
      <c r="D12" s="107">
        <f>投入係数表!K12</f>
        <v>2.223869532987398E-3</v>
      </c>
      <c r="E12" s="110">
        <f t="shared" si="0"/>
        <v>0.22238695329873981</v>
      </c>
      <c r="F12" s="76">
        <f>分析係数表!C15</f>
        <v>0</v>
      </c>
      <c r="G12" s="110">
        <f t="shared" si="1"/>
        <v>0</v>
      </c>
      <c r="H12" s="110">
        <v>0</v>
      </c>
      <c r="I12" s="110">
        <f t="shared" si="2"/>
        <v>0</v>
      </c>
      <c r="J12" s="107">
        <f>分析係数表!G15</f>
        <v>9.5610291218868382E-2</v>
      </c>
      <c r="K12" s="111">
        <f t="shared" si="3"/>
        <v>0</v>
      </c>
      <c r="L12" s="79"/>
      <c r="M12" s="80"/>
      <c r="N12" s="81">
        <f>分析係数表!H15</f>
        <v>7.8206332681613894E-3</v>
      </c>
      <c r="O12" s="82">
        <f t="shared" si="4"/>
        <v>1.9326199149247773E-2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75">
        <f>最終需要_まとめ!C14</f>
        <v>100</v>
      </c>
      <c r="D13" s="107">
        <f>投入係数表!K13</f>
        <v>6.2268346923647147E-2</v>
      </c>
      <c r="E13" s="110">
        <f t="shared" si="0"/>
        <v>6.2268346923647151</v>
      </c>
      <c r="F13" s="76">
        <f>分析係数表!C16</f>
        <v>5.160637490513531E-2</v>
      </c>
      <c r="G13" s="110">
        <f t="shared" si="1"/>
        <v>0.32134436560647639</v>
      </c>
      <c r="H13" s="110">
        <v>0.3247704214942721</v>
      </c>
      <c r="I13" s="110">
        <f t="shared" si="2"/>
        <v>100.32477042149428</v>
      </c>
      <c r="J13" s="107">
        <f>分析係数表!G16</f>
        <v>3.3358042994810974E-2</v>
      </c>
      <c r="K13" s="111">
        <f t="shared" si="3"/>
        <v>3.3466380051647464</v>
      </c>
      <c r="L13" s="79"/>
      <c r="M13" s="80"/>
      <c r="N13" s="81">
        <f>分析係数表!H16</f>
        <v>1.6069297485136805E-2</v>
      </c>
      <c r="O13" s="82">
        <f t="shared" si="4"/>
        <v>3.971014018143211E-2</v>
      </c>
      <c r="P13" s="76">
        <f>分析係数表!C16</f>
        <v>5.160637490513531E-2</v>
      </c>
      <c r="Q13" s="82">
        <f t="shared" si="5"/>
        <v>2.0492963817384633E-3</v>
      </c>
      <c r="R13" s="83">
        <v>2.3389865078465898E-3</v>
      </c>
      <c r="S13" s="84">
        <f t="shared" si="6"/>
        <v>100.32710940800213</v>
      </c>
      <c r="T13" s="85">
        <f>分析係数表!F16</f>
        <v>0.28836174944403259</v>
      </c>
      <c r="U13" s="86">
        <f t="shared" si="7"/>
        <v>28.930500785554354</v>
      </c>
      <c r="V13" s="87">
        <f>分析係数表!D16</f>
        <v>3.1875463306152707E-2</v>
      </c>
      <c r="W13" s="167">
        <f t="shared" si="8"/>
        <v>3</v>
      </c>
      <c r="X13" s="76">
        <f>分析係数表!E16</f>
        <v>3.039288361749444E-2</v>
      </c>
      <c r="Y13" s="166">
        <f t="shared" si="9"/>
        <v>3</v>
      </c>
    </row>
    <row r="14" spans="1:25" x14ac:dyDescent="0.2">
      <c r="A14" s="6" t="s">
        <v>2</v>
      </c>
      <c r="B14" s="5" t="s">
        <v>365</v>
      </c>
      <c r="C14" s="90"/>
      <c r="D14" s="107">
        <f>投入係数表!K14</f>
        <v>0</v>
      </c>
      <c r="E14" s="110">
        <f t="shared" si="0"/>
        <v>0</v>
      </c>
      <c r="F14" s="76">
        <f>分析係数表!C17</f>
        <v>0.10194271980773084</v>
      </c>
      <c r="G14" s="110">
        <f t="shared" si="1"/>
        <v>0</v>
      </c>
      <c r="H14" s="110">
        <v>1.8030560885960135E-3</v>
      </c>
      <c r="I14" s="110">
        <f t="shared" si="2"/>
        <v>1.8030560885960135E-3</v>
      </c>
      <c r="J14" s="107">
        <f>分析係数表!G17</f>
        <v>0.21196160054370911</v>
      </c>
      <c r="K14" s="111">
        <f t="shared" si="3"/>
        <v>3.8217865440889079E-4</v>
      </c>
      <c r="L14" s="79"/>
      <c r="M14" s="80"/>
      <c r="N14" s="81">
        <f>分析係数表!H17</f>
        <v>2.8221023574348612E-3</v>
      </c>
      <c r="O14" s="82">
        <f t="shared" si="4"/>
        <v>6.9739252959715994E-3</v>
      </c>
      <c r="P14" s="76">
        <f>分析係数表!C17</f>
        <v>0.10194271980773084</v>
      </c>
      <c r="Q14" s="82">
        <f t="shared" si="5"/>
        <v>7.1094091240727914E-4</v>
      </c>
      <c r="R14" s="83">
        <v>1.5593507306325136E-3</v>
      </c>
      <c r="S14" s="84">
        <f t="shared" si="6"/>
        <v>3.3624068192285271E-3</v>
      </c>
      <c r="T14" s="85">
        <f>分析係数表!F17</f>
        <v>0.32180783280944697</v>
      </c>
      <c r="U14" s="86">
        <f t="shared" si="7"/>
        <v>1.0820488515196382E-3</v>
      </c>
      <c r="V14" s="87">
        <f>分析係数表!D17</f>
        <v>8.2490867385948519E-2</v>
      </c>
      <c r="W14" s="167">
        <f t="shared" si="8"/>
        <v>0</v>
      </c>
      <c r="X14" s="76">
        <f>分析係数表!E17</f>
        <v>8.6313822105173729E-2</v>
      </c>
      <c r="Y14" s="166">
        <f t="shared" si="9"/>
        <v>0</v>
      </c>
    </row>
    <row r="15" spans="1:25" x14ac:dyDescent="0.2">
      <c r="A15" s="6" t="s">
        <v>3</v>
      </c>
      <c r="B15" s="5" t="s">
        <v>31</v>
      </c>
      <c r="C15" s="90"/>
      <c r="D15" s="107">
        <f>投入係数表!K15</f>
        <v>7.4128984432913266E-4</v>
      </c>
      <c r="E15" s="110">
        <f t="shared" si="0"/>
        <v>7.412898443291327E-2</v>
      </c>
      <c r="F15" s="76">
        <f>分析係数表!C18</f>
        <v>6.449787835926446E-2</v>
      </c>
      <c r="G15" s="110">
        <f t="shared" si="1"/>
        <v>4.7811622208498491E-3</v>
      </c>
      <c r="H15" s="110">
        <v>5.2321222704171146E-3</v>
      </c>
      <c r="I15" s="110">
        <f t="shared" si="2"/>
        <v>5.2321222704171146E-3</v>
      </c>
      <c r="J15" s="107">
        <f>分析係数表!G18</f>
        <v>0.21547360809833696</v>
      </c>
      <c r="K15" s="111">
        <f t="shared" si="3"/>
        <v>1.1273842636184384E-3</v>
      </c>
      <c r="L15" s="79"/>
      <c r="M15" s="80"/>
      <c r="N15" s="81">
        <f>分析係数表!H18</f>
        <v>4.2077618696972224E-4</v>
      </c>
      <c r="O15" s="82">
        <f t="shared" si="4"/>
        <v>1.0398140544122178E-3</v>
      </c>
      <c r="P15" s="76">
        <f>分析係数表!C18</f>
        <v>6.449787835926446E-2</v>
      </c>
      <c r="Q15" s="82">
        <f t="shared" si="5"/>
        <v>6.7065800397732815E-5</v>
      </c>
      <c r="R15" s="83">
        <v>1.7236601149524258E-4</v>
      </c>
      <c r="S15" s="84">
        <f t="shared" si="6"/>
        <v>5.404488281912357E-3</v>
      </c>
      <c r="T15" s="85">
        <f>分析係数表!F18</f>
        <v>0.45914678235719453</v>
      </c>
      <c r="U15" s="86">
        <f t="shared" si="7"/>
        <v>2.4814534049272213E-3</v>
      </c>
      <c r="V15" s="87">
        <f>分析係数表!D18</f>
        <v>2.2415039768618944E-2</v>
      </c>
      <c r="W15" s="167">
        <f t="shared" si="8"/>
        <v>0</v>
      </c>
      <c r="X15" s="76">
        <f>分析係数表!E18</f>
        <v>1.6630513376717282E-2</v>
      </c>
      <c r="Y15" s="166">
        <f t="shared" si="9"/>
        <v>0</v>
      </c>
    </row>
    <row r="16" spans="1:25" x14ac:dyDescent="0.2">
      <c r="A16" s="6" t="s">
        <v>4</v>
      </c>
      <c r="B16" s="5" t="s">
        <v>32</v>
      </c>
      <c r="C16" s="90"/>
      <c r="D16" s="107">
        <f>投入係数表!K16</f>
        <v>0</v>
      </c>
      <c r="E16" s="110">
        <f t="shared" si="0"/>
        <v>0</v>
      </c>
      <c r="F16" s="76">
        <f>分析係数表!C19</f>
        <v>8.3816636211964779E-2</v>
      </c>
      <c r="G16" s="110">
        <f t="shared" si="1"/>
        <v>0</v>
      </c>
      <c r="H16" s="110">
        <v>6.4096798516388178E-4</v>
      </c>
      <c r="I16" s="110">
        <f t="shared" si="2"/>
        <v>6.4096798516388178E-4</v>
      </c>
      <c r="J16" s="107">
        <f>分析係数表!G19</f>
        <v>5.7589381288803254E-2</v>
      </c>
      <c r="K16" s="111">
        <f t="shared" si="3"/>
        <v>3.6912949691518773E-5</v>
      </c>
      <c r="L16" s="79"/>
      <c r="M16" s="80"/>
      <c r="N16" s="81">
        <f>分析係数表!H19</f>
        <v>-1.0882142766458335E-4</v>
      </c>
      <c r="O16" s="82">
        <f t="shared" si="4"/>
        <v>-2.6891742786522879E-4</v>
      </c>
      <c r="P16" s="76">
        <f>分析係数表!C19</f>
        <v>8.3816636211964779E-2</v>
      </c>
      <c r="Q16" s="82">
        <f t="shared" si="5"/>
        <v>-2.2539754222437162E-5</v>
      </c>
      <c r="R16" s="83">
        <v>1.4575039235866457E-4</v>
      </c>
      <c r="S16" s="84">
        <f t="shared" si="6"/>
        <v>7.8671837752254637E-4</v>
      </c>
      <c r="T16" s="85">
        <f>分析係数表!F19</f>
        <v>0.2397773496039392</v>
      </c>
      <c r="U16" s="86">
        <f t="shared" si="7"/>
        <v>1.8863724744706744E-4</v>
      </c>
      <c r="V16" s="87">
        <f>分析係数表!D19</f>
        <v>1.3059302076643117E-2</v>
      </c>
      <c r="W16" s="167">
        <f t="shared" si="8"/>
        <v>0</v>
      </c>
      <c r="X16" s="76">
        <f>分析係数表!E19</f>
        <v>1.4771997430956968E-2</v>
      </c>
      <c r="Y16" s="166">
        <f t="shared" si="9"/>
        <v>0</v>
      </c>
    </row>
    <row r="17" spans="1:25" x14ac:dyDescent="0.2">
      <c r="A17" s="6" t="s">
        <v>5</v>
      </c>
      <c r="B17" s="5" t="s">
        <v>33</v>
      </c>
      <c r="C17" s="90"/>
      <c r="D17" s="107">
        <f>投入係数表!K17</f>
        <v>0</v>
      </c>
      <c r="E17" s="110">
        <f t="shared" si="0"/>
        <v>0</v>
      </c>
      <c r="F17" s="76">
        <f>分析係数表!C20</f>
        <v>0.20483184148778999</v>
      </c>
      <c r="G17" s="110">
        <f t="shared" si="1"/>
        <v>0</v>
      </c>
      <c r="H17" s="110">
        <v>8.9026533401965536E-4</v>
      </c>
      <c r="I17" s="110">
        <f t="shared" si="2"/>
        <v>8.9026533401965536E-4</v>
      </c>
      <c r="J17" s="107">
        <f>分析係数表!G20</f>
        <v>0.10000439000834102</v>
      </c>
      <c r="K17" s="111">
        <f t="shared" si="3"/>
        <v>8.9030441674207603E-5</v>
      </c>
      <c r="L17" s="79"/>
      <c r="M17" s="80"/>
      <c r="N17" s="81">
        <f>分析係数表!H20</f>
        <v>5.2234285279000004E-4</v>
      </c>
      <c r="O17" s="82">
        <f t="shared" si="4"/>
        <v>1.2908036537530982E-3</v>
      </c>
      <c r="P17" s="76">
        <f>分析係数表!C20</f>
        <v>0.20483184148778999</v>
      </c>
      <c r="Q17" s="82">
        <f t="shared" si="5"/>
        <v>2.6439768939741479E-4</v>
      </c>
      <c r="R17" s="83">
        <v>9.3824047395833581E-4</v>
      </c>
      <c r="S17" s="84">
        <f t="shared" si="6"/>
        <v>1.8285058079779912E-3</v>
      </c>
      <c r="T17" s="85">
        <f>分析係数表!F20</f>
        <v>0.22283682338996444</v>
      </c>
      <c r="U17" s="86">
        <f t="shared" si="7"/>
        <v>4.0745842579991586E-4</v>
      </c>
      <c r="V17" s="87">
        <f>分析係数表!D20</f>
        <v>1.650643136221959E-2</v>
      </c>
      <c r="W17" s="167">
        <f t="shared" si="8"/>
        <v>0</v>
      </c>
      <c r="X17" s="76">
        <f>分析係数表!E20</f>
        <v>1.8613635365907197E-2</v>
      </c>
      <c r="Y17" s="166">
        <f t="shared" si="9"/>
        <v>0</v>
      </c>
    </row>
    <row r="18" spans="1:25" x14ac:dyDescent="0.2">
      <c r="A18" s="6" t="s">
        <v>6</v>
      </c>
      <c r="B18" s="5" t="s">
        <v>34</v>
      </c>
      <c r="C18" s="90"/>
      <c r="D18" s="107">
        <f>投入係数表!K18</f>
        <v>7.4128984432913266E-4</v>
      </c>
      <c r="E18" s="110">
        <f t="shared" si="0"/>
        <v>7.412898443291327E-2</v>
      </c>
      <c r="F18" s="76">
        <f>分析係数表!C21</f>
        <v>0.18990139408364504</v>
      </c>
      <c r="G18" s="110">
        <f t="shared" si="1"/>
        <v>1.4077197485815051E-2</v>
      </c>
      <c r="H18" s="110">
        <v>1.7729726877452605E-2</v>
      </c>
      <c r="I18" s="110">
        <f t="shared" si="2"/>
        <v>1.7729726877452605E-2</v>
      </c>
      <c r="J18" s="107">
        <f>分析係数表!G21</f>
        <v>0.28518653100775193</v>
      </c>
      <c r="K18" s="111">
        <f t="shared" si="3"/>
        <v>5.0562793038956104E-3</v>
      </c>
      <c r="L18" s="79"/>
      <c r="M18" s="80"/>
      <c r="N18" s="81">
        <f>分析係数表!H21</f>
        <v>8.7057142131666677E-4</v>
      </c>
      <c r="O18" s="82">
        <f t="shared" si="4"/>
        <v>2.1513394229218303E-3</v>
      </c>
      <c r="P18" s="76">
        <f>分析係数表!C21</f>
        <v>0.18990139408364504</v>
      </c>
      <c r="Q18" s="82">
        <f t="shared" si="5"/>
        <v>4.0854235555995997E-4</v>
      </c>
      <c r="R18" s="83">
        <v>1.1035954574027077E-3</v>
      </c>
      <c r="S18" s="84">
        <f t="shared" si="6"/>
        <v>1.8833322334855313E-2</v>
      </c>
      <c r="T18" s="85">
        <f>分析係数表!F21</f>
        <v>0.42587209302325579</v>
      </c>
      <c r="U18" s="86">
        <f t="shared" si="7"/>
        <v>8.0205864013264631E-3</v>
      </c>
      <c r="V18" s="87">
        <f>分析係数表!D21</f>
        <v>1.7623546511627907E-2</v>
      </c>
      <c r="W18" s="167">
        <f t="shared" si="8"/>
        <v>0</v>
      </c>
      <c r="X18" s="76">
        <f>分析係数表!E21</f>
        <v>1.5746124031007752E-2</v>
      </c>
      <c r="Y18" s="166">
        <f t="shared" si="9"/>
        <v>0</v>
      </c>
    </row>
    <row r="19" spans="1:25" x14ac:dyDescent="0.2">
      <c r="A19" s="6" t="s">
        <v>7</v>
      </c>
      <c r="B19" s="5" t="s">
        <v>269</v>
      </c>
      <c r="C19" s="90"/>
      <c r="D19" s="107">
        <f>投入係数表!K19</f>
        <v>0</v>
      </c>
      <c r="E19" s="110">
        <f t="shared" si="0"/>
        <v>0</v>
      </c>
      <c r="F19" s="76">
        <f>分析係数表!C22</f>
        <v>1.6020972909991271E-2</v>
      </c>
      <c r="G19" s="110">
        <f t="shared" si="1"/>
        <v>0</v>
      </c>
      <c r="H19" s="110">
        <v>1.0655467330834859E-4</v>
      </c>
      <c r="I19" s="110">
        <f t="shared" si="2"/>
        <v>1.0655467330834859E-4</v>
      </c>
      <c r="J19" s="107">
        <f>分析係数表!G22</f>
        <v>0.19438596491228069</v>
      </c>
      <c r="K19" s="111">
        <f t="shared" si="3"/>
        <v>2.071273298695618E-5</v>
      </c>
      <c r="L19" s="79"/>
      <c r="M19" s="80"/>
      <c r="N19" s="81">
        <f>分析係数表!H22</f>
        <v>3.9901190143680555E-5</v>
      </c>
      <c r="O19" s="82">
        <f t="shared" si="4"/>
        <v>9.8603056883917205E-5</v>
      </c>
      <c r="P19" s="76">
        <f>分析係数表!C22</f>
        <v>1.6020972909991271E-2</v>
      </c>
      <c r="Q19" s="82">
        <f t="shared" si="5"/>
        <v>1.5797169031795658E-6</v>
      </c>
      <c r="R19" s="83">
        <v>2.8788742118261103E-5</v>
      </c>
      <c r="S19" s="84">
        <f t="shared" si="6"/>
        <v>1.3534341542660971E-4</v>
      </c>
      <c r="T19" s="85">
        <f>分析係数表!F22</f>
        <v>0.4126315789473684</v>
      </c>
      <c r="U19" s="86">
        <f t="shared" si="7"/>
        <v>5.5846967207611582E-5</v>
      </c>
      <c r="V19" s="87">
        <f>分析係数表!D22</f>
        <v>3.6491228070175435E-2</v>
      </c>
      <c r="W19" s="167">
        <f t="shared" si="8"/>
        <v>0</v>
      </c>
      <c r="X19" s="76">
        <f>分析係数表!E22</f>
        <v>3.5789473684210524E-2</v>
      </c>
      <c r="Y19" s="166">
        <f t="shared" si="9"/>
        <v>0</v>
      </c>
    </row>
    <row r="20" spans="1:25" x14ac:dyDescent="0.2">
      <c r="A20" s="6" t="s">
        <v>8</v>
      </c>
      <c r="B20" s="5" t="s">
        <v>270</v>
      </c>
      <c r="C20" s="90"/>
      <c r="D20" s="107">
        <f>投入係数表!K20</f>
        <v>0</v>
      </c>
      <c r="E20" s="110">
        <f t="shared" si="0"/>
        <v>0</v>
      </c>
      <c r="F20" s="76">
        <f>分析係数表!C23</f>
        <v>0</v>
      </c>
      <c r="G20" s="110">
        <f t="shared" si="1"/>
        <v>0</v>
      </c>
      <c r="H20" s="110">
        <v>0</v>
      </c>
      <c r="I20" s="110">
        <f t="shared" si="2"/>
        <v>0</v>
      </c>
      <c r="J20" s="107">
        <f>分析係数表!G23</f>
        <v>0.21600427731242203</v>
      </c>
      <c r="K20" s="111">
        <f t="shared" si="3"/>
        <v>0</v>
      </c>
      <c r="L20" s="79"/>
      <c r="M20" s="80"/>
      <c r="N20" s="81">
        <f>分析係数表!H23</f>
        <v>2.5391666455069447E-5</v>
      </c>
      <c r="O20" s="82">
        <f t="shared" si="4"/>
        <v>6.2747399835220042E-5</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107">
        <f>投入係数表!K21</f>
        <v>0</v>
      </c>
      <c r="E21" s="110">
        <f t="shared" si="0"/>
        <v>0</v>
      </c>
      <c r="F21" s="76">
        <f>分析係数表!C24</f>
        <v>0.69825317061497971</v>
      </c>
      <c r="G21" s="110">
        <f t="shared" si="1"/>
        <v>0</v>
      </c>
      <c r="H21" s="110">
        <v>2.4476244171989679E-3</v>
      </c>
      <c r="I21" s="110">
        <f t="shared" si="2"/>
        <v>2.4476244171989679E-3</v>
      </c>
      <c r="J21" s="107">
        <f>分析係数表!G24</f>
        <v>0.20807453416149069</v>
      </c>
      <c r="K21" s="111">
        <f t="shared" si="3"/>
        <v>5.0928831041096537E-4</v>
      </c>
      <c r="L21" s="79"/>
      <c r="M21" s="80"/>
      <c r="N21" s="81">
        <f>分析係数表!H24</f>
        <v>2.9019047377222226E-4</v>
      </c>
      <c r="O21" s="82">
        <f t="shared" si="4"/>
        <v>7.1711314097394347E-4</v>
      </c>
      <c r="P21" s="76">
        <f>分析係数表!C24</f>
        <v>0.69825317061497971</v>
      </c>
      <c r="Q21" s="82">
        <f t="shared" si="5"/>
        <v>5.0072652437472295E-4</v>
      </c>
      <c r="R21" s="83">
        <v>2.5810804931889462E-3</v>
      </c>
      <c r="S21" s="84">
        <f t="shared" si="6"/>
        <v>5.0287049103879145E-3</v>
      </c>
      <c r="T21" s="85">
        <f>分析係数表!F24</f>
        <v>0.39233954451345754</v>
      </c>
      <c r="U21" s="86">
        <f t="shared" si="7"/>
        <v>1.9729597940341815E-3</v>
      </c>
      <c r="V21" s="87">
        <f>分析係数表!D24</f>
        <v>8.9026915113871643E-3</v>
      </c>
      <c r="W21" s="167">
        <f t="shared" si="8"/>
        <v>0</v>
      </c>
      <c r="X21" s="76">
        <f>分析係数表!E24</f>
        <v>9.316770186335404E-3</v>
      </c>
      <c r="Y21" s="166">
        <f t="shared" si="9"/>
        <v>0</v>
      </c>
    </row>
    <row r="22" spans="1:25" x14ac:dyDescent="0.2">
      <c r="A22" s="6" t="s">
        <v>10</v>
      </c>
      <c r="B22" s="5" t="s">
        <v>272</v>
      </c>
      <c r="C22" s="90"/>
      <c r="D22" s="107">
        <f>投入係数表!K22</f>
        <v>0</v>
      </c>
      <c r="E22" s="110">
        <f t="shared" si="0"/>
        <v>0</v>
      </c>
      <c r="F22" s="76">
        <f>分析係数表!C25</f>
        <v>6.4698426111756691E-3</v>
      </c>
      <c r="G22" s="110">
        <f t="shared" si="1"/>
        <v>0</v>
      </c>
      <c r="H22" s="110">
        <v>6.5084209165913297E-5</v>
      </c>
      <c r="I22" s="110">
        <f t="shared" si="2"/>
        <v>6.5084209165913297E-5</v>
      </c>
      <c r="J22" s="107">
        <f>分析係数表!G25</f>
        <v>0.19696730374348445</v>
      </c>
      <c r="K22" s="111">
        <f t="shared" si="3"/>
        <v>1.281946119568692E-5</v>
      </c>
      <c r="L22" s="79"/>
      <c r="M22" s="80"/>
      <c r="N22" s="81">
        <f>分析係数表!H25</f>
        <v>4.8606904356847223E-4</v>
      </c>
      <c r="O22" s="82">
        <f t="shared" si="4"/>
        <v>1.2011645111313551E-3</v>
      </c>
      <c r="P22" s="76">
        <f>分析係数表!C25</f>
        <v>6.4698426111756691E-3</v>
      </c>
      <c r="Q22" s="82">
        <f t="shared" si="5"/>
        <v>7.7713453371496327E-6</v>
      </c>
      <c r="R22" s="83">
        <v>9.1904435112957024E-5</v>
      </c>
      <c r="S22" s="84">
        <f t="shared" si="6"/>
        <v>1.5698864427887032E-4</v>
      </c>
      <c r="T22" s="85">
        <f>分析係数表!F25</f>
        <v>0.35065550465961143</v>
      </c>
      <c r="U22" s="86">
        <f t="shared" si="7"/>
        <v>5.5048932285435495E-5</v>
      </c>
      <c r="V22" s="87">
        <f>分析係数表!D25</f>
        <v>2.1639551413678723E-2</v>
      </c>
      <c r="W22" s="167">
        <f t="shared" si="8"/>
        <v>0</v>
      </c>
      <c r="X22" s="76">
        <f>分析係数表!E25</f>
        <v>2.0691833833517612E-2</v>
      </c>
      <c r="Y22" s="166">
        <f t="shared" si="9"/>
        <v>0</v>
      </c>
    </row>
    <row r="23" spans="1:25" x14ac:dyDescent="0.2">
      <c r="A23" s="6" t="s">
        <v>11</v>
      </c>
      <c r="B23" s="5" t="s">
        <v>35</v>
      </c>
      <c r="C23" s="90"/>
      <c r="D23" s="107">
        <f>投入係数表!K23</f>
        <v>0</v>
      </c>
      <c r="E23" s="110">
        <f t="shared" si="0"/>
        <v>0</v>
      </c>
      <c r="F23" s="76">
        <f>分析係数表!C26</f>
        <v>0.30930996714129244</v>
      </c>
      <c r="G23" s="110">
        <f t="shared" si="1"/>
        <v>0</v>
      </c>
      <c r="H23" s="110">
        <v>1.8502131819006929E-3</v>
      </c>
      <c r="I23" s="110">
        <f t="shared" si="2"/>
        <v>1.8502131819006929E-3</v>
      </c>
      <c r="J23" s="107">
        <f>分析係数表!G26</f>
        <v>0.19640381464521278</v>
      </c>
      <c r="K23" s="111">
        <f t="shared" si="3"/>
        <v>3.6338892683215304E-4</v>
      </c>
      <c r="L23" s="79"/>
      <c r="M23" s="80"/>
      <c r="N23" s="81">
        <f>分析係数表!H26</f>
        <v>9.7503999187466672E-3</v>
      </c>
      <c r="O23" s="82">
        <f t="shared" si="4"/>
        <v>2.4095001536724496E-2</v>
      </c>
      <c r="P23" s="76">
        <f>分析係数表!C26</f>
        <v>0.30930996714129244</v>
      </c>
      <c r="Q23" s="82">
        <f t="shared" si="5"/>
        <v>7.4528241335936451E-3</v>
      </c>
      <c r="R23" s="83">
        <v>8.4445367743327272E-3</v>
      </c>
      <c r="S23" s="84">
        <f t="shared" si="6"/>
        <v>1.0294749956233419E-2</v>
      </c>
      <c r="T23" s="85">
        <f>分析係数表!F26</f>
        <v>0.33483174389782799</v>
      </c>
      <c r="U23" s="86">
        <f t="shared" si="7"/>
        <v>3.4470090808377241E-3</v>
      </c>
      <c r="V23" s="87">
        <f>分析係数表!D26</f>
        <v>6.18829559299248E-2</v>
      </c>
      <c r="W23" s="167">
        <f t="shared" si="8"/>
        <v>0</v>
      </c>
      <c r="X23" s="76">
        <f>分析係数表!E26</f>
        <v>6.8268705625341347E-2</v>
      </c>
      <c r="Y23" s="166">
        <f t="shared" si="9"/>
        <v>0</v>
      </c>
    </row>
    <row r="24" spans="1:25" x14ac:dyDescent="0.2">
      <c r="A24" s="6" t="s">
        <v>12</v>
      </c>
      <c r="B24" s="5" t="s">
        <v>366</v>
      </c>
      <c r="C24" s="90"/>
      <c r="D24" s="107">
        <f>投入係数表!K24</f>
        <v>0</v>
      </c>
      <c r="E24" s="110">
        <f t="shared" si="0"/>
        <v>0</v>
      </c>
      <c r="F24" s="76">
        <f>分析係数表!C27</f>
        <v>1</v>
      </c>
      <c r="G24" s="110">
        <f t="shared" si="1"/>
        <v>0</v>
      </c>
      <c r="H24" s="110">
        <v>7.8201065118797862E-4</v>
      </c>
      <c r="I24" s="110">
        <f t="shared" si="2"/>
        <v>7.8201065118797862E-4</v>
      </c>
      <c r="J24" s="107">
        <f>分析係数表!G27</f>
        <v>0.17104746959591996</v>
      </c>
      <c r="K24" s="111">
        <f t="shared" si="3"/>
        <v>1.3376094308276135E-4</v>
      </c>
      <c r="L24" s="79"/>
      <c r="M24" s="80"/>
      <c r="N24" s="81">
        <f>分析係数表!H27</f>
        <v>1.0751557053260833E-2</v>
      </c>
      <c r="O24" s="82">
        <f t="shared" si="4"/>
        <v>2.6569041873084599E-2</v>
      </c>
      <c r="P24" s="76">
        <f>分析係数表!C27</f>
        <v>1</v>
      </c>
      <c r="Q24" s="82">
        <f t="shared" si="5"/>
        <v>2.6569041873084599E-2</v>
      </c>
      <c r="R24" s="83">
        <v>2.7585075127728391E-2</v>
      </c>
      <c r="S24" s="84">
        <f t="shared" si="6"/>
        <v>2.8367085778916369E-2</v>
      </c>
      <c r="T24" s="85">
        <f>分析係数表!F27</f>
        <v>0.32230451819045502</v>
      </c>
      <c r="U24" s="86">
        <f t="shared" si="7"/>
        <v>9.1428399144409481E-3</v>
      </c>
      <c r="V24" s="87">
        <f>分析係数表!D27</f>
        <v>1.0772001304551276E-2</v>
      </c>
      <c r="W24" s="167">
        <f t="shared" si="8"/>
        <v>0</v>
      </c>
      <c r="X24" s="76">
        <f>分析係数表!E27</f>
        <v>1.299351978333105E-2</v>
      </c>
      <c r="Y24" s="166">
        <f t="shared" si="9"/>
        <v>0</v>
      </c>
    </row>
    <row r="25" spans="1:25" x14ac:dyDescent="0.2">
      <c r="A25" s="6" t="s">
        <v>13</v>
      </c>
      <c r="B25" s="5" t="s">
        <v>192</v>
      </c>
      <c r="C25" s="90"/>
      <c r="D25" s="107">
        <f>投入係数表!K25</f>
        <v>0</v>
      </c>
      <c r="E25" s="110">
        <f t="shared" si="0"/>
        <v>0</v>
      </c>
      <c r="F25" s="76">
        <f>分析係数表!C28</f>
        <v>0.18422373610613119</v>
      </c>
      <c r="G25" s="110">
        <f t="shared" si="1"/>
        <v>0</v>
      </c>
      <c r="H25" s="110">
        <v>3.9902874954870224E-3</v>
      </c>
      <c r="I25" s="110">
        <f t="shared" si="2"/>
        <v>3.9902874954870224E-3</v>
      </c>
      <c r="J25" s="107">
        <f>分析係数表!G28</f>
        <v>0.12484443941622356</v>
      </c>
      <c r="K25" s="111">
        <f t="shared" si="3"/>
        <v>4.9816520548364406E-4</v>
      </c>
      <c r="L25" s="79"/>
      <c r="M25" s="80"/>
      <c r="N25" s="81">
        <f>分析係数表!H28</f>
        <v>2.0316960544977711E-2</v>
      </c>
      <c r="O25" s="82">
        <f t="shared" si="4"/>
        <v>5.0206883782438212E-2</v>
      </c>
      <c r="P25" s="76">
        <f>分析係数表!C28</f>
        <v>0.18422373610613119</v>
      </c>
      <c r="Q25" s="82">
        <f t="shared" si="5"/>
        <v>9.2492997086470949E-3</v>
      </c>
      <c r="R25" s="83">
        <v>1.1021002385507421E-2</v>
      </c>
      <c r="S25" s="84">
        <f t="shared" si="6"/>
        <v>1.5011289880994445E-2</v>
      </c>
      <c r="T25" s="85">
        <f>分析係数表!F28</f>
        <v>0.21354225591130219</v>
      </c>
      <c r="U25" s="86">
        <f t="shared" si="7"/>
        <v>3.2055447053260565E-3</v>
      </c>
      <c r="V25" s="87">
        <f>分析係数表!D28</f>
        <v>1.8978391220726327E-2</v>
      </c>
      <c r="W25" s="167">
        <f t="shared" si="8"/>
        <v>0</v>
      </c>
      <c r="X25" s="76">
        <f>分析係数表!E28</f>
        <v>1.988347098088019E-2</v>
      </c>
      <c r="Y25" s="166">
        <f t="shared" si="9"/>
        <v>0</v>
      </c>
    </row>
    <row r="26" spans="1:25" x14ac:dyDescent="0.2">
      <c r="A26" s="6" t="s">
        <v>14</v>
      </c>
      <c r="B26" s="5" t="s">
        <v>50</v>
      </c>
      <c r="C26" s="90"/>
      <c r="D26" s="107">
        <f>投入係数表!K26</f>
        <v>1.4825796886582653E-3</v>
      </c>
      <c r="E26" s="110">
        <f t="shared" si="0"/>
        <v>0.14825796886582654</v>
      </c>
      <c r="F26" s="76">
        <f>分析係数表!C29</f>
        <v>0.37519639677385563</v>
      </c>
      <c r="G26" s="110">
        <f t="shared" si="1"/>
        <v>5.5625855711468587E-2</v>
      </c>
      <c r="H26" s="110">
        <v>6.1282641256736284E-2</v>
      </c>
      <c r="I26" s="110">
        <f t="shared" si="2"/>
        <v>6.1282641256736284E-2</v>
      </c>
      <c r="J26" s="107">
        <f>分析係数表!G29</f>
        <v>0.26085431102534867</v>
      </c>
      <c r="K26" s="111">
        <f t="shared" si="3"/>
        <v>1.5985841162839552E-2</v>
      </c>
      <c r="L26" s="79"/>
      <c r="M26" s="80"/>
      <c r="N26" s="81">
        <f>分析係数表!H29</f>
        <v>9.7721642042795844E-3</v>
      </c>
      <c r="O26" s="82">
        <f t="shared" si="4"/>
        <v>2.4148785022297545E-2</v>
      </c>
      <c r="P26" s="76">
        <f>分析係数表!C29</f>
        <v>0.37519639677385563</v>
      </c>
      <c r="Q26" s="82">
        <f t="shared" si="5"/>
        <v>9.0605371268324911E-3</v>
      </c>
      <c r="R26" s="83">
        <v>1.2344763834029911E-2</v>
      </c>
      <c r="S26" s="84">
        <f t="shared" si="6"/>
        <v>7.3627405090766193E-2</v>
      </c>
      <c r="T26" s="85">
        <f>分析係数表!F29</f>
        <v>0.42899745636347691</v>
      </c>
      <c r="U26" s="86">
        <f t="shared" si="7"/>
        <v>3.1585969502582009E-2</v>
      </c>
      <c r="V26" s="87">
        <f>分析係数表!D29</f>
        <v>3.4821506885360932E-2</v>
      </c>
      <c r="W26" s="167">
        <f t="shared" si="8"/>
        <v>0</v>
      </c>
      <c r="X26" s="76">
        <f>分析係数表!E29</f>
        <v>2.4822384001403387E-2</v>
      </c>
      <c r="Y26" s="166">
        <f t="shared" si="9"/>
        <v>0</v>
      </c>
    </row>
    <row r="27" spans="1:25" x14ac:dyDescent="0.2">
      <c r="A27" s="6" t="s">
        <v>15</v>
      </c>
      <c r="B27" s="5" t="s">
        <v>36</v>
      </c>
      <c r="C27" s="90"/>
      <c r="D27" s="107">
        <f>投入係数表!K27</f>
        <v>7.4128984432913266E-4</v>
      </c>
      <c r="E27" s="110">
        <f t="shared" si="0"/>
        <v>7.412898443291327E-2</v>
      </c>
      <c r="F27" s="76">
        <f>分析係数表!C30</f>
        <v>1</v>
      </c>
      <c r="G27" s="110">
        <f t="shared" si="1"/>
        <v>7.412898443291327E-2</v>
      </c>
      <c r="H27" s="110">
        <v>8.4153462447927055E-2</v>
      </c>
      <c r="I27" s="110">
        <f t="shared" si="2"/>
        <v>8.4153462447927055E-2</v>
      </c>
      <c r="J27" s="107">
        <f>分析係数表!G30</f>
        <v>0.34460347092581067</v>
      </c>
      <c r="K27" s="111">
        <f t="shared" si="3"/>
        <v>2.8999575249980532E-2</v>
      </c>
      <c r="L27" s="79"/>
      <c r="M27" s="80"/>
      <c r="N27" s="81">
        <f>分析係数表!H30</f>
        <v>0</v>
      </c>
      <c r="O27" s="82">
        <f t="shared" si="4"/>
        <v>0</v>
      </c>
      <c r="P27" s="76">
        <f>分析係数表!C30</f>
        <v>1</v>
      </c>
      <c r="Q27" s="82">
        <f t="shared" si="5"/>
        <v>0</v>
      </c>
      <c r="R27" s="83">
        <v>7.6007424237015233E-3</v>
      </c>
      <c r="S27" s="84">
        <f t="shared" si="6"/>
        <v>9.1754204871628581E-2</v>
      </c>
      <c r="T27" s="85">
        <f>分析係数表!F30</f>
        <v>0.44064163728133859</v>
      </c>
      <c r="U27" s="86">
        <f t="shared" si="7"/>
        <v>4.0430723062081793E-2</v>
      </c>
      <c r="V27" s="87">
        <f>分析係数表!D30</f>
        <v>0.11795616400470166</v>
      </c>
      <c r="W27" s="167">
        <f t="shared" si="8"/>
        <v>0</v>
      </c>
      <c r="X27" s="76">
        <f>分析係数表!E30</f>
        <v>7.695498859157851E-2</v>
      </c>
      <c r="Y27" s="166">
        <f t="shared" si="9"/>
        <v>0</v>
      </c>
    </row>
    <row r="28" spans="1:25" x14ac:dyDescent="0.2">
      <c r="A28" s="6" t="s">
        <v>16</v>
      </c>
      <c r="B28" s="5" t="s">
        <v>193</v>
      </c>
      <c r="C28" s="90"/>
      <c r="D28" s="107">
        <f>投入係数表!K28</f>
        <v>7.4128984432913266E-3</v>
      </c>
      <c r="E28" s="110">
        <f t="shared" si="0"/>
        <v>0.7412898443291327</v>
      </c>
      <c r="F28" s="76">
        <f>分析係数表!C31</f>
        <v>0.41247576690614662</v>
      </c>
      <c r="G28" s="110">
        <f t="shared" si="1"/>
        <v>0.30576409703939705</v>
      </c>
      <c r="H28" s="110">
        <v>0.33006359019295756</v>
      </c>
      <c r="I28" s="110">
        <f t="shared" si="2"/>
        <v>0.33006359019295756</v>
      </c>
      <c r="J28" s="107">
        <f>分析係数表!G31</f>
        <v>7.085965394122494E-2</v>
      </c>
      <c r="K28" s="111">
        <f t="shared" si="3"/>
        <v>2.3388191779671257E-2</v>
      </c>
      <c r="L28" s="79"/>
      <c r="M28" s="80"/>
      <c r="N28" s="81">
        <f>分析係数表!H31</f>
        <v>2.0541858162151181E-2</v>
      </c>
      <c r="O28" s="82">
        <f t="shared" si="4"/>
        <v>5.0762646466693012E-2</v>
      </c>
      <c r="P28" s="76">
        <f>分析係数表!C31</f>
        <v>0.41247576690614662</v>
      </c>
      <c r="Q28" s="82">
        <f t="shared" si="5"/>
        <v>2.0938361531534794E-2</v>
      </c>
      <c r="R28" s="83">
        <v>2.7983113077950351E-2</v>
      </c>
      <c r="S28" s="84">
        <f t="shared" si="6"/>
        <v>0.35804670327090793</v>
      </c>
      <c r="T28" s="85">
        <f>分析係数表!F31</f>
        <v>0.34509750068662454</v>
      </c>
      <c r="U28" s="86">
        <f t="shared" si="7"/>
        <v>0.1235610224278758</v>
      </c>
      <c r="V28" s="87">
        <f>分析係数表!D31</f>
        <v>3.0074155451798958E-2</v>
      </c>
      <c r="W28" s="167">
        <f t="shared" si="8"/>
        <v>0</v>
      </c>
      <c r="X28" s="76">
        <f>分析係数表!E31</f>
        <v>2.6229057951112331E-2</v>
      </c>
      <c r="Y28" s="166">
        <f t="shared" si="9"/>
        <v>0</v>
      </c>
    </row>
    <row r="29" spans="1:25" x14ac:dyDescent="0.2">
      <c r="A29" s="6" t="s">
        <v>17</v>
      </c>
      <c r="B29" s="5" t="s">
        <v>273</v>
      </c>
      <c r="C29" s="90"/>
      <c r="D29" s="107">
        <f>投入係数表!K29</f>
        <v>7.4128984432913266E-4</v>
      </c>
      <c r="E29" s="110">
        <f t="shared" si="0"/>
        <v>7.412898443291327E-2</v>
      </c>
      <c r="F29" s="76">
        <f>分析係数表!C32</f>
        <v>0.57030303030303031</v>
      </c>
      <c r="G29" s="110">
        <f t="shared" si="1"/>
        <v>4.22759844553766E-2</v>
      </c>
      <c r="H29" s="110">
        <v>4.5951026954959735E-2</v>
      </c>
      <c r="I29" s="110">
        <f t="shared" si="2"/>
        <v>4.5951026954959735E-2</v>
      </c>
      <c r="J29" s="107">
        <f>分析係数表!G32</f>
        <v>0.14036939313984167</v>
      </c>
      <c r="K29" s="111">
        <f t="shared" si="3"/>
        <v>6.450117767820205E-3</v>
      </c>
      <c r="L29" s="79"/>
      <c r="M29" s="80"/>
      <c r="N29" s="81">
        <f>分析係数表!H32</f>
        <v>5.992433283396389E-3</v>
      </c>
      <c r="O29" s="82">
        <f t="shared" si="4"/>
        <v>1.480838636111193E-2</v>
      </c>
      <c r="P29" s="76">
        <f>分析係数表!C32</f>
        <v>0.57030303030303031</v>
      </c>
      <c r="Q29" s="82">
        <f t="shared" si="5"/>
        <v>8.4452676156401979E-3</v>
      </c>
      <c r="R29" s="83">
        <v>1.0868403375025974E-2</v>
      </c>
      <c r="S29" s="84">
        <f t="shared" si="6"/>
        <v>5.681943032998571E-2</v>
      </c>
      <c r="T29" s="85">
        <f>分析係数表!F32</f>
        <v>0.48284960422163586</v>
      </c>
      <c r="U29" s="86">
        <f t="shared" si="7"/>
        <v>2.7435239446932411E-2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107">
        <f>投入係数表!K30</f>
        <v>0</v>
      </c>
      <c r="E30" s="110">
        <f t="shared" si="0"/>
        <v>0</v>
      </c>
      <c r="F30" s="76">
        <f>分析係数表!C33</f>
        <v>0.6011428571428572</v>
      </c>
      <c r="G30" s="110">
        <f t="shared" si="1"/>
        <v>0</v>
      </c>
      <c r="H30" s="110">
        <v>4.2340890494673702E-3</v>
      </c>
      <c r="I30" s="110">
        <f t="shared" si="2"/>
        <v>4.2340890494673702E-3</v>
      </c>
      <c r="J30" s="107">
        <f>分析係数表!G33</f>
        <v>0.50790638836179636</v>
      </c>
      <c r="K30" s="111">
        <f t="shared" si="3"/>
        <v>2.1505208771172035E-3</v>
      </c>
      <c r="L30" s="79"/>
      <c r="M30" s="80"/>
      <c r="N30" s="81">
        <f>分析係数表!H33</f>
        <v>9.0684523053819453E-4</v>
      </c>
      <c r="O30" s="82">
        <f t="shared" si="4"/>
        <v>2.2409785655435732E-3</v>
      </c>
      <c r="P30" s="76">
        <f>分析係数表!C33</f>
        <v>0.6011428571428572</v>
      </c>
      <c r="Q30" s="82">
        <f t="shared" si="5"/>
        <v>1.3471482576867652E-3</v>
      </c>
      <c r="R30" s="83">
        <v>4.1442082459220543E-3</v>
      </c>
      <c r="S30" s="84">
        <f t="shared" si="6"/>
        <v>8.3782972953894246E-3</v>
      </c>
      <c r="T30" s="85">
        <f>分析係数表!F33</f>
        <v>0.64579380139152431</v>
      </c>
      <c r="U30" s="86">
        <f t="shared" si="7"/>
        <v>5.4106524595778638E-3</v>
      </c>
      <c r="V30" s="87">
        <f>分析係数表!D33</f>
        <v>0.13725490196078433</v>
      </c>
      <c r="W30" s="167">
        <f t="shared" si="8"/>
        <v>0</v>
      </c>
      <c r="X30" s="76">
        <f>分析係数表!E33</f>
        <v>0.12839974699557241</v>
      </c>
      <c r="Y30" s="166">
        <f t="shared" si="9"/>
        <v>0</v>
      </c>
    </row>
    <row r="31" spans="1:25" x14ac:dyDescent="0.2">
      <c r="A31" s="6" t="s">
        <v>19</v>
      </c>
      <c r="B31" s="5" t="s">
        <v>275</v>
      </c>
      <c r="C31" s="90"/>
      <c r="D31" s="107">
        <f>投入係数表!K31</f>
        <v>1.0378057820607857E-2</v>
      </c>
      <c r="E31" s="110">
        <f t="shared" si="0"/>
        <v>1.0378057820607858</v>
      </c>
      <c r="F31" s="76">
        <f>分析係数表!C34</f>
        <v>0.23356645198677672</v>
      </c>
      <c r="G31" s="110">
        <f t="shared" si="1"/>
        <v>0.24239661436729978</v>
      </c>
      <c r="H31" s="110">
        <v>0.25350649621580568</v>
      </c>
      <c r="I31" s="110">
        <f t="shared" si="2"/>
        <v>0.25350649621580568</v>
      </c>
      <c r="J31" s="107">
        <f>分析係数表!G34</f>
        <v>0.42480002746403928</v>
      </c>
      <c r="K31" s="111">
        <f t="shared" si="3"/>
        <v>0.10768956655478662</v>
      </c>
      <c r="L31" s="79"/>
      <c r="M31" s="80"/>
      <c r="N31" s="81">
        <f>分析係数表!H34</f>
        <v>0.14989426184611926</v>
      </c>
      <c r="O31" s="82">
        <f t="shared" si="4"/>
        <v>0.37041582905582832</v>
      </c>
      <c r="P31" s="76">
        <f>分析係数表!C34</f>
        <v>0.23356645198677672</v>
      </c>
      <c r="Q31" s="82">
        <f t="shared" si="5"/>
        <v>8.6516710952310213E-2</v>
      </c>
      <c r="R31" s="83">
        <v>9.4467551810119593E-2</v>
      </c>
      <c r="S31" s="84">
        <f t="shared" si="6"/>
        <v>0.34797404802592524</v>
      </c>
      <c r="T31" s="85">
        <f>分析係数表!F34</f>
        <v>0.69961207044526075</v>
      </c>
      <c r="U31" s="86">
        <f t="shared" si="7"/>
        <v>0.24344684420063617</v>
      </c>
      <c r="V31" s="87">
        <f>分析係数表!D34</f>
        <v>0.26492498884273402</v>
      </c>
      <c r="W31" s="167">
        <f t="shared" si="8"/>
        <v>0</v>
      </c>
      <c r="X31" s="76">
        <f>分析係数表!E34</f>
        <v>0.20343987091901541</v>
      </c>
      <c r="Y31" s="166">
        <f t="shared" si="9"/>
        <v>0</v>
      </c>
    </row>
    <row r="32" spans="1:25" x14ac:dyDescent="0.2">
      <c r="A32" s="6" t="s">
        <v>20</v>
      </c>
      <c r="B32" s="5" t="s">
        <v>37</v>
      </c>
      <c r="C32" s="90"/>
      <c r="D32" s="107">
        <f>投入係数表!K32</f>
        <v>2.9651593773165306E-3</v>
      </c>
      <c r="E32" s="110">
        <f t="shared" si="0"/>
        <v>0.29651593773165308</v>
      </c>
      <c r="F32" s="76">
        <f>分析係数表!C35</f>
        <v>0.38334288443170961</v>
      </c>
      <c r="G32" s="110">
        <f t="shared" si="1"/>
        <v>0.11366727485002509</v>
      </c>
      <c r="H32" s="110">
        <v>0.13307016220613305</v>
      </c>
      <c r="I32" s="110">
        <f t="shared" si="2"/>
        <v>0.13307016220613305</v>
      </c>
      <c r="J32" s="107">
        <f>分析係数表!G35</f>
        <v>0.31383724189479584</v>
      </c>
      <c r="K32" s="111">
        <f t="shared" si="3"/>
        <v>4.1762372685265899E-2</v>
      </c>
      <c r="L32" s="79"/>
      <c r="M32" s="80"/>
      <c r="N32" s="81">
        <f>分析係数表!H35</f>
        <v>5.7098603095606881E-2</v>
      </c>
      <c r="O32" s="82">
        <f t="shared" si="4"/>
        <v>0.14110097440088554</v>
      </c>
      <c r="P32" s="76">
        <f>分析係数表!C35</f>
        <v>0.38334288443170961</v>
      </c>
      <c r="Q32" s="82">
        <f t="shared" si="5"/>
        <v>5.4090054522960278E-2</v>
      </c>
      <c r="R32" s="83">
        <v>7.2947775044095747E-2</v>
      </c>
      <c r="S32" s="84">
        <f t="shared" si="6"/>
        <v>0.20601793725022879</v>
      </c>
      <c r="T32" s="85">
        <f>分析係数表!F35</f>
        <v>0.64393160796038496</v>
      </c>
      <c r="U32" s="86">
        <f t="shared" si="7"/>
        <v>0.1326614616022215</v>
      </c>
      <c r="V32" s="87">
        <f>分析係数表!D35</f>
        <v>7.0354106325329346E-2</v>
      </c>
      <c r="W32" s="167">
        <f t="shared" si="8"/>
        <v>0</v>
      </c>
      <c r="X32" s="76">
        <f>分析係数表!E35</f>
        <v>6.4374474446416891E-2</v>
      </c>
      <c r="Y32" s="166">
        <f t="shared" si="9"/>
        <v>0</v>
      </c>
    </row>
    <row r="33" spans="1:25" x14ac:dyDescent="0.2">
      <c r="A33" s="6" t="s">
        <v>21</v>
      </c>
      <c r="B33" s="5" t="s">
        <v>38</v>
      </c>
      <c r="C33" s="90"/>
      <c r="D33" s="107">
        <f>投入係数表!K33</f>
        <v>7.4128984432913266E-4</v>
      </c>
      <c r="E33" s="110">
        <f t="shared" si="0"/>
        <v>7.412898443291327E-2</v>
      </c>
      <c r="F33" s="76">
        <f>分析係数表!C36</f>
        <v>0.89284634912959382</v>
      </c>
      <c r="G33" s="110">
        <f t="shared" si="1"/>
        <v>6.6185793115611111E-2</v>
      </c>
      <c r="H33" s="110">
        <v>8.6254629488111439E-2</v>
      </c>
      <c r="I33" s="110">
        <f t="shared" si="2"/>
        <v>8.6254629488111439E-2</v>
      </c>
      <c r="J33" s="107">
        <f>分析係数表!G36</f>
        <v>2.3659252759121133E-2</v>
      </c>
      <c r="K33" s="111">
        <f t="shared" si="3"/>
        <v>2.0407200807035716E-3</v>
      </c>
      <c r="L33" s="79"/>
      <c r="M33" s="80"/>
      <c r="N33" s="81">
        <f>分析係数表!H36</f>
        <v>0.22140807672636126</v>
      </c>
      <c r="O33" s="82">
        <f t="shared" si="4"/>
        <v>0.54713939873459438</v>
      </c>
      <c r="P33" s="76">
        <f>分析係数表!C36</f>
        <v>0.89284634912959382</v>
      </c>
      <c r="Q33" s="82">
        <f t="shared" si="5"/>
        <v>0.48851141462514369</v>
      </c>
      <c r="R33" s="83">
        <v>0.50528440414919651</v>
      </c>
      <c r="S33" s="84">
        <f t="shared" si="6"/>
        <v>0.59153903363730798</v>
      </c>
      <c r="T33" s="85">
        <f>分析係数表!F36</f>
        <v>0.87728239225083537</v>
      </c>
      <c r="U33" s="86">
        <f t="shared" si="7"/>
        <v>0.51894677853908489</v>
      </c>
      <c r="V33" s="87">
        <f>分析係数表!D36</f>
        <v>1.2572142158020858E-2</v>
      </c>
      <c r="W33" s="167">
        <f t="shared" si="8"/>
        <v>0</v>
      </c>
      <c r="X33" s="76">
        <f>分析係数表!E36</f>
        <v>6.0582537378919303E-3</v>
      </c>
      <c r="Y33" s="166">
        <f t="shared" si="9"/>
        <v>0</v>
      </c>
    </row>
    <row r="34" spans="1:25" x14ac:dyDescent="0.2">
      <c r="A34" s="6" t="s">
        <v>22</v>
      </c>
      <c r="B34" s="5" t="s">
        <v>378</v>
      </c>
      <c r="C34" s="90"/>
      <c r="D34" s="107">
        <f>投入係数表!K34</f>
        <v>1.9273535952557451E-2</v>
      </c>
      <c r="E34" s="110">
        <f t="shared" si="0"/>
        <v>1.927353595255745</v>
      </c>
      <c r="F34" s="76">
        <f>分析係数表!C37</f>
        <v>0.21490407922986354</v>
      </c>
      <c r="G34" s="110">
        <f t="shared" si="1"/>
        <v>0.41419614973880298</v>
      </c>
      <c r="H34" s="110">
        <v>0.42771417779991205</v>
      </c>
      <c r="I34" s="110">
        <f t="shared" si="2"/>
        <v>0.42771417779991205</v>
      </c>
      <c r="J34" s="107">
        <f>分析係数表!G37</f>
        <v>0.45930626057529611</v>
      </c>
      <c r="K34" s="111">
        <f t="shared" si="3"/>
        <v>0.19645179960031495</v>
      </c>
      <c r="L34" s="79"/>
      <c r="M34" s="80"/>
      <c r="N34" s="81">
        <f>分析係数表!H37</f>
        <v>4.6223715090992851E-2</v>
      </c>
      <c r="O34" s="82">
        <f t="shared" si="4"/>
        <v>0.11422715944288701</v>
      </c>
      <c r="P34" s="76">
        <f>分析係数表!C37</f>
        <v>0.21490407922986354</v>
      </c>
      <c r="Q34" s="82">
        <f t="shared" si="5"/>
        <v>2.4547882523116446E-2</v>
      </c>
      <c r="R34" s="83">
        <v>2.8773804691799881E-2</v>
      </c>
      <c r="S34" s="84">
        <f t="shared" si="6"/>
        <v>0.45648798249171196</v>
      </c>
      <c r="T34" s="85">
        <f>分析係数表!F37</f>
        <v>0.7057529610829103</v>
      </c>
      <c r="U34" s="86">
        <f t="shared" si="7"/>
        <v>0.32216774534228942</v>
      </c>
      <c r="V34" s="87">
        <f>分析係数表!D37</f>
        <v>0.14534686971235194</v>
      </c>
      <c r="W34" s="167">
        <f t="shared" si="8"/>
        <v>0</v>
      </c>
      <c r="X34" s="76">
        <f>分析係数表!E37</f>
        <v>0.13037225042301184</v>
      </c>
      <c r="Y34" s="166">
        <f t="shared" si="9"/>
        <v>0</v>
      </c>
    </row>
    <row r="35" spans="1:25" x14ac:dyDescent="0.2">
      <c r="A35" s="6" t="s">
        <v>23</v>
      </c>
      <c r="B35" s="5" t="s">
        <v>194</v>
      </c>
      <c r="C35" s="90"/>
      <c r="D35" s="107">
        <f>投入係数表!K35</f>
        <v>0</v>
      </c>
      <c r="E35" s="110">
        <f t="shared" si="0"/>
        <v>0</v>
      </c>
      <c r="F35" s="76">
        <f>分析係数表!C38</f>
        <v>0.11038675651919128</v>
      </c>
      <c r="G35" s="110">
        <f t="shared" si="1"/>
        <v>0</v>
      </c>
      <c r="H35" s="110">
        <v>3.9913016176340195E-3</v>
      </c>
      <c r="I35" s="110">
        <f t="shared" si="2"/>
        <v>3.9913016176340195E-3</v>
      </c>
      <c r="J35" s="107">
        <f>分析係数表!G38</f>
        <v>0.31473468458209974</v>
      </c>
      <c r="K35" s="111">
        <f t="shared" si="3"/>
        <v>1.2562010556980677E-3</v>
      </c>
      <c r="L35" s="79"/>
      <c r="M35" s="80"/>
      <c r="N35" s="81">
        <f>分析係数表!H38</f>
        <v>4.1428317511906877E-2</v>
      </c>
      <c r="O35" s="82">
        <f t="shared" si="4"/>
        <v>0.1023768647882926</v>
      </c>
      <c r="P35" s="76">
        <f>分析係数表!C38</f>
        <v>0.11038675651919128</v>
      </c>
      <c r="Q35" s="82">
        <f t="shared" si="5"/>
        <v>1.1301050046583421E-2</v>
      </c>
      <c r="R35" s="83">
        <v>1.3741452340459016E-2</v>
      </c>
      <c r="S35" s="84">
        <f t="shared" si="6"/>
        <v>1.7732753958093036E-2</v>
      </c>
      <c r="T35" s="85">
        <f>分析係数表!F38</f>
        <v>0.52516511045319969</v>
      </c>
      <c r="U35" s="86">
        <f t="shared" si="7"/>
        <v>9.312623691041343E-3</v>
      </c>
      <c r="V35" s="87">
        <f>分析係数表!D38</f>
        <v>0.19152812571168298</v>
      </c>
      <c r="W35" s="167">
        <f t="shared" si="8"/>
        <v>0</v>
      </c>
      <c r="X35" s="76">
        <f>分析係数表!E38</f>
        <v>0.21156911865178774</v>
      </c>
      <c r="Y35" s="166">
        <f t="shared" si="9"/>
        <v>0</v>
      </c>
    </row>
    <row r="36" spans="1:25" x14ac:dyDescent="0.2">
      <c r="A36" s="6" t="s">
        <v>24</v>
      </c>
      <c r="B36" s="5" t="s">
        <v>39</v>
      </c>
      <c r="C36" s="90"/>
      <c r="D36" s="107">
        <f>投入係数表!K36</f>
        <v>0</v>
      </c>
      <c r="E36" s="110">
        <f t="shared" si="0"/>
        <v>0</v>
      </c>
      <c r="F36" s="76">
        <f>分析係数表!C39</f>
        <v>1</v>
      </c>
      <c r="G36" s="110">
        <f t="shared" si="1"/>
        <v>0</v>
      </c>
      <c r="H36" s="110">
        <v>5.9935353915719931E-3</v>
      </c>
      <c r="I36" s="110">
        <f t="shared" si="2"/>
        <v>5.9935353915719931E-3</v>
      </c>
      <c r="J36" s="107">
        <f>分析係数表!G39</f>
        <v>0.35137517630465442</v>
      </c>
      <c r="K36" s="111">
        <f t="shared" si="3"/>
        <v>2.1059795549017951E-3</v>
      </c>
      <c r="L36" s="79"/>
      <c r="M36" s="80"/>
      <c r="N36" s="81">
        <f>分析係数表!H39</f>
        <v>3.6128713984641667E-3</v>
      </c>
      <c r="O36" s="82">
        <f t="shared" si="4"/>
        <v>8.9280586051255946E-3</v>
      </c>
      <c r="P36" s="76">
        <f>分析係数表!C39</f>
        <v>1</v>
      </c>
      <c r="Q36" s="82">
        <f t="shared" si="5"/>
        <v>8.9280586051255946E-3</v>
      </c>
      <c r="R36" s="83">
        <v>1.2591955918347386E-2</v>
      </c>
      <c r="S36" s="84">
        <f t="shared" si="6"/>
        <v>1.8585491309919377E-2</v>
      </c>
      <c r="T36" s="85">
        <f>分析係数表!F39</f>
        <v>0.70210390220968499</v>
      </c>
      <c r="U36" s="86">
        <f t="shared" si="7"/>
        <v>1.3048945973178586E-2</v>
      </c>
      <c r="V36" s="87">
        <f>分析係数表!D39</f>
        <v>5.7357780912082747E-2</v>
      </c>
      <c r="W36" s="167">
        <f t="shared" si="8"/>
        <v>0</v>
      </c>
      <c r="X36" s="76">
        <f>分析係数表!E39</f>
        <v>7.2696285848613068E-2</v>
      </c>
      <c r="Y36" s="166">
        <f t="shared" si="9"/>
        <v>0</v>
      </c>
    </row>
    <row r="37" spans="1:25" x14ac:dyDescent="0.2">
      <c r="A37" s="6" t="s">
        <v>25</v>
      </c>
      <c r="B37" s="5" t="s">
        <v>40</v>
      </c>
      <c r="C37" s="90"/>
      <c r="D37" s="107">
        <f>投入係数表!K37</f>
        <v>0</v>
      </c>
      <c r="E37" s="110">
        <f t="shared" si="0"/>
        <v>0</v>
      </c>
      <c r="F37" s="76">
        <f>分析係数表!C40</f>
        <v>1</v>
      </c>
      <c r="G37" s="110">
        <f t="shared" si="1"/>
        <v>0</v>
      </c>
      <c r="H37" s="110">
        <v>1.8607343337702061E-4</v>
      </c>
      <c r="I37" s="110">
        <f t="shared" si="2"/>
        <v>1.8607343337702061E-4</v>
      </c>
      <c r="J37" s="107">
        <f>分析係数表!G40</f>
        <v>0.54518413597733706</v>
      </c>
      <c r="K37" s="111">
        <f t="shared" si="3"/>
        <v>1.0144428400398758E-4</v>
      </c>
      <c r="L37" s="79"/>
      <c r="M37" s="80"/>
      <c r="N37" s="81">
        <f>分析係数表!H40</f>
        <v>3.4256985428810838E-2</v>
      </c>
      <c r="O37" s="82">
        <f t="shared" si="4"/>
        <v>8.4655206291974025E-2</v>
      </c>
      <c r="P37" s="76">
        <f>分析係数表!C40</f>
        <v>1</v>
      </c>
      <c r="Q37" s="82">
        <f t="shared" si="5"/>
        <v>8.4655206291974025E-2</v>
      </c>
      <c r="R37" s="83">
        <v>8.4814808777520831E-2</v>
      </c>
      <c r="S37" s="84">
        <f t="shared" si="6"/>
        <v>8.5000882210897855E-2</v>
      </c>
      <c r="T37" s="85">
        <f>分析係数表!F40</f>
        <v>0.74197355996222847</v>
      </c>
      <c r="U37" s="86">
        <f t="shared" si="7"/>
        <v>6.3068407173949945E-2</v>
      </c>
      <c r="V37" s="87">
        <f>分析係数表!D40</f>
        <v>8.6945231350330499E-2</v>
      </c>
      <c r="W37" s="167">
        <f t="shared" si="8"/>
        <v>0</v>
      </c>
      <c r="X37" s="76">
        <f>分析係数表!E40</f>
        <v>5.2738432483474977E-2</v>
      </c>
      <c r="Y37" s="166">
        <f t="shared" si="9"/>
        <v>0</v>
      </c>
    </row>
    <row r="38" spans="1:25" x14ac:dyDescent="0.2">
      <c r="A38" s="6" t="s">
        <v>26</v>
      </c>
      <c r="B38" s="5" t="s">
        <v>277</v>
      </c>
      <c r="C38" s="90"/>
      <c r="D38" s="107">
        <f>投入係数表!K38</f>
        <v>0</v>
      </c>
      <c r="E38" s="110">
        <f t="shared" si="0"/>
        <v>0</v>
      </c>
      <c r="F38" s="76">
        <f>分析係数表!C41</f>
        <v>0.81633454219164769</v>
      </c>
      <c r="G38" s="110">
        <f t="shared" si="1"/>
        <v>0</v>
      </c>
      <c r="H38" s="110">
        <v>9.6855799301672288E-4</v>
      </c>
      <c r="I38" s="110">
        <f t="shared" si="2"/>
        <v>9.6855799301672288E-4</v>
      </c>
      <c r="J38" s="107">
        <f>分析係数表!G41</f>
        <v>0.4395790436970945</v>
      </c>
      <c r="K38" s="111">
        <f t="shared" si="3"/>
        <v>4.2575779633546819E-4</v>
      </c>
      <c r="L38" s="79"/>
      <c r="M38" s="80"/>
      <c r="N38" s="81">
        <f>分析係数表!H41</f>
        <v>5.7994566183378615E-2</v>
      </c>
      <c r="O38" s="82">
        <f t="shared" si="4"/>
        <v>0.1433150612236426</v>
      </c>
      <c r="P38" s="76">
        <f>分析係数表!C41</f>
        <v>0.81633454219164769</v>
      </c>
      <c r="Q38" s="82">
        <f t="shared" si="5"/>
        <v>0.11699303489317024</v>
      </c>
      <c r="R38" s="83">
        <v>0.11915745487295828</v>
      </c>
      <c r="S38" s="84">
        <f t="shared" si="6"/>
        <v>0.120126012865975</v>
      </c>
      <c r="T38" s="85">
        <f>分析係数表!F41</f>
        <v>0.54481811942347291</v>
      </c>
      <c r="U38" s="86">
        <f t="shared" si="7"/>
        <v>6.5446828423480416E-2</v>
      </c>
      <c r="V38" s="87">
        <f>分析係数表!D41</f>
        <v>0.1336993822923816</v>
      </c>
      <c r="W38" s="167">
        <f t="shared" si="8"/>
        <v>0</v>
      </c>
      <c r="X38" s="76">
        <f>分析係数表!E41</f>
        <v>0.1303134294211851</v>
      </c>
      <c r="Y38" s="166">
        <f t="shared" si="9"/>
        <v>0</v>
      </c>
    </row>
    <row r="39" spans="1:25" x14ac:dyDescent="0.2">
      <c r="A39" s="6" t="s">
        <v>51</v>
      </c>
      <c r="B39" s="5" t="s">
        <v>368</v>
      </c>
      <c r="C39" s="90"/>
      <c r="D39" s="107">
        <f>投入係数表!K39</f>
        <v>0</v>
      </c>
      <c r="E39" s="110">
        <f>$C$13*D39</f>
        <v>0</v>
      </c>
      <c r="F39" s="76">
        <f>分析係数表!C42</f>
        <v>0.95937673900946019</v>
      </c>
      <c r="G39" s="110">
        <f>E39*F39</f>
        <v>0</v>
      </c>
      <c r="H39" s="110">
        <v>2.3115055301303699E-3</v>
      </c>
      <c r="I39" s="110">
        <f>C39+H39</f>
        <v>2.3115055301303699E-3</v>
      </c>
      <c r="J39" s="107">
        <f>分析係数表!G42</f>
        <v>0.48447864154948261</v>
      </c>
      <c r="K39" s="111">
        <f>I39*J39</f>
        <v>1.1198750591716782E-3</v>
      </c>
      <c r="L39" s="79"/>
      <c r="M39" s="80"/>
      <c r="N39" s="81">
        <f>分析係数表!H42</f>
        <v>1.0613716578219029E-2</v>
      </c>
      <c r="O39" s="82">
        <f t="shared" si="4"/>
        <v>2.622841313112198E-2</v>
      </c>
      <c r="P39" s="76">
        <f>分析係数表!C42</f>
        <v>0.95937673900946019</v>
      </c>
      <c r="Q39" s="82">
        <f>O39*P39</f>
        <v>2.5162929459128711E-2</v>
      </c>
      <c r="R39" s="83">
        <v>2.6374203031297484E-2</v>
      </c>
      <c r="S39" s="84">
        <f>I39+R39</f>
        <v>2.8685708561427853E-2</v>
      </c>
      <c r="T39" s="85">
        <f>分析係数表!F42</f>
        <v>0.55638100291854609</v>
      </c>
      <c r="U39" s="86">
        <f t="shared" si="7"/>
        <v>1.5960183298836354E-2</v>
      </c>
      <c r="V39" s="87">
        <f>分析係数表!D42</f>
        <v>0.13372247280445743</v>
      </c>
      <c r="W39" s="167">
        <f t="shared" si="8"/>
        <v>0</v>
      </c>
      <c r="X39" s="76">
        <f>分析係数表!E42</f>
        <v>9.7903953303263472E-2</v>
      </c>
      <c r="Y39" s="166">
        <f t="shared" si="9"/>
        <v>0</v>
      </c>
    </row>
    <row r="40" spans="1:25" x14ac:dyDescent="0.2">
      <c r="A40" s="6" t="s">
        <v>195</v>
      </c>
      <c r="B40" s="5" t="s">
        <v>41</v>
      </c>
      <c r="C40" s="90"/>
      <c r="D40" s="107">
        <f>投入係数表!K40</f>
        <v>4.447739065974796E-3</v>
      </c>
      <c r="E40" s="110">
        <f>$C$13*D40</f>
        <v>0.44477390659747962</v>
      </c>
      <c r="F40" s="76">
        <f>分析係数表!C43</f>
        <v>0.4131437979732393</v>
      </c>
      <c r="G40" s="110">
        <f>E40*F40</f>
        <v>0.18375558101107753</v>
      </c>
      <c r="H40" s="110">
        <v>0.24628747878647972</v>
      </c>
      <c r="I40" s="110">
        <f>C40+H40</f>
        <v>0.24628747878647972</v>
      </c>
      <c r="J40" s="107">
        <f>分析係数表!G43</f>
        <v>0.33776204164621748</v>
      </c>
      <c r="K40" s="111">
        <f>I40*J40</f>
        <v>8.3186561666820868E-2</v>
      </c>
      <c r="L40" s="79"/>
      <c r="M40" s="80"/>
      <c r="N40" s="81">
        <f>分析係数表!H43</f>
        <v>3.0226965224299098E-2</v>
      </c>
      <c r="O40" s="82">
        <f t="shared" si="4"/>
        <v>7.4696297546698376E-2</v>
      </c>
      <c r="P40" s="76">
        <f>分析係数表!C43</f>
        <v>0.4131437979732393</v>
      </c>
      <c r="Q40" s="82">
        <f>O40*P40</f>
        <v>3.0860312062982124E-2</v>
      </c>
      <c r="R40" s="83">
        <v>5.52096607863065E-2</v>
      </c>
      <c r="S40" s="84">
        <f>I40+R40</f>
        <v>0.30149713957278623</v>
      </c>
      <c r="T40" s="85">
        <f>分析係数表!F43</f>
        <v>0.53379373203393399</v>
      </c>
      <c r="U40" s="86">
        <f t="shared" si="7"/>
        <v>0.16093728333011345</v>
      </c>
      <c r="V40" s="87">
        <f>分析係数表!D43</f>
        <v>0.11519315711982052</v>
      </c>
      <c r="W40" s="167">
        <f t="shared" si="8"/>
        <v>0</v>
      </c>
      <c r="X40" s="76">
        <f>分析係数表!E43</f>
        <v>9.142536633246863E-2</v>
      </c>
      <c r="Y40" s="166">
        <f t="shared" si="9"/>
        <v>0</v>
      </c>
    </row>
    <row r="41" spans="1:25" x14ac:dyDescent="0.2">
      <c r="A41" s="6" t="s">
        <v>341</v>
      </c>
      <c r="B41" s="5" t="s">
        <v>42</v>
      </c>
      <c r="C41" s="90"/>
      <c r="D41" s="107">
        <f>投入係数表!K41</f>
        <v>0</v>
      </c>
      <c r="E41" s="110">
        <f>$C$13*D41</f>
        <v>0</v>
      </c>
      <c r="F41" s="76">
        <f>分析係数表!C44</f>
        <v>0.45547864698968266</v>
      </c>
      <c r="G41" s="110">
        <f>E41*F41</f>
        <v>0</v>
      </c>
      <c r="H41" s="110">
        <v>3.6059964891495554E-4</v>
      </c>
      <c r="I41" s="110">
        <f>C41+H41</f>
        <v>3.6059964891495554E-4</v>
      </c>
      <c r="J41" s="107">
        <f>分析係数表!G44</f>
        <v>0.26709165419892017</v>
      </c>
      <c r="K41" s="111">
        <f>I41*J41</f>
        <v>9.6313156732245317E-5</v>
      </c>
      <c r="L41" s="79"/>
      <c r="M41" s="80"/>
      <c r="N41" s="81">
        <f>分析係数表!H44</f>
        <v>0.10779487886361411</v>
      </c>
      <c r="O41" s="82">
        <f t="shared" si="4"/>
        <v>0.26638064012903345</v>
      </c>
      <c r="P41" s="76">
        <f>分析係数表!C44</f>
        <v>0.45547864698968266</v>
      </c>
      <c r="Q41" s="82">
        <f>O41*P41</f>
        <v>0.12133069355021772</v>
      </c>
      <c r="R41" s="83">
        <v>0.12333981233522678</v>
      </c>
      <c r="S41" s="84">
        <f>I41+R41</f>
        <v>0.12370041198414174</v>
      </c>
      <c r="T41" s="85">
        <f>分析係数表!F44</f>
        <v>0.48806348793338972</v>
      </c>
      <c r="U41" s="86">
        <f t="shared" si="7"/>
        <v>6.0373654531777496E-2</v>
      </c>
      <c r="V41" s="87">
        <f>分析係数表!D44</f>
        <v>0.21589800299225917</v>
      </c>
      <c r="W41" s="167">
        <f t="shared" si="8"/>
        <v>0</v>
      </c>
      <c r="X41" s="76">
        <f>分析係数表!E44</f>
        <v>0.16906264229493267</v>
      </c>
      <c r="Y41" s="166">
        <f t="shared" si="9"/>
        <v>0</v>
      </c>
    </row>
    <row r="42" spans="1:25" x14ac:dyDescent="0.2">
      <c r="A42" s="6" t="s">
        <v>342</v>
      </c>
      <c r="B42" s="5" t="s">
        <v>279</v>
      </c>
      <c r="C42" s="90"/>
      <c r="D42" s="107">
        <f>投入係数表!K42</f>
        <v>0</v>
      </c>
      <c r="E42" s="110">
        <f>$C$13*D42</f>
        <v>0</v>
      </c>
      <c r="F42" s="76">
        <f>分析係数表!C45</f>
        <v>1</v>
      </c>
      <c r="G42" s="110">
        <f>E42*F42</f>
        <v>0</v>
      </c>
      <c r="H42" s="110">
        <v>4.0488961300723242E-3</v>
      </c>
      <c r="I42" s="110">
        <f>C42+H42</f>
        <v>4.0488961300723242E-3</v>
      </c>
      <c r="J42" s="107">
        <f>分析係数表!G45</f>
        <v>0</v>
      </c>
      <c r="K42" s="111">
        <f>I42*J42</f>
        <v>0</v>
      </c>
      <c r="L42" s="79"/>
      <c r="M42" s="80"/>
      <c r="N42" s="81">
        <f>分析係数表!H45</f>
        <v>0</v>
      </c>
      <c r="O42" s="82">
        <f t="shared" si="4"/>
        <v>0</v>
      </c>
      <c r="P42" s="76">
        <f>分析係数表!C45</f>
        <v>1</v>
      </c>
      <c r="Q42" s="82">
        <f>O42*P42</f>
        <v>0</v>
      </c>
      <c r="R42" s="83">
        <v>2.6503127839907553E-3</v>
      </c>
      <c r="S42" s="84">
        <f>I42+R42</f>
        <v>6.6992089140630795E-3</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107">
        <f>投入係数表!K43</f>
        <v>7.4128984432913266E-4</v>
      </c>
      <c r="E43" s="110">
        <f>$C$13*D43</f>
        <v>7.412898443291327E-2</v>
      </c>
      <c r="F43" s="76">
        <f>分析係数表!C46</f>
        <v>0.339622641509434</v>
      </c>
      <c r="G43" s="110">
        <f>E43*F43</f>
        <v>2.5175881505517715E-2</v>
      </c>
      <c r="H43" s="110">
        <v>3.1616417662461947E-2</v>
      </c>
      <c r="I43" s="110">
        <f>C43+H43</f>
        <v>3.1616417662461947E-2</v>
      </c>
      <c r="J43" s="107">
        <f>分析係数表!G46</f>
        <v>9.1833387996064289E-3</v>
      </c>
      <c r="K43" s="111">
        <f>I43*J43</f>
        <v>2.9034427502424881E-4</v>
      </c>
      <c r="L43" s="79"/>
      <c r="M43" s="80"/>
      <c r="N43" s="81">
        <f>分析係数表!H46</f>
        <v>2.0661561732582222E-2</v>
      </c>
      <c r="O43" s="82">
        <f t="shared" si="4"/>
        <v>5.1058455637344763E-2</v>
      </c>
      <c r="P43" s="76">
        <f>分析係数表!C46</f>
        <v>0.339622641509434</v>
      </c>
      <c r="Q43" s="82">
        <f>O43*P43</f>
        <v>1.7340607574947278E-2</v>
      </c>
      <c r="R43" s="83">
        <v>1.932737527337932E-2</v>
      </c>
      <c r="S43" s="84">
        <f>I43+R43</f>
        <v>5.0943792935841267E-2</v>
      </c>
      <c r="T43" s="85">
        <f>分析係数表!F46</f>
        <v>0.31321744834371923</v>
      </c>
      <c r="U43" s="86">
        <f t="shared" si="7"/>
        <v>1.5956484832314991E-2</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108">
        <f>投入係数表!K44</f>
        <v>0.70200148257968864</v>
      </c>
      <c r="E44" s="91">
        <f>SUM(E5:E43)</f>
        <v>70.200148257968877</v>
      </c>
      <c r="F44" s="92">
        <f>分析係数表!C47</f>
        <v>0.37586044165269894</v>
      </c>
      <c r="G44" s="91">
        <f>SUM(G5:G43)</f>
        <v>2.0508431603980442</v>
      </c>
      <c r="H44" s="91">
        <f>SUM(H5:H43)</f>
        <v>2.2759965918514093</v>
      </c>
      <c r="I44" s="91">
        <f>SUM(I5:I43)</f>
        <v>102.27599659185142</v>
      </c>
      <c r="J44" s="108">
        <f>分析係数表!G47</f>
        <v>0.22454849559823431</v>
      </c>
      <c r="K44" s="93">
        <f>SUM(K5:K43)</f>
        <v>3.9391830728647252</v>
      </c>
      <c r="L44" s="94">
        <f>最終需要_まとめ!$L$33</f>
        <v>0.62733333333333341</v>
      </c>
      <c r="M44" s="91">
        <f>K44*L44</f>
        <v>2.4711808477104711</v>
      </c>
      <c r="N44" s="95">
        <f>分析係数表!H47</f>
        <v>1</v>
      </c>
      <c r="O44" s="96">
        <f>SUM(O5:O43)</f>
        <v>2.4711808477104711</v>
      </c>
      <c r="P44" s="92">
        <f>分析係数表!C47</f>
        <v>0.37586044165269894</v>
      </c>
      <c r="Q44" s="96">
        <f>SUM(Q5:Q43)</f>
        <v>1.1799466870588542</v>
      </c>
      <c r="R44" s="91">
        <f>SUM(R5:R43)</f>
        <v>1.3068066791519417</v>
      </c>
      <c r="S44" s="97">
        <f>SUM(S5:S43)</f>
        <v>103.58280327100333</v>
      </c>
      <c r="T44" s="98">
        <f>分析係数表!F47</f>
        <v>0.4514453000332283</v>
      </c>
      <c r="U44" s="99">
        <f>SUM(U5:U43)</f>
        <v>30.935567469532749</v>
      </c>
      <c r="V44" s="100">
        <f>分析係数表!D47</f>
        <v>6.1166352989693973E-2</v>
      </c>
      <c r="W44" s="164">
        <f>SUM(W5:W43)</f>
        <v>3</v>
      </c>
      <c r="X44" s="92">
        <f>分析係数表!E47</f>
        <v>5.2427176815309715E-2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365</v>
      </c>
      <c r="S2" s="3" t="s">
        <v>153</v>
      </c>
      <c r="U2" s="64" t="s">
        <v>210</v>
      </c>
      <c r="W2" s="3" t="s">
        <v>130</v>
      </c>
      <c r="Y2" s="3" t="s">
        <v>154</v>
      </c>
    </row>
    <row r="3" spans="1:25" ht="44" x14ac:dyDescent="0.2">
      <c r="B3" s="65"/>
      <c r="C3" s="66" t="s">
        <v>228</v>
      </c>
      <c r="D3" s="66" t="s">
        <v>379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投入係数表!L5</f>
        <v>3.3981819726446353E-4</v>
      </c>
      <c r="E5" s="77">
        <f t="shared" ref="E5:E38" si="0">$C$14*D5</f>
        <v>3.3981819726446351E-2</v>
      </c>
      <c r="F5" s="76">
        <f>分析係数表!C8</f>
        <v>0.31930596918295995</v>
      </c>
      <c r="G5" s="77">
        <f t="shared" ref="G5:G38" si="1">E5*F5</f>
        <v>1.0850597882353579E-2</v>
      </c>
      <c r="H5" s="77">
        <f t="array" ref="H5:H43">MMULT(逆行列係数!C5:AO43,'10'!G5:G43)</f>
        <v>1.2041829498348946E-2</v>
      </c>
      <c r="I5" s="77">
        <f t="shared" ref="I5:I38" si="2">C5+H5</f>
        <v>1.2041829498348946E-2</v>
      </c>
      <c r="J5" s="76">
        <f>分析係数表!G8</f>
        <v>0.11985164942416553</v>
      </c>
      <c r="K5" s="78">
        <f t="shared" ref="K5:K38" si="3">I5*J5</f>
        <v>1.4432331274616928E-3</v>
      </c>
      <c r="L5" s="79" t="s">
        <v>183</v>
      </c>
      <c r="M5" s="80" t="s">
        <v>183</v>
      </c>
      <c r="N5" s="81">
        <f>分析係数表!H8</f>
        <v>1.0269115390614515E-2</v>
      </c>
      <c r="O5" s="82">
        <f t="shared" ref="O5:O43" si="4">$M$44*N5</f>
        <v>0.15246679310412201</v>
      </c>
      <c r="P5" s="76">
        <f>分析係数表!C8</f>
        <v>0.31930596918295995</v>
      </c>
      <c r="Q5" s="82">
        <f t="shared" ref="Q5:Q38" si="5">O5*P5</f>
        <v>4.8683557140329514E-2</v>
      </c>
      <c r="R5" s="83">
        <f t="array" ref="R5:R43">MMULT(逆行列係数!C5:AO43,'10'!Q5:Q43)</f>
        <v>6.3035215896821151E-2</v>
      </c>
      <c r="S5" s="84">
        <f t="shared" ref="S5:S38" si="6">I5+R5</f>
        <v>7.50770453951701E-2</v>
      </c>
      <c r="T5" s="85">
        <f>分析係数表!F8</f>
        <v>0.45168846379074762</v>
      </c>
      <c r="U5" s="86">
        <f t="shared" ref="U5:U43" si="7">S5*T5</f>
        <v>3.3911435300492607E-2</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76">
        <f>投入係数表!L6</f>
        <v>0</v>
      </c>
      <c r="E6" s="77">
        <f t="shared" si="0"/>
        <v>0</v>
      </c>
      <c r="F6" s="76">
        <f>分析係数表!C9</f>
        <v>0.10538116591928248</v>
      </c>
      <c r="G6" s="77">
        <f t="shared" si="1"/>
        <v>0</v>
      </c>
      <c r="H6" s="77">
        <v>3.6310642667495413E-4</v>
      </c>
      <c r="I6" s="77">
        <f t="shared" si="2"/>
        <v>3.6310642667495413E-4</v>
      </c>
      <c r="J6" s="76">
        <f>分析係数表!G9</f>
        <v>0.23529411764705882</v>
      </c>
      <c r="K6" s="78">
        <f t="shared" si="3"/>
        <v>8.5436806276459795E-5</v>
      </c>
      <c r="L6" s="79"/>
      <c r="M6" s="80"/>
      <c r="N6" s="81">
        <f>分析係数表!H9</f>
        <v>5.5136190016722222E-4</v>
      </c>
      <c r="O6" s="82">
        <f t="shared" si="4"/>
        <v>8.1861365425031935E-3</v>
      </c>
      <c r="P6" s="76">
        <f>分析係数表!C9</f>
        <v>0.10538116591928248</v>
      </c>
      <c r="Q6" s="82">
        <f t="shared" si="5"/>
        <v>8.6266461322343044E-4</v>
      </c>
      <c r="R6" s="83">
        <v>1.019992108453332E-3</v>
      </c>
      <c r="S6" s="84">
        <f t="shared" si="6"/>
        <v>1.383098535128286E-3</v>
      </c>
      <c r="T6" s="85">
        <f>分析係数表!F9</f>
        <v>0.68627450980392157</v>
      </c>
      <c r="U6" s="86">
        <f t="shared" si="7"/>
        <v>9.4918526920568646E-4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投入係数表!L7</f>
        <v>0</v>
      </c>
      <c r="E7" s="77">
        <f t="shared" si="0"/>
        <v>0</v>
      </c>
      <c r="F7" s="76">
        <f>分析係数表!C10</f>
        <v>4.5045045045044585E-3</v>
      </c>
      <c r="G7" s="77">
        <f t="shared" si="1"/>
        <v>0</v>
      </c>
      <c r="H7" s="77">
        <v>3.240300875857543E-6</v>
      </c>
      <c r="I7" s="77">
        <f t="shared" si="2"/>
        <v>3.240300875857543E-6</v>
      </c>
      <c r="J7" s="76">
        <f>分析係数表!G10</f>
        <v>0.2857142857142857</v>
      </c>
      <c r="K7" s="78">
        <f t="shared" si="3"/>
        <v>9.2580025024501227E-7</v>
      </c>
      <c r="L7" s="79"/>
      <c r="M7" s="80"/>
      <c r="N7" s="81">
        <f>分析係数表!H10</f>
        <v>1.0301761818913889E-3</v>
      </c>
      <c r="O7" s="82">
        <f t="shared" si="4"/>
        <v>1.5295149855729651E-2</v>
      </c>
      <c r="P7" s="76">
        <f>分析係数表!C10</f>
        <v>4.5045045045044585E-3</v>
      </c>
      <c r="Q7" s="82">
        <f t="shared" si="5"/>
        <v>6.889707142220493E-5</v>
      </c>
      <c r="R7" s="83">
        <v>1.0214600567972639E-4</v>
      </c>
      <c r="S7" s="84">
        <f t="shared" si="6"/>
        <v>1.0538630655558393E-4</v>
      </c>
      <c r="T7" s="85">
        <f>分析係数表!F10</f>
        <v>0.5714285714285714</v>
      </c>
      <c r="U7" s="86">
        <f t="shared" si="7"/>
        <v>6.0220746603190814E-5</v>
      </c>
      <c r="V7" s="87">
        <f>分析係数表!D10</f>
        <v>0</v>
      </c>
      <c r="W7" s="167">
        <f t="shared" si="8"/>
        <v>0</v>
      </c>
      <c r="X7" s="76">
        <f>分析係数表!E10</f>
        <v>0</v>
      </c>
      <c r="Y7" s="166">
        <f t="shared" si="9"/>
        <v>0</v>
      </c>
    </row>
    <row r="8" spans="1:25" x14ac:dyDescent="0.2">
      <c r="A8" s="6" t="s">
        <v>222</v>
      </c>
      <c r="B8" s="5" t="s">
        <v>27</v>
      </c>
      <c r="C8" s="90"/>
      <c r="D8" s="76">
        <f>投入係数表!L8</f>
        <v>0</v>
      </c>
      <c r="E8" s="77">
        <f t="shared" si="0"/>
        <v>0</v>
      </c>
      <c r="F8" s="76">
        <f>分析係数表!C11</f>
        <v>3.1931139802859887E-3</v>
      </c>
      <c r="G8" s="77">
        <f t="shared" si="1"/>
        <v>0</v>
      </c>
      <c r="H8" s="77">
        <v>1.5722212928237886E-3</v>
      </c>
      <c r="I8" s="77">
        <f t="shared" si="2"/>
        <v>1.5722212928237886E-3</v>
      </c>
      <c r="J8" s="76">
        <f>分析係数表!G11</f>
        <v>0.37142857142857144</v>
      </c>
      <c r="K8" s="78">
        <f t="shared" si="3"/>
        <v>5.8396790876312152E-4</v>
      </c>
      <c r="L8" s="79"/>
      <c r="M8" s="80"/>
      <c r="N8" s="81">
        <f>分析係数表!H11</f>
        <v>-1.8136904610763891E-5</v>
      </c>
      <c r="O8" s="82">
        <f t="shared" si="4"/>
        <v>-2.6928080731918405E-4</v>
      </c>
      <c r="P8" s="76">
        <f>分析係数表!C11</f>
        <v>3.1931139802859887E-3</v>
      </c>
      <c r="Q8" s="82">
        <f t="shared" si="5"/>
        <v>-8.5984431047358419E-7</v>
      </c>
      <c r="R8" s="83">
        <v>1.9167788509432673E-4</v>
      </c>
      <c r="S8" s="84">
        <f t="shared" si="6"/>
        <v>1.7638991779181153E-3</v>
      </c>
      <c r="T8" s="85">
        <f>分析係数表!F11</f>
        <v>0.6</v>
      </c>
      <c r="U8" s="86">
        <f t="shared" si="7"/>
        <v>1.0583395067508691E-3</v>
      </c>
      <c r="V8" s="87">
        <f>分析係数表!D11</f>
        <v>2.8571428571428571E-2</v>
      </c>
      <c r="W8" s="167">
        <f t="shared" si="8"/>
        <v>0</v>
      </c>
      <c r="X8" s="76">
        <f>分析係数表!E11</f>
        <v>0</v>
      </c>
      <c r="Y8" s="166">
        <f t="shared" si="9"/>
        <v>0</v>
      </c>
    </row>
    <row r="9" spans="1:25" x14ac:dyDescent="0.2">
      <c r="A9" s="6" t="s">
        <v>223</v>
      </c>
      <c r="B9" s="5" t="s">
        <v>191</v>
      </c>
      <c r="C9" s="90"/>
      <c r="D9" s="76">
        <f>投入係数表!L9</f>
        <v>0</v>
      </c>
      <c r="E9" s="77">
        <f t="shared" si="0"/>
        <v>0</v>
      </c>
      <c r="F9" s="76">
        <f>分析係数表!C12</f>
        <v>6.6043595279642764E-2</v>
      </c>
      <c r="G9" s="77">
        <f t="shared" si="1"/>
        <v>0</v>
      </c>
      <c r="H9" s="77">
        <v>2.1045432535280354E-4</v>
      </c>
      <c r="I9" s="77">
        <f t="shared" si="2"/>
        <v>2.1045432535280354E-4</v>
      </c>
      <c r="J9" s="76">
        <f>分析係数表!G12</f>
        <v>0.14090852981113441</v>
      </c>
      <c r="K9" s="78">
        <f t="shared" si="3"/>
        <v>2.9654809577857699E-5</v>
      </c>
      <c r="L9" s="79"/>
      <c r="M9" s="80"/>
      <c r="N9" s="81">
        <f>分析係数表!H12</f>
        <v>8.4811793340854105E-2</v>
      </c>
      <c r="O9" s="82">
        <f t="shared" si="4"/>
        <v>1.2592109111859684</v>
      </c>
      <c r="P9" s="76">
        <f>分析係数表!C12</f>
        <v>6.6043595279642764E-2</v>
      </c>
      <c r="Q9" s="82">
        <f t="shared" si="5"/>
        <v>8.3162815790076283E-2</v>
      </c>
      <c r="R9" s="83">
        <v>9.3078084423240587E-2</v>
      </c>
      <c r="S9" s="84">
        <f t="shared" si="6"/>
        <v>9.3288538748593386E-2</v>
      </c>
      <c r="T9" s="85">
        <f>分析係数表!F12</f>
        <v>0.31027033699543266</v>
      </c>
      <c r="U9" s="86">
        <f t="shared" si="7"/>
        <v>2.8944666355337548E-2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投入係数表!L10</f>
        <v>1.1893636904256222E-3</v>
      </c>
      <c r="E10" s="77">
        <f t="shared" si="0"/>
        <v>0.11893636904256222</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0.20459955740111602</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投入係数表!L11</f>
        <v>7.3060912411859651E-3</v>
      </c>
      <c r="E11" s="77">
        <f t="shared" si="0"/>
        <v>0.73060912411859646</v>
      </c>
      <c r="F11" s="76">
        <f>分析係数表!C14</f>
        <v>0.21132596685082872</v>
      </c>
      <c r="G11" s="77">
        <f t="shared" si="1"/>
        <v>0.15439667954439951</v>
      </c>
      <c r="H11" s="77">
        <v>0.19215390334612834</v>
      </c>
      <c r="I11" s="77">
        <f t="shared" si="2"/>
        <v>0.19215390334612834</v>
      </c>
      <c r="J11" s="76">
        <f>分析係数表!G14</f>
        <v>0.15875192868163895</v>
      </c>
      <c r="K11" s="78">
        <f t="shared" si="3"/>
        <v>3.050480275990311E-2</v>
      </c>
      <c r="L11" s="79"/>
      <c r="M11" s="80"/>
      <c r="N11" s="81">
        <f>分析係数表!H14</f>
        <v>1.0700773720350694E-3</v>
      </c>
      <c r="O11" s="82">
        <f t="shared" si="4"/>
        <v>1.5887567631831856E-2</v>
      </c>
      <c r="P11" s="76">
        <f>分析係数表!C14</f>
        <v>0.21132596685082872</v>
      </c>
      <c r="Q11" s="82">
        <f t="shared" si="5"/>
        <v>3.3574555907047981E-3</v>
      </c>
      <c r="R11" s="83">
        <v>1.7854609702598827E-2</v>
      </c>
      <c r="S11" s="84">
        <f t="shared" si="6"/>
        <v>0.21000851304872717</v>
      </c>
      <c r="T11" s="85">
        <f>分析係数表!F14</f>
        <v>0.30327447282701869</v>
      </c>
      <c r="U11" s="86">
        <f t="shared" si="7"/>
        <v>6.3690221084038809E-2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投入係数表!L12</f>
        <v>0.21094214595191574</v>
      </c>
      <c r="E12" s="77">
        <f t="shared" si="0"/>
        <v>21.094214595191573</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0.11611388411603214</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投入係数表!L13</f>
        <v>1.0194545917933905E-3</v>
      </c>
      <c r="E13" s="77">
        <f t="shared" si="0"/>
        <v>0.10194545917933905</v>
      </c>
      <c r="F13" s="76">
        <f>分析係数表!C16</f>
        <v>5.160637490513531E-2</v>
      </c>
      <c r="G13" s="77">
        <f t="shared" si="1"/>
        <v>5.2610355862851383E-3</v>
      </c>
      <c r="H13" s="77">
        <v>1.1849615899080667E-2</v>
      </c>
      <c r="I13" s="77">
        <f t="shared" si="2"/>
        <v>1.1849615899080667E-2</v>
      </c>
      <c r="J13" s="76">
        <f>分析係数表!G16</f>
        <v>3.3358042994810974E-2</v>
      </c>
      <c r="K13" s="78">
        <f t="shared" si="3"/>
        <v>3.9527999663352859E-4</v>
      </c>
      <c r="L13" s="79"/>
      <c r="M13" s="80"/>
      <c r="N13" s="81">
        <f>分析係数表!H16</f>
        <v>1.6069297485136805E-2</v>
      </c>
      <c r="O13" s="82">
        <f t="shared" si="4"/>
        <v>0.23858279528479703</v>
      </c>
      <c r="P13" s="76">
        <f>分析係数表!C16</f>
        <v>5.160637490513531E-2</v>
      </c>
      <c r="Q13" s="82">
        <f t="shared" si="5"/>
        <v>1.2312393179382385E-2</v>
      </c>
      <c r="R13" s="83">
        <v>1.4052882629621087E-2</v>
      </c>
      <c r="S13" s="84">
        <f t="shared" si="6"/>
        <v>2.5902498528701752E-2</v>
      </c>
      <c r="T13" s="85">
        <f>分析係数表!F16</f>
        <v>0.28836174944403259</v>
      </c>
      <c r="U13" s="86">
        <f t="shared" si="7"/>
        <v>7.4692897907079172E-3</v>
      </c>
      <c r="V13" s="87">
        <f>分析係数表!D16</f>
        <v>3.1875463306152707E-2</v>
      </c>
      <c r="W13" s="167">
        <f t="shared" si="8"/>
        <v>0</v>
      </c>
      <c r="X13" s="76">
        <f>分析係数表!E16</f>
        <v>3.039288361749444E-2</v>
      </c>
      <c r="Y13" s="166">
        <f t="shared" si="9"/>
        <v>0</v>
      </c>
    </row>
    <row r="14" spans="1:25" x14ac:dyDescent="0.2">
      <c r="A14" s="6" t="s">
        <v>2</v>
      </c>
      <c r="B14" s="5" t="s">
        <v>365</v>
      </c>
      <c r="C14" s="75">
        <f>最終需要_まとめ!C15</f>
        <v>100</v>
      </c>
      <c r="D14" s="76">
        <f>投入係数表!L14</f>
        <v>0.26157505734432079</v>
      </c>
      <c r="E14" s="77">
        <f t="shared" si="0"/>
        <v>26.157505734432078</v>
      </c>
      <c r="F14" s="76">
        <f>分析係数表!C17</f>
        <v>0.10194271980773084</v>
      </c>
      <c r="G14" s="77">
        <f t="shared" si="1"/>
        <v>2.6665672779543219</v>
      </c>
      <c r="H14" s="77">
        <v>2.7480845534513461</v>
      </c>
      <c r="I14" s="77">
        <f t="shared" si="2"/>
        <v>102.74808455345135</v>
      </c>
      <c r="J14" s="76">
        <f>分析係数表!G17</f>
        <v>0.21196160054370911</v>
      </c>
      <c r="K14" s="78">
        <f t="shared" si="3"/>
        <v>21.778648454749902</v>
      </c>
      <c r="L14" s="79"/>
      <c r="M14" s="80"/>
      <c r="N14" s="81">
        <f>分析係数表!H17</f>
        <v>2.8221023574348612E-3</v>
      </c>
      <c r="O14" s="82">
        <f t="shared" si="4"/>
        <v>4.1900093618865035E-2</v>
      </c>
      <c r="P14" s="76">
        <f>分析係数表!C17</f>
        <v>0.10194271980773084</v>
      </c>
      <c r="Q14" s="82">
        <f t="shared" si="5"/>
        <v>4.2714095037056496E-3</v>
      </c>
      <c r="R14" s="83">
        <v>9.3687469861326138E-3</v>
      </c>
      <c r="S14" s="84">
        <f t="shared" si="6"/>
        <v>102.75745330043748</v>
      </c>
      <c r="T14" s="85">
        <f>分析係数表!F17</f>
        <v>0.32180783280944697</v>
      </c>
      <c r="U14" s="86">
        <f t="shared" si="7"/>
        <v>33.068153351631736</v>
      </c>
      <c r="V14" s="87">
        <f>分析係数表!D17</f>
        <v>8.2490867385948519E-2</v>
      </c>
      <c r="W14" s="167">
        <f t="shared" si="8"/>
        <v>8</v>
      </c>
      <c r="X14" s="76">
        <f>分析係数表!E17</f>
        <v>8.6313822105173729E-2</v>
      </c>
      <c r="Y14" s="166">
        <f t="shared" si="9"/>
        <v>9</v>
      </c>
    </row>
    <row r="15" spans="1:25" x14ac:dyDescent="0.2">
      <c r="A15" s="6" t="s">
        <v>3</v>
      </c>
      <c r="B15" s="5" t="s">
        <v>31</v>
      </c>
      <c r="C15" s="90"/>
      <c r="D15" s="76">
        <f>投入係数表!L15</f>
        <v>3.7380001699090985E-3</v>
      </c>
      <c r="E15" s="77">
        <f t="shared" si="0"/>
        <v>0.37380001699090987</v>
      </c>
      <c r="F15" s="76">
        <f>分析係数表!C18</f>
        <v>6.449787835926446E-2</v>
      </c>
      <c r="G15" s="77">
        <f t="shared" si="1"/>
        <v>2.4109308026570693E-2</v>
      </c>
      <c r="H15" s="77">
        <v>2.6822807660478121E-2</v>
      </c>
      <c r="I15" s="77">
        <f t="shared" si="2"/>
        <v>2.6822807660478121E-2</v>
      </c>
      <c r="J15" s="76">
        <f>分析係数表!G18</f>
        <v>0.21547360809833696</v>
      </c>
      <c r="K15" s="78">
        <f t="shared" si="3"/>
        <v>5.7796071459309331E-3</v>
      </c>
      <c r="L15" s="79"/>
      <c r="M15" s="80"/>
      <c r="N15" s="81">
        <f>分析係数表!H18</f>
        <v>4.2077618696972224E-4</v>
      </c>
      <c r="O15" s="82">
        <f t="shared" si="4"/>
        <v>6.2473147298050691E-3</v>
      </c>
      <c r="P15" s="76">
        <f>分析係数表!C18</f>
        <v>6.449787835926446E-2</v>
      </c>
      <c r="Q15" s="82">
        <f t="shared" si="5"/>
        <v>4.0293854551500847E-4</v>
      </c>
      <c r="R15" s="83">
        <v>1.035593544790739E-3</v>
      </c>
      <c r="S15" s="84">
        <f t="shared" si="6"/>
        <v>2.7858401205268859E-2</v>
      </c>
      <c r="T15" s="85">
        <f>分析係数表!F18</f>
        <v>0.45914678235719453</v>
      </c>
      <c r="U15" s="86">
        <f t="shared" si="7"/>
        <v>1.2791095275014987E-2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投入係数表!L16</f>
        <v>1.6141364370062016E-3</v>
      </c>
      <c r="E16" s="77">
        <f t="shared" si="0"/>
        <v>0.16141364370062017</v>
      </c>
      <c r="F16" s="76">
        <f>分析係数表!C19</f>
        <v>8.3816636211964779E-2</v>
      </c>
      <c r="G16" s="77">
        <f t="shared" si="1"/>
        <v>1.3529148653702581E-2</v>
      </c>
      <c r="H16" s="77">
        <v>1.6920346947252359E-2</v>
      </c>
      <c r="I16" s="77">
        <f t="shared" si="2"/>
        <v>1.6920346947252359E-2</v>
      </c>
      <c r="J16" s="76">
        <f>分析係数表!G19</f>
        <v>5.7589381288803254E-2</v>
      </c>
      <c r="K16" s="78">
        <f t="shared" si="3"/>
        <v>9.7443231188415426E-4</v>
      </c>
      <c r="L16" s="79"/>
      <c r="M16" s="80"/>
      <c r="N16" s="81">
        <f>分析係数表!H19</f>
        <v>-1.0882142766458335E-4</v>
      </c>
      <c r="O16" s="82">
        <f t="shared" si="4"/>
        <v>-1.6156848439151043E-3</v>
      </c>
      <c r="P16" s="76">
        <f>分析係数表!C19</f>
        <v>8.3816636211964779E-2</v>
      </c>
      <c r="Q16" s="82">
        <f t="shared" si="5"/>
        <v>-1.354212687956174E-4</v>
      </c>
      <c r="R16" s="83">
        <v>8.7568404100083494E-4</v>
      </c>
      <c r="S16" s="84">
        <f t="shared" si="6"/>
        <v>1.7796030988253195E-2</v>
      </c>
      <c r="T16" s="85">
        <f>分析係数表!F19</f>
        <v>0.2397773496039392</v>
      </c>
      <c r="U16" s="86">
        <f t="shared" si="7"/>
        <v>4.2670851438329225E-3</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投入係数表!L17</f>
        <v>2.5486364794834763E-3</v>
      </c>
      <c r="E17" s="77">
        <f t="shared" si="0"/>
        <v>0.25486364794834765</v>
      </c>
      <c r="F17" s="76">
        <f>分析係数表!C20</f>
        <v>0.20483184148778999</v>
      </c>
      <c r="G17" s="77">
        <f t="shared" si="1"/>
        <v>5.2204190337555856E-2</v>
      </c>
      <c r="H17" s="77">
        <v>6.2035841403915368E-2</v>
      </c>
      <c r="I17" s="77">
        <f t="shared" si="2"/>
        <v>6.2035841403915368E-2</v>
      </c>
      <c r="J17" s="76">
        <f>分析係数表!G20</f>
        <v>0.10000439000834102</v>
      </c>
      <c r="K17" s="78">
        <f t="shared" si="3"/>
        <v>6.2038564782527419E-3</v>
      </c>
      <c r="L17" s="79"/>
      <c r="M17" s="80"/>
      <c r="N17" s="81">
        <f>分析係数表!H20</f>
        <v>5.2234285279000004E-4</v>
      </c>
      <c r="O17" s="82">
        <f t="shared" si="4"/>
        <v>7.7552872507925001E-3</v>
      </c>
      <c r="P17" s="76">
        <f>分析係数表!C20</f>
        <v>0.20483184148778999</v>
      </c>
      <c r="Q17" s="82">
        <f t="shared" si="5"/>
        <v>1.5885297688466079E-3</v>
      </c>
      <c r="R17" s="83">
        <v>5.6370497284464558E-3</v>
      </c>
      <c r="S17" s="84">
        <f t="shared" si="6"/>
        <v>6.7672891132361829E-2</v>
      </c>
      <c r="T17" s="85">
        <f>分析係数表!F20</f>
        <v>0.22283682338996444</v>
      </c>
      <c r="U17" s="86">
        <f t="shared" si="7"/>
        <v>1.5080012089550404E-2</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投入係数表!L18</f>
        <v>2.1238637329028969E-3</v>
      </c>
      <c r="E18" s="77">
        <f t="shared" si="0"/>
        <v>0.2123863732902897</v>
      </c>
      <c r="F18" s="76">
        <f>分析係数表!C21</f>
        <v>0.18990139408364504</v>
      </c>
      <c r="G18" s="77">
        <f t="shared" si="1"/>
        <v>4.0332468372195444E-2</v>
      </c>
      <c r="H18" s="77">
        <v>5.2699248682002348E-2</v>
      </c>
      <c r="I18" s="77">
        <f t="shared" si="2"/>
        <v>5.2699248682002348E-2</v>
      </c>
      <c r="J18" s="76">
        <f>分析係数表!G21</f>
        <v>0.28518653100775193</v>
      </c>
      <c r="K18" s="78">
        <f t="shared" si="3"/>
        <v>1.5029115918335093E-2</v>
      </c>
      <c r="L18" s="79"/>
      <c r="M18" s="80"/>
      <c r="N18" s="81">
        <f>分析係数表!H21</f>
        <v>8.7057142131666677E-4</v>
      </c>
      <c r="O18" s="82">
        <f t="shared" si="4"/>
        <v>1.2925478751320834E-2</v>
      </c>
      <c r="P18" s="76">
        <f>分析係数表!C21</f>
        <v>0.18990139408364504</v>
      </c>
      <c r="Q18" s="82">
        <f t="shared" si="5"/>
        <v>2.4545664340743581E-3</v>
      </c>
      <c r="R18" s="83">
        <v>6.6305202622743932E-3</v>
      </c>
      <c r="S18" s="84">
        <f t="shared" si="6"/>
        <v>5.9329768944276738E-2</v>
      </c>
      <c r="T18" s="85">
        <f>分析係数表!F21</f>
        <v>0.42587209302325579</v>
      </c>
      <c r="U18" s="86">
        <f t="shared" si="7"/>
        <v>2.5266892878885297E-2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投入係数表!L19</f>
        <v>5.0972729589669524E-4</v>
      </c>
      <c r="E19" s="77">
        <f t="shared" si="0"/>
        <v>5.0972729589669523E-2</v>
      </c>
      <c r="F19" s="76">
        <f>分析係数表!C22</f>
        <v>1.6020972909991271E-2</v>
      </c>
      <c r="G19" s="77">
        <f t="shared" si="1"/>
        <v>8.1663271990440591E-4</v>
      </c>
      <c r="H19" s="77">
        <v>1.5270028997673461E-3</v>
      </c>
      <c r="I19" s="77">
        <f t="shared" si="2"/>
        <v>1.5270028997673461E-3</v>
      </c>
      <c r="J19" s="76">
        <f>分析係数表!G22</f>
        <v>0.19438596491228069</v>
      </c>
      <c r="K19" s="78">
        <f t="shared" si="3"/>
        <v>2.9682793209512623E-4</v>
      </c>
      <c r="L19" s="79"/>
      <c r="M19" s="80"/>
      <c r="N19" s="81">
        <f>分析係数表!H22</f>
        <v>3.9901190143680555E-5</v>
      </c>
      <c r="O19" s="82">
        <f t="shared" si="4"/>
        <v>5.9241777610220478E-4</v>
      </c>
      <c r="P19" s="76">
        <f>分析係数表!C22</f>
        <v>1.6020972909991271E-2</v>
      </c>
      <c r="Q19" s="82">
        <f t="shared" si="5"/>
        <v>9.4911091423306977E-6</v>
      </c>
      <c r="R19" s="83">
        <v>1.7296586050631754E-4</v>
      </c>
      <c r="S19" s="84">
        <f t="shared" si="6"/>
        <v>1.6999687602736635E-3</v>
      </c>
      <c r="T19" s="85">
        <f>分析係数表!F22</f>
        <v>0.4126315789473684</v>
      </c>
      <c r="U19" s="86">
        <f t="shared" si="7"/>
        <v>7.0146079371292221E-4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投入係数表!L20</f>
        <v>3.3981819726446351E-3</v>
      </c>
      <c r="E20" s="77">
        <f t="shared" si="0"/>
        <v>0.3398181972644635</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3.7699313024685762E-4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投入係数表!L21</f>
        <v>0</v>
      </c>
      <c r="E21" s="77">
        <f t="shared" si="0"/>
        <v>0</v>
      </c>
      <c r="F21" s="76">
        <f>分析係数表!C24</f>
        <v>0.69825317061497971</v>
      </c>
      <c r="G21" s="77">
        <f t="shared" si="1"/>
        <v>0</v>
      </c>
      <c r="H21" s="77">
        <v>1.6514136352908441E-2</v>
      </c>
      <c r="I21" s="77">
        <f t="shared" si="2"/>
        <v>1.6514136352908441E-2</v>
      </c>
      <c r="J21" s="76">
        <f>分析係数表!G24</f>
        <v>0.20807453416149069</v>
      </c>
      <c r="K21" s="78">
        <f t="shared" si="3"/>
        <v>3.4361712287107626E-3</v>
      </c>
      <c r="L21" s="79"/>
      <c r="M21" s="80"/>
      <c r="N21" s="81">
        <f>分析係数表!H24</f>
        <v>2.9019047377222226E-4</v>
      </c>
      <c r="O21" s="82">
        <f t="shared" si="4"/>
        <v>4.3084929171069448E-3</v>
      </c>
      <c r="P21" s="76">
        <f>分析係数表!C24</f>
        <v>0.69825317061497971</v>
      </c>
      <c r="Q21" s="82">
        <f t="shared" si="5"/>
        <v>3.0084188399421073E-3</v>
      </c>
      <c r="R21" s="83">
        <v>1.5507409344478244E-2</v>
      </c>
      <c r="S21" s="84">
        <f t="shared" si="6"/>
        <v>3.2021545697386689E-2</v>
      </c>
      <c r="T21" s="85">
        <f>分析係数表!F24</f>
        <v>0.39233954451345754</v>
      </c>
      <c r="U21" s="86">
        <f t="shared" si="7"/>
        <v>1.2563318653529559E-2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投入係数表!L22</f>
        <v>0</v>
      </c>
      <c r="E22" s="77">
        <f t="shared" si="0"/>
        <v>0</v>
      </c>
      <c r="F22" s="76">
        <f>分析係数表!C25</f>
        <v>6.4698426111756691E-3</v>
      </c>
      <c r="G22" s="77">
        <f t="shared" si="1"/>
        <v>0</v>
      </c>
      <c r="H22" s="77">
        <v>4.3439548713400015E-4</v>
      </c>
      <c r="I22" s="77">
        <f t="shared" si="2"/>
        <v>4.3439548713400015E-4</v>
      </c>
      <c r="J22" s="76">
        <f>分析係数表!G25</f>
        <v>0.19696730374348445</v>
      </c>
      <c r="K22" s="78">
        <f t="shared" si="3"/>
        <v>8.55617078591215E-5</v>
      </c>
      <c r="L22" s="79"/>
      <c r="M22" s="80"/>
      <c r="N22" s="81">
        <f>分析係数表!H25</f>
        <v>4.8606904356847223E-4</v>
      </c>
      <c r="O22" s="82">
        <f t="shared" si="4"/>
        <v>7.2167256361541313E-3</v>
      </c>
      <c r="P22" s="76">
        <f>分析係数表!C25</f>
        <v>6.4698426111756691E-3</v>
      </c>
      <c r="Q22" s="82">
        <f t="shared" si="5"/>
        <v>4.6691079033953838E-5</v>
      </c>
      <c r="R22" s="83">
        <v>5.5217173568609577E-4</v>
      </c>
      <c r="S22" s="84">
        <f t="shared" si="6"/>
        <v>9.8656722282009597E-4</v>
      </c>
      <c r="T22" s="85">
        <f>分析係数表!F25</f>
        <v>0.35065550465961143</v>
      </c>
      <c r="U22" s="86">
        <f t="shared" si="7"/>
        <v>3.4594522739861205E-4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投入係数表!L23</f>
        <v>0</v>
      </c>
      <c r="E23" s="77">
        <f t="shared" si="0"/>
        <v>0</v>
      </c>
      <c r="F23" s="76">
        <f>分析係数表!C26</f>
        <v>0.30930996714129244</v>
      </c>
      <c r="G23" s="77">
        <f t="shared" si="1"/>
        <v>0</v>
      </c>
      <c r="H23" s="77">
        <v>1.2237216921551167E-2</v>
      </c>
      <c r="I23" s="77">
        <f t="shared" si="2"/>
        <v>1.2237216921551167E-2</v>
      </c>
      <c r="J23" s="76">
        <f>分析係数表!G26</f>
        <v>0.19640381464521278</v>
      </c>
      <c r="K23" s="78">
        <f t="shared" si="3"/>
        <v>2.403436084033597E-3</v>
      </c>
      <c r="L23" s="79"/>
      <c r="M23" s="80"/>
      <c r="N23" s="81">
        <f>分析係数表!H26</f>
        <v>9.7503999187466672E-3</v>
      </c>
      <c r="O23" s="82">
        <f t="shared" si="4"/>
        <v>0.14476536201479331</v>
      </c>
      <c r="P23" s="76">
        <f>分析係数表!C26</f>
        <v>0.30930996714129244</v>
      </c>
      <c r="Q23" s="82">
        <f t="shared" si="5"/>
        <v>4.4777369367993022E-2</v>
      </c>
      <c r="R23" s="83">
        <v>5.0735685628418389E-2</v>
      </c>
      <c r="S23" s="84">
        <f t="shared" si="6"/>
        <v>6.2972902549969553E-2</v>
      </c>
      <c r="T23" s="85">
        <f>分析係数表!F26</f>
        <v>0.33483174389782799</v>
      </c>
      <c r="U23" s="86">
        <f t="shared" si="7"/>
        <v>2.1085326779114285E-2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投入係数表!L24</f>
        <v>0</v>
      </c>
      <c r="E24" s="77">
        <f t="shared" si="0"/>
        <v>0</v>
      </c>
      <c r="F24" s="76">
        <f>分析係数表!C27</f>
        <v>1</v>
      </c>
      <c r="G24" s="77">
        <f t="shared" si="1"/>
        <v>0</v>
      </c>
      <c r="H24" s="77">
        <v>4.7562922430507163E-3</v>
      </c>
      <c r="I24" s="77">
        <f t="shared" si="2"/>
        <v>4.7562922430507163E-3</v>
      </c>
      <c r="J24" s="76">
        <f>分析係数表!G27</f>
        <v>0.17104746959591996</v>
      </c>
      <c r="K24" s="78">
        <f t="shared" si="3"/>
        <v>8.1355175283252736E-4</v>
      </c>
      <c r="L24" s="79"/>
      <c r="M24" s="80"/>
      <c r="N24" s="81">
        <f>分析係数表!H27</f>
        <v>1.0751557053260833E-2</v>
      </c>
      <c r="O24" s="82">
        <f t="shared" si="4"/>
        <v>0.15962966257881228</v>
      </c>
      <c r="P24" s="76">
        <f>分析係数表!C27</f>
        <v>1</v>
      </c>
      <c r="Q24" s="82">
        <f t="shared" si="5"/>
        <v>0.15962966257881228</v>
      </c>
      <c r="R24" s="83">
        <v>0.16573409970463676</v>
      </c>
      <c r="S24" s="84">
        <f t="shared" si="6"/>
        <v>0.17049039194768748</v>
      </c>
      <c r="T24" s="85">
        <f>分析係数表!F27</f>
        <v>0.32230451819045502</v>
      </c>
      <c r="U24" s="86">
        <f t="shared" si="7"/>
        <v>5.4949823632801244E-2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投入係数表!L25</f>
        <v>0</v>
      </c>
      <c r="E25" s="77">
        <f t="shared" si="0"/>
        <v>0</v>
      </c>
      <c r="F25" s="76">
        <f>分析係数表!C28</f>
        <v>0.18422373610613119</v>
      </c>
      <c r="G25" s="77">
        <f t="shared" si="1"/>
        <v>0</v>
      </c>
      <c r="H25" s="77">
        <v>2.8254661719728458E-2</v>
      </c>
      <c r="I25" s="77">
        <f t="shared" si="2"/>
        <v>2.8254661719728458E-2</v>
      </c>
      <c r="J25" s="76">
        <f>分析係数表!G28</f>
        <v>0.12484443941622356</v>
      </c>
      <c r="K25" s="78">
        <f t="shared" si="3"/>
        <v>3.5274374032945302E-3</v>
      </c>
      <c r="L25" s="79"/>
      <c r="M25" s="80"/>
      <c r="N25" s="81">
        <f>分析係数表!H28</f>
        <v>2.0316960544977711E-2</v>
      </c>
      <c r="O25" s="82">
        <f t="shared" si="4"/>
        <v>0.30164836035894993</v>
      </c>
      <c r="P25" s="76">
        <f>分析係数表!C28</f>
        <v>0.18422373610613119</v>
      </c>
      <c r="Q25" s="82">
        <f t="shared" si="5"/>
        <v>5.5570787935614353E-2</v>
      </c>
      <c r="R25" s="83">
        <v>6.6215368265163027E-2</v>
      </c>
      <c r="S25" s="84">
        <f t="shared" si="6"/>
        <v>9.4470029984891485E-2</v>
      </c>
      <c r="T25" s="85">
        <f>分析係数表!F28</f>
        <v>0.21354225591130219</v>
      </c>
      <c r="U25" s="86">
        <f t="shared" si="7"/>
        <v>2.0173343318982087E-2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投入係数表!L26</f>
        <v>2.2937728315351289E-3</v>
      </c>
      <c r="E26" s="77">
        <f t="shared" si="0"/>
        <v>0.22937728315351288</v>
      </c>
      <c r="F26" s="76">
        <f>分析係数表!C29</f>
        <v>0.37519639677385563</v>
      </c>
      <c r="G26" s="77">
        <f t="shared" si="1"/>
        <v>8.6061530140974452E-2</v>
      </c>
      <c r="H26" s="77">
        <v>0.10973279348364982</v>
      </c>
      <c r="I26" s="77">
        <f t="shared" si="2"/>
        <v>0.10973279348364982</v>
      </c>
      <c r="J26" s="76">
        <f>分析係数表!G29</f>
        <v>0.26085431102534867</v>
      </c>
      <c r="K26" s="78">
        <f t="shared" si="3"/>
        <v>2.8624272241064345E-2</v>
      </c>
      <c r="L26" s="79"/>
      <c r="M26" s="80"/>
      <c r="N26" s="81">
        <f>分析係数表!H29</f>
        <v>9.7721642042795844E-3</v>
      </c>
      <c r="O26" s="82">
        <f t="shared" si="4"/>
        <v>0.14508849898357637</v>
      </c>
      <c r="P26" s="76">
        <f>分析係数表!C29</f>
        <v>0.37519639677385563</v>
      </c>
      <c r="Q26" s="82">
        <f t="shared" si="5"/>
        <v>5.443668203196507E-2</v>
      </c>
      <c r="R26" s="83">
        <v>7.4168669493407641E-2</v>
      </c>
      <c r="S26" s="84">
        <f t="shared" si="6"/>
        <v>0.18390146297705745</v>
      </c>
      <c r="T26" s="85">
        <f>分析係数表!F29</f>
        <v>0.42899745636347691</v>
      </c>
      <c r="U26" s="86">
        <f t="shared" si="7"/>
        <v>7.8893259838679772E-2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投入係数表!L27</f>
        <v>3.4831365219607511E-3</v>
      </c>
      <c r="E27" s="77">
        <f t="shared" si="0"/>
        <v>0.34831365219607513</v>
      </c>
      <c r="F27" s="76">
        <f>分析係数表!C30</f>
        <v>1</v>
      </c>
      <c r="G27" s="77">
        <f t="shared" si="1"/>
        <v>0.34831365219607513</v>
      </c>
      <c r="H27" s="77">
        <v>0.39219147250069064</v>
      </c>
      <c r="I27" s="77">
        <f t="shared" si="2"/>
        <v>0.39219147250069064</v>
      </c>
      <c r="J27" s="76">
        <f>分析係数表!G30</f>
        <v>0.34460347092581067</v>
      </c>
      <c r="K27" s="78">
        <f t="shared" si="3"/>
        <v>0.13515054269124263</v>
      </c>
      <c r="L27" s="79"/>
      <c r="M27" s="80"/>
      <c r="N27" s="81">
        <f>分析係数表!H30</f>
        <v>0</v>
      </c>
      <c r="O27" s="82">
        <f t="shared" si="4"/>
        <v>0</v>
      </c>
      <c r="P27" s="76">
        <f>分析係数表!C30</f>
        <v>1</v>
      </c>
      <c r="Q27" s="82">
        <f t="shared" si="5"/>
        <v>0</v>
      </c>
      <c r="R27" s="83">
        <v>4.5666078371951337E-2</v>
      </c>
      <c r="S27" s="84">
        <f t="shared" si="6"/>
        <v>0.437857550872642</v>
      </c>
      <c r="T27" s="85">
        <f>分析係数表!F30</f>
        <v>0.44064163728133859</v>
      </c>
      <c r="U27" s="86">
        <f t="shared" si="7"/>
        <v>0.19293826811251796</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投入係数表!L28</f>
        <v>3.457650157165916E-2</v>
      </c>
      <c r="E28" s="77">
        <f t="shared" si="0"/>
        <v>3.4576501571659159</v>
      </c>
      <c r="F28" s="76">
        <f>分析係数表!C31</f>
        <v>0.41247576690614662</v>
      </c>
      <c r="G28" s="77">
        <f t="shared" si="1"/>
        <v>1.4261969002701695</v>
      </c>
      <c r="H28" s="77">
        <v>1.5626970917768008</v>
      </c>
      <c r="I28" s="77">
        <f t="shared" si="2"/>
        <v>1.5626970917768008</v>
      </c>
      <c r="J28" s="76">
        <f>分析係数表!G31</f>
        <v>7.085965394122494E-2</v>
      </c>
      <c r="K28" s="78">
        <f t="shared" si="3"/>
        <v>0.11073217513826274</v>
      </c>
      <c r="L28" s="79"/>
      <c r="M28" s="80"/>
      <c r="N28" s="81">
        <f>分析係数表!H31</f>
        <v>2.0541858162151181E-2</v>
      </c>
      <c r="O28" s="82">
        <f t="shared" si="4"/>
        <v>0.30498744236970782</v>
      </c>
      <c r="P28" s="76">
        <f>分析係数表!C31</f>
        <v>0.41247576690614662</v>
      </c>
      <c r="Q28" s="82">
        <f t="shared" si="5"/>
        <v>0.12579992918818944</v>
      </c>
      <c r="R28" s="83">
        <v>0.16812555454109657</v>
      </c>
      <c r="S28" s="84">
        <f t="shared" si="6"/>
        <v>1.7308226463178973</v>
      </c>
      <c r="T28" s="85">
        <f>分析係数表!F31</f>
        <v>0.34509750068662454</v>
      </c>
      <c r="U28" s="86">
        <f t="shared" si="7"/>
        <v>0.59730256937611581</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投入係数表!L29</f>
        <v>1.0194545917933905E-3</v>
      </c>
      <c r="E29" s="77">
        <f t="shared" si="0"/>
        <v>0.10194545917933905</v>
      </c>
      <c r="F29" s="76">
        <f>分析係数表!C32</f>
        <v>0.57030303030303031</v>
      </c>
      <c r="G29" s="77">
        <f t="shared" si="1"/>
        <v>5.8139804295610935E-2</v>
      </c>
      <c r="H29" s="77">
        <v>6.7889812698928589E-2</v>
      </c>
      <c r="I29" s="77">
        <f t="shared" si="2"/>
        <v>6.7889812698928589E-2</v>
      </c>
      <c r="J29" s="76">
        <f>分析係数表!G32</f>
        <v>0.14036939313984167</v>
      </c>
      <c r="K29" s="78">
        <f t="shared" si="3"/>
        <v>9.5296518089261224E-3</v>
      </c>
      <c r="L29" s="79"/>
      <c r="M29" s="80"/>
      <c r="N29" s="81">
        <f>分析係数表!H32</f>
        <v>5.992433283396389E-3</v>
      </c>
      <c r="O29" s="82">
        <f t="shared" si="4"/>
        <v>8.8970378738258402E-2</v>
      </c>
      <c r="P29" s="76">
        <f>分析係数表!C32</f>
        <v>0.57030303030303031</v>
      </c>
      <c r="Q29" s="82">
        <f t="shared" si="5"/>
        <v>5.0740076601637062E-2</v>
      </c>
      <c r="R29" s="83">
        <v>6.5298536989523773E-2</v>
      </c>
      <c r="S29" s="84">
        <f t="shared" si="6"/>
        <v>0.13318834968845236</v>
      </c>
      <c r="T29" s="85">
        <f>分析係数表!F32</f>
        <v>0.48284960422163586</v>
      </c>
      <c r="U29" s="86">
        <f t="shared" si="7"/>
        <v>6.4309941934002066E-2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投入係数表!L30</f>
        <v>0</v>
      </c>
      <c r="E30" s="77">
        <f t="shared" si="0"/>
        <v>0</v>
      </c>
      <c r="F30" s="76">
        <f>分析係数表!C33</f>
        <v>0.6011428571428572</v>
      </c>
      <c r="G30" s="77">
        <f t="shared" si="1"/>
        <v>0</v>
      </c>
      <c r="H30" s="77">
        <v>1.5916680478251968E-2</v>
      </c>
      <c r="I30" s="77">
        <f t="shared" si="2"/>
        <v>1.5916680478251968E-2</v>
      </c>
      <c r="J30" s="76">
        <f>分析係数表!G33</f>
        <v>0.50790638836179636</v>
      </c>
      <c r="K30" s="78">
        <f t="shared" si="3"/>
        <v>8.0841836964176666E-3</v>
      </c>
      <c r="L30" s="79"/>
      <c r="M30" s="80"/>
      <c r="N30" s="81">
        <f>分析係数表!H33</f>
        <v>9.0684523053819453E-4</v>
      </c>
      <c r="O30" s="82">
        <f t="shared" si="4"/>
        <v>1.3464040365959202E-2</v>
      </c>
      <c r="P30" s="76">
        <f>分析係数表!C33</f>
        <v>0.6011428571428572</v>
      </c>
      <c r="Q30" s="82">
        <f t="shared" si="5"/>
        <v>8.0938116942794753E-3</v>
      </c>
      <c r="R30" s="83">
        <v>2.4898849085823887E-2</v>
      </c>
      <c r="S30" s="84">
        <f t="shared" si="6"/>
        <v>4.0815529564075859E-2</v>
      </c>
      <c r="T30" s="85">
        <f>分析係数表!F33</f>
        <v>0.64579380139152431</v>
      </c>
      <c r="U30" s="86">
        <f t="shared" si="7"/>
        <v>2.6358415992992695E-2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投入係数表!L31</f>
        <v>6.0487639113074504E-2</v>
      </c>
      <c r="E31" s="77">
        <f t="shared" si="0"/>
        <v>6.0487639113074501</v>
      </c>
      <c r="F31" s="76">
        <f>分析係数表!C34</f>
        <v>0.23356645198677672</v>
      </c>
      <c r="G31" s="77">
        <f t="shared" si="1"/>
        <v>1.4127883256697393</v>
      </c>
      <c r="H31" s="77">
        <v>1.4953383157360534</v>
      </c>
      <c r="I31" s="77">
        <f t="shared" si="2"/>
        <v>1.4953383157360534</v>
      </c>
      <c r="J31" s="76">
        <f>分析係数表!G34</f>
        <v>0.42480002746403928</v>
      </c>
      <c r="K31" s="78">
        <f t="shared" si="3"/>
        <v>0.63521975759270566</v>
      </c>
      <c r="L31" s="79"/>
      <c r="M31" s="80"/>
      <c r="N31" s="81">
        <f>分析係数表!H34</f>
        <v>0.14989426184611926</v>
      </c>
      <c r="O31" s="82">
        <f t="shared" si="4"/>
        <v>2.2254981601701282</v>
      </c>
      <c r="P31" s="76">
        <f>分析係数表!C34</f>
        <v>0.23356645198677672</v>
      </c>
      <c r="Q31" s="82">
        <f t="shared" si="5"/>
        <v>0.51980170917403623</v>
      </c>
      <c r="R31" s="83">
        <v>0.56757121661102361</v>
      </c>
      <c r="S31" s="84">
        <f t="shared" si="6"/>
        <v>2.062909532347077</v>
      </c>
      <c r="T31" s="85">
        <f>分析係数表!F34</f>
        <v>0.69961207044526075</v>
      </c>
      <c r="U31" s="86">
        <f t="shared" si="7"/>
        <v>1.4432364090666032</v>
      </c>
      <c r="V31" s="87">
        <f>分析係数表!D34</f>
        <v>0.26492498884273402</v>
      </c>
      <c r="W31" s="167">
        <f t="shared" si="8"/>
        <v>1</v>
      </c>
      <c r="X31" s="76">
        <f>分析係数表!E34</f>
        <v>0.20343987091901541</v>
      </c>
      <c r="Y31" s="166">
        <f t="shared" si="9"/>
        <v>0</v>
      </c>
    </row>
    <row r="32" spans="1:25" x14ac:dyDescent="0.2">
      <c r="A32" s="6" t="s">
        <v>20</v>
      </c>
      <c r="B32" s="5" t="s">
        <v>37</v>
      </c>
      <c r="C32" s="90"/>
      <c r="D32" s="76">
        <f>投入係数表!L32</f>
        <v>2.8884546767479397E-3</v>
      </c>
      <c r="E32" s="77">
        <f t="shared" si="0"/>
        <v>0.28884546767479397</v>
      </c>
      <c r="F32" s="76">
        <f>分析係数表!C35</f>
        <v>0.38334288443170961</v>
      </c>
      <c r="G32" s="77">
        <f t="shared" si="1"/>
        <v>0.11072685473348165</v>
      </c>
      <c r="H32" s="77">
        <v>0.15247452148047302</v>
      </c>
      <c r="I32" s="77">
        <f t="shared" si="2"/>
        <v>0.15247452148047302</v>
      </c>
      <c r="J32" s="76">
        <f>分析係数表!G35</f>
        <v>0.31383724189479584</v>
      </c>
      <c r="K32" s="78">
        <f t="shared" si="3"/>
        <v>4.785218328066046E-2</v>
      </c>
      <c r="L32" s="79"/>
      <c r="M32" s="80"/>
      <c r="N32" s="81">
        <f>分析係数表!H35</f>
        <v>5.7098603095606881E-2</v>
      </c>
      <c r="O32" s="82">
        <f t="shared" si="4"/>
        <v>0.8477498376022552</v>
      </c>
      <c r="P32" s="76">
        <f>分析係数表!C35</f>
        <v>0.38334288443170961</v>
      </c>
      <c r="Q32" s="82">
        <f t="shared" si="5"/>
        <v>0.32497886802296189</v>
      </c>
      <c r="R32" s="83">
        <v>0.43827808212988439</v>
      </c>
      <c r="S32" s="84">
        <f t="shared" si="6"/>
        <v>0.59075260361035742</v>
      </c>
      <c r="T32" s="85">
        <f>分析係数表!F35</f>
        <v>0.64393160796038496</v>
      </c>
      <c r="U32" s="86">
        <f t="shared" si="7"/>
        <v>0.38040427394960136</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投入係数表!L33</f>
        <v>5.0972729589669524E-4</v>
      </c>
      <c r="E33" s="77">
        <f t="shared" si="0"/>
        <v>5.0972729589669523E-2</v>
      </c>
      <c r="F33" s="76">
        <f>分析係数表!C36</f>
        <v>0.89284634912959382</v>
      </c>
      <c r="G33" s="77">
        <f t="shared" si="1"/>
        <v>4.5510815519306455E-2</v>
      </c>
      <c r="H33" s="77">
        <v>0.10850388759643555</v>
      </c>
      <c r="I33" s="77">
        <f t="shared" si="2"/>
        <v>0.10850388759643555</v>
      </c>
      <c r="J33" s="76">
        <f>分析係数表!G36</f>
        <v>2.3659252759121133E-2</v>
      </c>
      <c r="K33" s="78">
        <f t="shared" si="3"/>
        <v>2.5671209019913371E-3</v>
      </c>
      <c r="L33" s="79"/>
      <c r="M33" s="80"/>
      <c r="N33" s="81">
        <f>分析係数表!H36</f>
        <v>0.22140807672636126</v>
      </c>
      <c r="O33" s="82">
        <f t="shared" si="4"/>
        <v>3.2872723834296709</v>
      </c>
      <c r="P33" s="76">
        <f>分析係数表!C36</f>
        <v>0.89284634912959382</v>
      </c>
      <c r="Q33" s="82">
        <f t="shared" si="5"/>
        <v>2.93502914613972</v>
      </c>
      <c r="R33" s="83">
        <v>3.0358030720852716</v>
      </c>
      <c r="S33" s="84">
        <f t="shared" si="6"/>
        <v>3.1443069596817073</v>
      </c>
      <c r="T33" s="85">
        <f>分析係数表!F36</f>
        <v>0.87728239225083537</v>
      </c>
      <c r="U33" s="86">
        <f t="shared" si="7"/>
        <v>2.758445131560519</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投入係数表!L34</f>
        <v>1.7160818961855406E-2</v>
      </c>
      <c r="E34" s="77">
        <f t="shared" si="0"/>
        <v>1.7160818961855406</v>
      </c>
      <c r="F34" s="76">
        <f>分析係数表!C37</f>
        <v>0.21490407922986354</v>
      </c>
      <c r="G34" s="77">
        <f t="shared" si="1"/>
        <v>0.3687929997827919</v>
      </c>
      <c r="H34" s="77">
        <v>0.41523828109642608</v>
      </c>
      <c r="I34" s="77">
        <f t="shared" si="2"/>
        <v>0.41523828109642608</v>
      </c>
      <c r="J34" s="76">
        <f>分析係数表!G37</f>
        <v>0.45930626057529611</v>
      </c>
      <c r="K34" s="78">
        <f t="shared" si="3"/>
        <v>0.19072154213811313</v>
      </c>
      <c r="L34" s="79"/>
      <c r="M34" s="80"/>
      <c r="N34" s="81">
        <f>分析係数表!H37</f>
        <v>4.6223715090992851E-2</v>
      </c>
      <c r="O34" s="82">
        <f t="shared" si="4"/>
        <v>0.68628906553367242</v>
      </c>
      <c r="P34" s="76">
        <f>分析係数表!C37</f>
        <v>0.21490407922986354</v>
      </c>
      <c r="Q34" s="82">
        <f t="shared" si="5"/>
        <v>0.14748631971403736</v>
      </c>
      <c r="R34" s="83">
        <v>0.17287611484077231</v>
      </c>
      <c r="S34" s="84">
        <f t="shared" si="6"/>
        <v>0.58811439593719839</v>
      </c>
      <c r="T34" s="85">
        <f>分析係数表!F37</f>
        <v>0.7057529610829103</v>
      </c>
      <c r="U34" s="86">
        <f t="shared" si="7"/>
        <v>0.41506347638816488</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投入係数表!L35</f>
        <v>3.4831365219607511E-3</v>
      </c>
      <c r="E35" s="77">
        <f t="shared" si="0"/>
        <v>0.34831365219607513</v>
      </c>
      <c r="F35" s="76">
        <f>分析係数表!C38</f>
        <v>0.11038675651919128</v>
      </c>
      <c r="G35" s="77">
        <f t="shared" si="1"/>
        <v>3.8449214317278421E-2</v>
      </c>
      <c r="H35" s="77">
        <v>5.5182688050927915E-2</v>
      </c>
      <c r="I35" s="77">
        <f t="shared" si="2"/>
        <v>5.5182688050927915E-2</v>
      </c>
      <c r="J35" s="76">
        <f>分析係数表!G38</f>
        <v>0.31473468458209974</v>
      </c>
      <c r="K35" s="78">
        <f t="shared" si="3"/>
        <v>1.7367905918101202E-2</v>
      </c>
      <c r="L35" s="79"/>
      <c r="M35" s="80"/>
      <c r="N35" s="81">
        <f>分析係数表!H38</f>
        <v>4.1428317511906877E-2</v>
      </c>
      <c r="O35" s="82">
        <f t="shared" si="4"/>
        <v>0.61509122007848016</v>
      </c>
      <c r="P35" s="76">
        <f>分析係数表!C38</f>
        <v>0.11038675651919128</v>
      </c>
      <c r="Q35" s="82">
        <f t="shared" si="5"/>
        <v>6.789792474789548E-2</v>
      </c>
      <c r="R35" s="83">
        <v>8.2560124332990759E-2</v>
      </c>
      <c r="S35" s="84">
        <f t="shared" si="6"/>
        <v>0.13774281238391867</v>
      </c>
      <c r="T35" s="85">
        <f>分析係数表!F38</f>
        <v>0.52516511045319969</v>
      </c>
      <c r="U35" s="86">
        <f t="shared" si="7"/>
        <v>7.2337719279735008E-2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投入係数表!L36</f>
        <v>0</v>
      </c>
      <c r="E36" s="77">
        <f t="shared" si="0"/>
        <v>0</v>
      </c>
      <c r="F36" s="76">
        <f>分析係数表!C39</f>
        <v>1</v>
      </c>
      <c r="G36" s="77">
        <f t="shared" si="1"/>
        <v>0</v>
      </c>
      <c r="H36" s="77">
        <v>1.3454605360768876E-2</v>
      </c>
      <c r="I36" s="77">
        <f t="shared" si="2"/>
        <v>1.3454605360768876E-2</v>
      </c>
      <c r="J36" s="76">
        <f>分析係数表!G39</f>
        <v>0.35137517630465442</v>
      </c>
      <c r="K36" s="78">
        <f t="shared" si="3"/>
        <v>4.7276143307497121E-3</v>
      </c>
      <c r="L36" s="79"/>
      <c r="M36" s="80"/>
      <c r="N36" s="81">
        <f>分析係数表!H39</f>
        <v>3.6128713984641667E-3</v>
      </c>
      <c r="O36" s="82">
        <f t="shared" si="4"/>
        <v>5.3640736817981455E-2</v>
      </c>
      <c r="P36" s="76">
        <f>分析係数表!C39</f>
        <v>1</v>
      </c>
      <c r="Q36" s="82">
        <f t="shared" si="5"/>
        <v>5.3640736817981455E-2</v>
      </c>
      <c r="R36" s="83">
        <v>7.5653826135496621E-2</v>
      </c>
      <c r="S36" s="84">
        <f t="shared" si="6"/>
        <v>8.9108431496265503E-2</v>
      </c>
      <c r="T36" s="85">
        <f>分析係数表!F39</f>
        <v>0.70210390220968499</v>
      </c>
      <c r="U36" s="86">
        <f t="shared" si="7"/>
        <v>6.2563377473312407E-2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投入係数表!L37</f>
        <v>1.6990909863223177E-4</v>
      </c>
      <c r="E37" s="77">
        <f t="shared" si="0"/>
        <v>1.6990909863223175E-2</v>
      </c>
      <c r="F37" s="76">
        <f>分析係数表!C40</f>
        <v>1</v>
      </c>
      <c r="G37" s="77">
        <f t="shared" si="1"/>
        <v>1.6990909863223175E-2</v>
      </c>
      <c r="H37" s="77">
        <v>1.808647755685323E-2</v>
      </c>
      <c r="I37" s="77">
        <f t="shared" si="2"/>
        <v>1.808647755685323E-2</v>
      </c>
      <c r="J37" s="76">
        <f>分析係数表!G40</f>
        <v>0.54518413597733706</v>
      </c>
      <c r="K37" s="78">
        <f t="shared" si="3"/>
        <v>9.860460639706527E-3</v>
      </c>
      <c r="L37" s="79"/>
      <c r="M37" s="80"/>
      <c r="N37" s="81">
        <f>分析係数表!H40</f>
        <v>3.4256985428810838E-2</v>
      </c>
      <c r="O37" s="82">
        <f t="shared" si="4"/>
        <v>0.50861758886447483</v>
      </c>
      <c r="P37" s="76">
        <f>分析係数表!C40</f>
        <v>1</v>
      </c>
      <c r="Q37" s="82">
        <f t="shared" si="5"/>
        <v>0.50861758886447483</v>
      </c>
      <c r="R37" s="83">
        <v>0.50957649777192726</v>
      </c>
      <c r="S37" s="84">
        <f t="shared" si="6"/>
        <v>0.52766297532878048</v>
      </c>
      <c r="T37" s="85">
        <f>分析係数表!F40</f>
        <v>0.74197355996222847</v>
      </c>
      <c r="U37" s="86">
        <f t="shared" si="7"/>
        <v>0.39151197626495676</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投入係数表!L38</f>
        <v>0</v>
      </c>
      <c r="E38" s="77">
        <f t="shared" si="0"/>
        <v>0</v>
      </c>
      <c r="F38" s="76">
        <f>分析係数表!C41</f>
        <v>0.81633454219164769</v>
      </c>
      <c r="G38" s="77">
        <f t="shared" si="1"/>
        <v>0</v>
      </c>
      <c r="H38" s="77">
        <v>1.1024339886876928E-3</v>
      </c>
      <c r="I38" s="77">
        <f t="shared" si="2"/>
        <v>1.1024339886876928E-3</v>
      </c>
      <c r="J38" s="76">
        <f>分析係数表!G41</f>
        <v>0.4395790436970945</v>
      </c>
      <c r="K38" s="78">
        <f t="shared" si="3"/>
        <v>4.846068784865095E-4</v>
      </c>
      <c r="L38" s="79"/>
      <c r="M38" s="80"/>
      <c r="N38" s="81">
        <f>分析係数表!H41</f>
        <v>5.7994566183378615E-2</v>
      </c>
      <c r="O38" s="82">
        <f t="shared" si="4"/>
        <v>0.86105230948382283</v>
      </c>
      <c r="P38" s="76">
        <f>分析係数表!C41</f>
        <v>0.81633454219164769</v>
      </c>
      <c r="Q38" s="82">
        <f t="shared" si="5"/>
        <v>0.70290674286553745</v>
      </c>
      <c r="R38" s="83">
        <v>0.71591081101006526</v>
      </c>
      <c r="S38" s="84">
        <f t="shared" si="6"/>
        <v>0.71701324499875296</v>
      </c>
      <c r="T38" s="85">
        <f>分析係数表!F41</f>
        <v>0.54481811942347291</v>
      </c>
      <c r="U38" s="86">
        <f t="shared" si="7"/>
        <v>0.39064180774194246</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投入係数表!L39</f>
        <v>3.3981819726446353E-4</v>
      </c>
      <c r="E39" s="77">
        <f>$C$14*D39</f>
        <v>3.3981819726446351E-2</v>
      </c>
      <c r="F39" s="76">
        <f>分析係数表!C42</f>
        <v>0.95937673900946019</v>
      </c>
      <c r="G39" s="77">
        <f>E39*F39</f>
        <v>3.2601367394765449E-2</v>
      </c>
      <c r="H39" s="77">
        <v>4.0017568108007752E-2</v>
      </c>
      <c r="I39" s="77">
        <f>C39+H39</f>
        <v>4.0017568108007752E-2</v>
      </c>
      <c r="J39" s="76">
        <f>分析係数表!G42</f>
        <v>0.48447864154948261</v>
      </c>
      <c r="K39" s="78">
        <f>I39*J39</f>
        <v>1.9387657035081496E-2</v>
      </c>
      <c r="L39" s="79"/>
      <c r="M39" s="80"/>
      <c r="N39" s="81">
        <f>分析係数表!H42</f>
        <v>1.0613716578219029E-2</v>
      </c>
      <c r="O39" s="82">
        <f t="shared" si="4"/>
        <v>0.1575831284431865</v>
      </c>
      <c r="P39" s="76">
        <f>分析係数表!C42</f>
        <v>0.95937673900946019</v>
      </c>
      <c r="Q39" s="82">
        <f>O39*P39</f>
        <v>0.15118158788873318</v>
      </c>
      <c r="R39" s="83">
        <v>0.15845904985140219</v>
      </c>
      <c r="S39" s="84">
        <f>I39+R39</f>
        <v>0.19847661795940993</v>
      </c>
      <c r="T39" s="85">
        <f>分析係数表!F42</f>
        <v>0.55638100291854609</v>
      </c>
      <c r="U39" s="86">
        <f t="shared" si="7"/>
        <v>0.11042861975613762</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投入係数表!L40</f>
        <v>3.6105683459349246E-2</v>
      </c>
      <c r="E40" s="77">
        <f>$C$14*D40</f>
        <v>3.6105683459349245</v>
      </c>
      <c r="F40" s="76">
        <f>分析係数表!C43</f>
        <v>0.4131437979732393</v>
      </c>
      <c r="G40" s="77">
        <f>E40*F40</f>
        <v>1.4916839192815112</v>
      </c>
      <c r="H40" s="77">
        <v>1.7626438827599276</v>
      </c>
      <c r="I40" s="77">
        <f>C40+H40</f>
        <v>1.7626438827599276</v>
      </c>
      <c r="J40" s="76">
        <f>分析係数表!G43</f>
        <v>0.33776204164621748</v>
      </c>
      <c r="K40" s="78">
        <f>I40*J40</f>
        <v>0.59535419653620913</v>
      </c>
      <c r="L40" s="79"/>
      <c r="M40" s="80"/>
      <c r="N40" s="81">
        <f>分析係数表!H43</f>
        <v>3.0226965224299098E-2</v>
      </c>
      <c r="O40" s="82">
        <f t="shared" si="4"/>
        <v>0.44878339347815205</v>
      </c>
      <c r="P40" s="76">
        <f>分析係数表!C43</f>
        <v>0.4131437979732393</v>
      </c>
      <c r="Q40" s="82">
        <f>O40*P40</f>
        <v>0.1854120756488824</v>
      </c>
      <c r="R40" s="83">
        <v>0.33170558293021396</v>
      </c>
      <c r="S40" s="84">
        <f>I40+R40</f>
        <v>2.0943494656901414</v>
      </c>
      <c r="T40" s="85">
        <f>分析係数表!F43</f>
        <v>0.53379373203393399</v>
      </c>
      <c r="U40" s="86">
        <f t="shared" si="7"/>
        <v>1.1179506174740161</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投入係数表!L41</f>
        <v>0</v>
      </c>
      <c r="E41" s="77">
        <f>$C$14*D41</f>
        <v>0</v>
      </c>
      <c r="F41" s="76">
        <f>分析係数表!C44</f>
        <v>0.45547864698968266</v>
      </c>
      <c r="G41" s="77">
        <f>E41*F41</f>
        <v>0</v>
      </c>
      <c r="H41" s="77">
        <v>1.7910671403093279E-3</v>
      </c>
      <c r="I41" s="77">
        <f>C41+H41</f>
        <v>1.7910671403093279E-3</v>
      </c>
      <c r="J41" s="76">
        <f>分析係数表!G44</f>
        <v>0.26709165419892017</v>
      </c>
      <c r="K41" s="78">
        <f>I41*J41</f>
        <v>4.7837908528654781E-4</v>
      </c>
      <c r="L41" s="79"/>
      <c r="M41" s="80"/>
      <c r="N41" s="81">
        <f>分析係数表!H44</f>
        <v>0.10779487886361411</v>
      </c>
      <c r="O41" s="82">
        <f t="shared" si="4"/>
        <v>1.6004435502208383</v>
      </c>
      <c r="P41" s="76">
        <f>分析係数表!C44</f>
        <v>0.45547864698968266</v>
      </c>
      <c r="Q41" s="82">
        <f>O41*P41</f>
        <v>0.72896786283795167</v>
      </c>
      <c r="R41" s="83">
        <v>0.74103886469280766</v>
      </c>
      <c r="S41" s="84">
        <f>I41+R41</f>
        <v>0.74282993183311696</v>
      </c>
      <c r="T41" s="85">
        <f>分析係数表!F44</f>
        <v>0.48806348793338972</v>
      </c>
      <c r="U41" s="86">
        <f t="shared" si="7"/>
        <v>0.36254816747179319</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投入係数表!L42</f>
        <v>2.5486364794834762E-4</v>
      </c>
      <c r="E42" s="77">
        <f>$C$14*D42</f>
        <v>2.5486364794834761E-2</v>
      </c>
      <c r="F42" s="76">
        <f>分析係数表!C45</f>
        <v>1</v>
      </c>
      <c r="G42" s="77">
        <f>E42*F42</f>
        <v>2.5486364794834761E-2</v>
      </c>
      <c r="H42" s="77">
        <v>3.9608082079885358E-2</v>
      </c>
      <c r="I42" s="77">
        <f>C42+H42</f>
        <v>3.9608082079885358E-2</v>
      </c>
      <c r="J42" s="76">
        <f>分析係数表!G45</f>
        <v>0</v>
      </c>
      <c r="K42" s="78">
        <f>I42*J42</f>
        <v>0</v>
      </c>
      <c r="L42" s="79"/>
      <c r="M42" s="80"/>
      <c r="N42" s="81">
        <f>分析係数表!H45</f>
        <v>0</v>
      </c>
      <c r="O42" s="82">
        <f t="shared" si="4"/>
        <v>0</v>
      </c>
      <c r="P42" s="76">
        <f>分析係数表!C45</f>
        <v>1</v>
      </c>
      <c r="Q42" s="82">
        <f>O42*P42</f>
        <v>0</v>
      </c>
      <c r="R42" s="83">
        <v>1.5923364397469695E-2</v>
      </c>
      <c r="S42" s="84">
        <f>I42+R42</f>
        <v>5.5531446477355056E-2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投入係数表!L43</f>
        <v>1.6141364370062016E-3</v>
      </c>
      <c r="E43" s="77">
        <f>$C$14*D43</f>
        <v>0.16141364370062017</v>
      </c>
      <c r="F43" s="76">
        <f>分析係数表!C46</f>
        <v>0.339622641509434</v>
      </c>
      <c r="G43" s="77">
        <f>E43*F43</f>
        <v>5.4819728049267234E-2</v>
      </c>
      <c r="H43" s="77">
        <v>7.097420717125312E-2</v>
      </c>
      <c r="I43" s="77">
        <f>C43+H43</f>
        <v>7.097420717125312E-2</v>
      </c>
      <c r="J43" s="76">
        <f>分析係数表!G46</f>
        <v>9.1833387996064289E-3</v>
      </c>
      <c r="K43" s="78">
        <f>I43*J43</f>
        <v>6.5178019048707362E-4</v>
      </c>
      <c r="L43" s="79"/>
      <c r="M43" s="80"/>
      <c r="N43" s="81">
        <f>分析係数表!H46</f>
        <v>2.0661561732582222E-2</v>
      </c>
      <c r="O43" s="82">
        <f t="shared" si="4"/>
        <v>0.3067646956980144</v>
      </c>
      <c r="P43" s="76">
        <f>分析係数表!C46</f>
        <v>0.339622641509434</v>
      </c>
      <c r="Q43" s="82">
        <f>O43*P43</f>
        <v>0.10418423627479735</v>
      </c>
      <c r="R43" s="83">
        <v>0.11612095039637325</v>
      </c>
      <c r="S43" s="84">
        <f>I43+R43</f>
        <v>0.18709515756762637</v>
      </c>
      <c r="T43" s="85">
        <f>分析係数表!F46</f>
        <v>0.31321744834371923</v>
      </c>
      <c r="U43" s="86">
        <f t="shared" si="7"/>
        <v>5.8601467850798027E-2</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投入係数表!L44</f>
        <v>0.66069153003143322</v>
      </c>
      <c r="E44" s="91">
        <f>SUM(E5:E43)</f>
        <v>66.069153003143327</v>
      </c>
      <c r="F44" s="92">
        <f>分析係数表!C47</f>
        <v>0.37586044165269894</v>
      </c>
      <c r="G44" s="91">
        <f>SUM(G5:G43)</f>
        <v>8.4846297253863181</v>
      </c>
      <c r="H44" s="91">
        <f>SUM(H5:H43)</f>
        <v>9.5113247439227493</v>
      </c>
      <c r="I44" s="91">
        <f>SUM(I5:I43)</f>
        <v>109.51132474392271</v>
      </c>
      <c r="J44" s="92">
        <f>分析係数表!G47</f>
        <v>0.22454849559823431</v>
      </c>
      <c r="K44" s="93">
        <f>SUM(K5:K43)</f>
        <v>23.667035784025494</v>
      </c>
      <c r="L44" s="94">
        <f>最終需要_まとめ!$L$33</f>
        <v>0.62733333333333341</v>
      </c>
      <c r="M44" s="91">
        <f>K44*L44</f>
        <v>14.847120448511994</v>
      </c>
      <c r="N44" s="95">
        <f>分析係数表!H47</f>
        <v>1</v>
      </c>
      <c r="O44" s="96">
        <f>SUM(O5:O43)</f>
        <v>14.847120448511994</v>
      </c>
      <c r="P44" s="92">
        <f>分析係数表!C47</f>
        <v>0.37586044165269894</v>
      </c>
      <c r="Q44" s="96">
        <f>SUM(Q5:Q43)</f>
        <v>7.0892466659477922</v>
      </c>
      <c r="R44" s="91">
        <f>SUM(R5:R43)</f>
        <v>7.8514351494205439</v>
      </c>
      <c r="S44" s="97">
        <f>SUM(S5:S43)</f>
        <v>117.36275989334331</v>
      </c>
      <c r="T44" s="98">
        <f>分析係数表!F47</f>
        <v>0.4514453000332283</v>
      </c>
      <c r="U44" s="99">
        <f>SUM(U5:U43)</f>
        <v>41.894996513009573</v>
      </c>
      <c r="V44" s="100">
        <f>分析係数表!D47</f>
        <v>6.1166352989693973E-2</v>
      </c>
      <c r="W44" s="164">
        <f>SUM(W5:W43)</f>
        <v>9</v>
      </c>
      <c r="X44" s="92">
        <f>分析係数表!E47</f>
        <v>5.2427176815309715E-2</v>
      </c>
      <c r="Y44" s="165">
        <f>SUM(Y5:Y43)</f>
        <v>9</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242</v>
      </c>
      <c r="S2" s="3" t="s">
        <v>153</v>
      </c>
      <c r="U2" s="64" t="s">
        <v>210</v>
      </c>
      <c r="W2" s="3" t="s">
        <v>130</v>
      </c>
      <c r="Y2" s="3" t="s">
        <v>154</v>
      </c>
    </row>
    <row r="3" spans="1:25" ht="44" x14ac:dyDescent="0.2">
      <c r="B3" s="65"/>
      <c r="C3" s="66" t="s">
        <v>228</v>
      </c>
      <c r="D3" s="66" t="s">
        <v>243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投入係数表!M5</f>
        <v>0</v>
      </c>
      <c r="E5" s="77">
        <f t="shared" ref="E5:E38" si="0">$C$15*D5</f>
        <v>0</v>
      </c>
      <c r="F5" s="76">
        <f>分析係数表!C8</f>
        <v>0.31930596918295995</v>
      </c>
      <c r="G5" s="77">
        <f t="shared" ref="G5:G38" si="1">E5*F5</f>
        <v>0</v>
      </c>
      <c r="H5" s="77">
        <f t="array" ref="H5:H43">MMULT(逆行列係数!C5:AO43,'11'!G5:G43)</f>
        <v>9.903891521520704E-4</v>
      </c>
      <c r="I5" s="77">
        <f t="shared" ref="I5:I38" si="2">C5+H5</f>
        <v>9.903891521520704E-4</v>
      </c>
      <c r="J5" s="76">
        <f>分析係数表!G8</f>
        <v>0.11985164942416553</v>
      </c>
      <c r="K5" s="78">
        <f t="shared" ref="K5:K38" si="3">I5*J5</f>
        <v>1.1869977345722647E-4</v>
      </c>
      <c r="L5" s="79" t="s">
        <v>183</v>
      </c>
      <c r="M5" s="80" t="s">
        <v>183</v>
      </c>
      <c r="N5" s="81">
        <f>分析係数表!H8</f>
        <v>1.0269115390614515E-2</v>
      </c>
      <c r="O5" s="82">
        <f t="shared" ref="O5:O43" si="4">$M$44*N5</f>
        <v>0.15784595300767623</v>
      </c>
      <c r="P5" s="76">
        <f>分析係数表!C8</f>
        <v>0.31930596918295995</v>
      </c>
      <c r="Q5" s="82">
        <f t="shared" ref="Q5:Q38" si="5">O5*P5</f>
        <v>5.0401155006724013E-2</v>
      </c>
      <c r="R5" s="83">
        <f t="array" ref="R5:R43">MMULT(逆行列係数!C5:AO43,'11'!Q5:Q43)</f>
        <v>6.525915265682436E-2</v>
      </c>
      <c r="S5" s="84">
        <f t="shared" ref="S5:S38" si="6">I5+R5</f>
        <v>6.6249541808976437E-2</v>
      </c>
      <c r="T5" s="85">
        <f>分析係数表!F8</f>
        <v>0.45168846379074762</v>
      </c>
      <c r="U5" s="86">
        <f t="shared" ref="U5:U43" si="7">S5*T5</f>
        <v>2.9924153766537474E-2</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76">
        <f>投入係数表!M6</f>
        <v>0</v>
      </c>
      <c r="E6" s="77">
        <f t="shared" si="0"/>
        <v>0</v>
      </c>
      <c r="F6" s="76">
        <f>分析係数表!C9</f>
        <v>0.10538116591928248</v>
      </c>
      <c r="G6" s="77">
        <f t="shared" si="1"/>
        <v>0</v>
      </c>
      <c r="H6" s="77">
        <v>1.0668319085115508E-3</v>
      </c>
      <c r="I6" s="77">
        <f t="shared" si="2"/>
        <v>1.0668319085115508E-3</v>
      </c>
      <c r="J6" s="76">
        <f>分析係数表!G9</f>
        <v>0.23529411764705882</v>
      </c>
      <c r="K6" s="78">
        <f t="shared" si="3"/>
        <v>2.5101927259095312E-4</v>
      </c>
      <c r="L6" s="79"/>
      <c r="M6" s="80"/>
      <c r="N6" s="81">
        <f>分析係数表!H9</f>
        <v>5.5136190016722222E-4</v>
      </c>
      <c r="O6" s="82">
        <f t="shared" si="4"/>
        <v>8.4749504970564413E-3</v>
      </c>
      <c r="P6" s="76">
        <f>分析係数表!C9</f>
        <v>0.10538116591928248</v>
      </c>
      <c r="Q6" s="82">
        <f t="shared" si="5"/>
        <v>8.9310016448801042E-4</v>
      </c>
      <c r="R6" s="83">
        <v>1.0559783093829133E-3</v>
      </c>
      <c r="S6" s="84">
        <f t="shared" si="6"/>
        <v>2.1228102178944639E-3</v>
      </c>
      <c r="T6" s="85">
        <f>分析係数表!F9</f>
        <v>0.68627450980392157</v>
      </c>
      <c r="U6" s="86">
        <f t="shared" si="7"/>
        <v>1.4568305416922792E-3</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投入係数表!M7</f>
        <v>0</v>
      </c>
      <c r="E7" s="77">
        <f t="shared" si="0"/>
        <v>0</v>
      </c>
      <c r="F7" s="76">
        <f>分析係数表!C10</f>
        <v>4.5045045045044585E-3</v>
      </c>
      <c r="G7" s="77">
        <f t="shared" si="1"/>
        <v>0</v>
      </c>
      <c r="H7" s="77">
        <v>1.2417510919828617E-5</v>
      </c>
      <c r="I7" s="77">
        <f t="shared" si="2"/>
        <v>1.2417510919828617E-5</v>
      </c>
      <c r="J7" s="76">
        <f>分析係数表!G10</f>
        <v>0.2857142857142857</v>
      </c>
      <c r="K7" s="78">
        <f t="shared" si="3"/>
        <v>3.5478602628081762E-6</v>
      </c>
      <c r="L7" s="79"/>
      <c r="M7" s="80"/>
      <c r="N7" s="81">
        <f>分析係数表!H10</f>
        <v>1.0301761818913889E-3</v>
      </c>
      <c r="O7" s="82">
        <f t="shared" si="4"/>
        <v>1.5834775928710718E-2</v>
      </c>
      <c r="P7" s="76">
        <f>分析係数表!C10</f>
        <v>4.5045045045044585E-3</v>
      </c>
      <c r="Q7" s="82">
        <f t="shared" si="5"/>
        <v>7.1327819498696201E-5</v>
      </c>
      <c r="R7" s="83">
        <v>1.0574980482099496E-4</v>
      </c>
      <c r="S7" s="84">
        <f t="shared" si="6"/>
        <v>1.1816731574082358E-4</v>
      </c>
      <c r="T7" s="85">
        <f>分析係数表!F10</f>
        <v>0.5714285714285714</v>
      </c>
      <c r="U7" s="86">
        <f t="shared" si="7"/>
        <v>6.7524180423327753E-5</v>
      </c>
      <c r="V7" s="87">
        <f>分析係数表!D10</f>
        <v>0</v>
      </c>
      <c r="W7" s="167">
        <f t="shared" si="8"/>
        <v>0</v>
      </c>
      <c r="X7" s="76">
        <f>分析係数表!E10</f>
        <v>0</v>
      </c>
      <c r="Y7" s="166">
        <f t="shared" si="9"/>
        <v>0</v>
      </c>
    </row>
    <row r="8" spans="1:25" x14ac:dyDescent="0.2">
      <c r="A8" s="6" t="s">
        <v>222</v>
      </c>
      <c r="B8" s="5" t="s">
        <v>27</v>
      </c>
      <c r="C8" s="90"/>
      <c r="D8" s="76">
        <f>投入係数表!M8</f>
        <v>6.8691250903832254E-2</v>
      </c>
      <c r="E8" s="77">
        <f t="shared" si="0"/>
        <v>6.8691250903832257</v>
      </c>
      <c r="F8" s="76">
        <f>分析係数表!C11</f>
        <v>3.1931139802859887E-3</v>
      </c>
      <c r="G8" s="77">
        <f t="shared" si="1"/>
        <v>2.1933899358435933E-2</v>
      </c>
      <c r="H8" s="77">
        <v>2.4939031326787323E-2</v>
      </c>
      <c r="I8" s="77">
        <f t="shared" si="2"/>
        <v>2.4939031326787323E-2</v>
      </c>
      <c r="J8" s="76">
        <f>分析係数表!G11</f>
        <v>0.37142857142857144</v>
      </c>
      <c r="K8" s="78">
        <f t="shared" si="3"/>
        <v>9.2630687785210056E-3</v>
      </c>
      <c r="L8" s="79"/>
      <c r="M8" s="80"/>
      <c r="N8" s="81">
        <f>分析係数表!H11</f>
        <v>-1.8136904610763891E-5</v>
      </c>
      <c r="O8" s="82">
        <f t="shared" si="4"/>
        <v>-2.7878126635054088E-4</v>
      </c>
      <c r="P8" s="76">
        <f>分析係数表!C11</f>
        <v>3.1931139802859887E-3</v>
      </c>
      <c r="Q8" s="82">
        <f t="shared" si="5"/>
        <v>-8.9018035902574395E-7</v>
      </c>
      <c r="R8" s="83">
        <v>1.9844044612749115E-4</v>
      </c>
      <c r="S8" s="84">
        <f t="shared" si="6"/>
        <v>2.5137471772914814E-2</v>
      </c>
      <c r="T8" s="85">
        <f>分析係数表!F11</f>
        <v>0.6</v>
      </c>
      <c r="U8" s="86">
        <f t="shared" si="7"/>
        <v>1.5082483063748887E-2</v>
      </c>
      <c r="V8" s="87">
        <f>分析係数表!D11</f>
        <v>2.8571428571428571E-2</v>
      </c>
      <c r="W8" s="167">
        <f t="shared" si="8"/>
        <v>0</v>
      </c>
      <c r="X8" s="76">
        <f>分析係数表!E11</f>
        <v>0</v>
      </c>
      <c r="Y8" s="166">
        <f t="shared" si="9"/>
        <v>0</v>
      </c>
    </row>
    <row r="9" spans="1:25" x14ac:dyDescent="0.2">
      <c r="A9" s="6" t="s">
        <v>223</v>
      </c>
      <c r="B9" s="5" t="s">
        <v>191</v>
      </c>
      <c r="C9" s="90"/>
      <c r="D9" s="76">
        <f>投入係数表!M9</f>
        <v>7.2306579898770787E-4</v>
      </c>
      <c r="E9" s="77">
        <f t="shared" si="0"/>
        <v>7.230657989877079E-2</v>
      </c>
      <c r="F9" s="76">
        <f>分析係数表!C12</f>
        <v>6.6043595279642764E-2</v>
      </c>
      <c r="G9" s="77">
        <f t="shared" si="1"/>
        <v>4.7753864988895707E-3</v>
      </c>
      <c r="H9" s="77">
        <v>5.1024233447163362E-3</v>
      </c>
      <c r="I9" s="77">
        <f t="shared" si="2"/>
        <v>5.1024233447163362E-3</v>
      </c>
      <c r="J9" s="76">
        <f>分析係数表!G12</f>
        <v>0.14090852981113441</v>
      </c>
      <c r="K9" s="78">
        <f t="shared" si="3"/>
        <v>7.1897497197799E-4</v>
      </c>
      <c r="L9" s="79"/>
      <c r="M9" s="80"/>
      <c r="N9" s="81">
        <f>分析係数表!H12</f>
        <v>8.4811793340854105E-2</v>
      </c>
      <c r="O9" s="82">
        <f t="shared" si="4"/>
        <v>1.303636957708399</v>
      </c>
      <c r="P9" s="76">
        <f>分析係数表!C12</f>
        <v>6.6043595279642764E-2</v>
      </c>
      <c r="Q9" s="82">
        <f t="shared" si="5"/>
        <v>8.6096871626478277E-2</v>
      </c>
      <c r="R9" s="83">
        <v>9.6361959485052967E-2</v>
      </c>
      <c r="S9" s="84">
        <f t="shared" si="6"/>
        <v>0.1014643828297693</v>
      </c>
      <c r="T9" s="85">
        <f>分析係数表!F12</f>
        <v>0.31027033699543266</v>
      </c>
      <c r="U9" s="86">
        <f t="shared" si="7"/>
        <v>3.1481388253626112E-2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投入係数表!M10</f>
        <v>3.6153289949385392E-3</v>
      </c>
      <c r="E10" s="77">
        <f t="shared" si="0"/>
        <v>0.36153289949385392</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0.21181800617314092</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投入係数表!M11</f>
        <v>2.1691973969631236E-2</v>
      </c>
      <c r="E11" s="77">
        <f t="shared" si="0"/>
        <v>2.1691973969631237</v>
      </c>
      <c r="F11" s="76">
        <f>分析係数表!C14</f>
        <v>0.21132596685082872</v>
      </c>
      <c r="G11" s="77">
        <f t="shared" si="1"/>
        <v>0.45840773720353301</v>
      </c>
      <c r="H11" s="77">
        <v>0.56605291192674712</v>
      </c>
      <c r="I11" s="77">
        <f t="shared" si="2"/>
        <v>0.56605291192674712</v>
      </c>
      <c r="J11" s="76">
        <f>分析係数表!G14</f>
        <v>0.15875192868163895</v>
      </c>
      <c r="K11" s="78">
        <f t="shared" si="3"/>
        <v>8.9861991504229008E-2</v>
      </c>
      <c r="L11" s="79"/>
      <c r="M11" s="80"/>
      <c r="N11" s="81">
        <f>分析係数表!H14</f>
        <v>1.0700773720350694E-3</v>
      </c>
      <c r="O11" s="82">
        <f t="shared" si="4"/>
        <v>1.6448094714681907E-2</v>
      </c>
      <c r="P11" s="76">
        <f>分析係数表!C14</f>
        <v>0.21132596685082872</v>
      </c>
      <c r="Q11" s="82">
        <f t="shared" si="5"/>
        <v>3.4759095184341599E-3</v>
      </c>
      <c r="R11" s="83">
        <v>1.848453572550823E-2</v>
      </c>
      <c r="S11" s="84">
        <f t="shared" si="6"/>
        <v>0.58453744765225535</v>
      </c>
      <c r="T11" s="85">
        <f>分析係数表!F14</f>
        <v>0.30327447282701869</v>
      </c>
      <c r="U11" s="86">
        <f t="shared" si="7"/>
        <v>0.17727528628438877</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投入係数表!M12</f>
        <v>3.5430224150397684E-2</v>
      </c>
      <c r="E12" s="77">
        <f t="shared" si="0"/>
        <v>3.5430224150397684</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0.12021048205035322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投入係数表!M13</f>
        <v>2.2415039768618944E-2</v>
      </c>
      <c r="E13" s="77">
        <f t="shared" si="0"/>
        <v>2.2415039768618943</v>
      </c>
      <c r="F13" s="76">
        <f>分析係数表!C16</f>
        <v>5.160637490513531E-2</v>
      </c>
      <c r="G13" s="77">
        <f t="shared" si="1"/>
        <v>0.11567589458128666</v>
      </c>
      <c r="H13" s="77">
        <v>0.12843174126251261</v>
      </c>
      <c r="I13" s="77">
        <f t="shared" si="2"/>
        <v>0.12843174126251261</v>
      </c>
      <c r="J13" s="76">
        <f>分析係数表!G16</f>
        <v>3.3358042994810974E-2</v>
      </c>
      <c r="K13" s="78">
        <f t="shared" si="3"/>
        <v>4.284231546933334E-3</v>
      </c>
      <c r="L13" s="79"/>
      <c r="M13" s="80"/>
      <c r="N13" s="81">
        <f>分析係数表!H16</f>
        <v>1.6069297485136805E-2</v>
      </c>
      <c r="O13" s="82">
        <f t="shared" si="4"/>
        <v>0.24700020198657915</v>
      </c>
      <c r="P13" s="76">
        <f>分析係数表!C16</f>
        <v>5.160637490513531E-2</v>
      </c>
      <c r="Q13" s="82">
        <f t="shared" si="5"/>
        <v>1.2746785025363552E-2</v>
      </c>
      <c r="R13" s="83">
        <v>1.4548680443896541E-2</v>
      </c>
      <c r="S13" s="84">
        <f t="shared" si="6"/>
        <v>0.14298042170640915</v>
      </c>
      <c r="T13" s="85">
        <f>分析係数表!F16</f>
        <v>0.28836174944403259</v>
      </c>
      <c r="U13" s="86">
        <f t="shared" si="7"/>
        <v>4.1230084539505676E-2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投入係数表!M14</f>
        <v>7.9537237888647871E-3</v>
      </c>
      <c r="E14" s="77">
        <f t="shared" si="0"/>
        <v>0.79537237888647871</v>
      </c>
      <c r="F14" s="76">
        <f>分析係数表!C17</f>
        <v>0.10194271980773084</v>
      </c>
      <c r="G14" s="77">
        <f t="shared" si="1"/>
        <v>8.1082423563632627E-2</v>
      </c>
      <c r="H14" s="77">
        <v>9.9324190625764058E-2</v>
      </c>
      <c r="I14" s="77">
        <f t="shared" si="2"/>
        <v>9.9324190625764058E-2</v>
      </c>
      <c r="J14" s="76">
        <f>分析係数表!G17</f>
        <v>0.21196160054370911</v>
      </c>
      <c r="K14" s="78">
        <f t="shared" si="3"/>
        <v>2.1052914417745417E-2</v>
      </c>
      <c r="L14" s="79"/>
      <c r="M14" s="80"/>
      <c r="N14" s="81">
        <f>分析係数表!H17</f>
        <v>2.8221023574348612E-3</v>
      </c>
      <c r="O14" s="82">
        <f t="shared" si="4"/>
        <v>4.3378365044144156E-2</v>
      </c>
      <c r="P14" s="76">
        <f>分析係数表!C17</f>
        <v>0.10194271980773084</v>
      </c>
      <c r="Q14" s="82">
        <f t="shared" si="5"/>
        <v>4.4221085134126537E-3</v>
      </c>
      <c r="R14" s="83">
        <v>9.6992844566750232E-3</v>
      </c>
      <c r="S14" s="84">
        <f t="shared" si="6"/>
        <v>0.10902347508243908</v>
      </c>
      <c r="T14" s="85">
        <f>分析係数表!F17</f>
        <v>0.32180783280944697</v>
      </c>
      <c r="U14" s="86">
        <f t="shared" si="7"/>
        <v>3.5084608241634466E-2</v>
      </c>
      <c r="V14" s="87">
        <f>分析係数表!D17</f>
        <v>8.2490867385948519E-2</v>
      </c>
      <c r="W14" s="167">
        <f t="shared" si="8"/>
        <v>0</v>
      </c>
      <c r="X14" s="76">
        <f>分析係数表!E17</f>
        <v>8.6313822105173729E-2</v>
      </c>
      <c r="Y14" s="166">
        <f t="shared" si="9"/>
        <v>0</v>
      </c>
    </row>
    <row r="15" spans="1:25" x14ac:dyDescent="0.2">
      <c r="A15" s="6" t="s">
        <v>3</v>
      </c>
      <c r="B15" s="5" t="s">
        <v>31</v>
      </c>
      <c r="C15" s="75">
        <f>最終需要_まとめ!C16</f>
        <v>100</v>
      </c>
      <c r="D15" s="76">
        <f>投入係数表!M15</f>
        <v>8.6767895878524945E-2</v>
      </c>
      <c r="E15" s="77">
        <f t="shared" si="0"/>
        <v>8.676789587852495</v>
      </c>
      <c r="F15" s="76">
        <f>分析係数表!C18</f>
        <v>6.449787835926446E-2</v>
      </c>
      <c r="G15" s="77">
        <f t="shared" si="1"/>
        <v>0.55963451938624265</v>
      </c>
      <c r="H15" s="77">
        <v>0.56616893736832608</v>
      </c>
      <c r="I15" s="77">
        <f t="shared" si="2"/>
        <v>100.56616893736833</v>
      </c>
      <c r="J15" s="76">
        <f>分析係数表!G18</f>
        <v>0.21547360809833696</v>
      </c>
      <c r="K15" s="78">
        <f t="shared" si="3"/>
        <v>21.669355273561653</v>
      </c>
      <c r="L15" s="79"/>
      <c r="M15" s="80"/>
      <c r="N15" s="81">
        <f>分析係数表!H18</f>
        <v>4.2077618696972224E-4</v>
      </c>
      <c r="O15" s="82">
        <f t="shared" si="4"/>
        <v>6.4677253793325477E-3</v>
      </c>
      <c r="P15" s="76">
        <f>分析係数表!C18</f>
        <v>6.449787835926446E-2</v>
      </c>
      <c r="Q15" s="82">
        <f t="shared" si="5"/>
        <v>4.1715456477731827E-4</v>
      </c>
      <c r="R15" s="83">
        <v>1.0721301778444273E-3</v>
      </c>
      <c r="S15" s="84">
        <f t="shared" si="6"/>
        <v>100.56724106754618</v>
      </c>
      <c r="T15" s="85">
        <f>分析係数表!F18</f>
        <v>0.45914678235719453</v>
      </c>
      <c r="U15" s="86">
        <f t="shared" si="7"/>
        <v>46.17512514670414</v>
      </c>
      <c r="V15" s="87">
        <f>分析係数表!D18</f>
        <v>2.2415039768618944E-2</v>
      </c>
      <c r="W15" s="167">
        <f t="shared" si="8"/>
        <v>2</v>
      </c>
      <c r="X15" s="76">
        <f>分析係数表!E18</f>
        <v>1.6630513376717282E-2</v>
      </c>
      <c r="Y15" s="166">
        <f t="shared" si="9"/>
        <v>2</v>
      </c>
    </row>
    <row r="16" spans="1:25" x14ac:dyDescent="0.2">
      <c r="A16" s="6" t="s">
        <v>4</v>
      </c>
      <c r="B16" s="5" t="s">
        <v>32</v>
      </c>
      <c r="C16" s="90"/>
      <c r="D16" s="76">
        <f>投入係数表!M16</f>
        <v>7.9537237888647871E-3</v>
      </c>
      <c r="E16" s="77">
        <f t="shared" si="0"/>
        <v>0.79537237888647871</v>
      </c>
      <c r="F16" s="76">
        <f>分析係数表!C19</f>
        <v>8.3816636211964779E-2</v>
      </c>
      <c r="G16" s="77">
        <f t="shared" si="1"/>
        <v>6.6665437334173003E-2</v>
      </c>
      <c r="H16" s="77">
        <v>7.7160718124335628E-2</v>
      </c>
      <c r="I16" s="77">
        <f t="shared" si="2"/>
        <v>7.7160718124335628E-2</v>
      </c>
      <c r="J16" s="76">
        <f>分析係数表!G19</f>
        <v>5.7589381288803254E-2</v>
      </c>
      <c r="K16" s="78">
        <f t="shared" si="3"/>
        <v>4.4436380165802361E-3</v>
      </c>
      <c r="L16" s="79"/>
      <c r="M16" s="80"/>
      <c r="N16" s="81">
        <f>分析係数表!H19</f>
        <v>-1.0882142766458335E-4</v>
      </c>
      <c r="O16" s="82">
        <f t="shared" si="4"/>
        <v>-1.6726875981032451E-3</v>
      </c>
      <c r="P16" s="76">
        <f>分析係数表!C19</f>
        <v>8.3816636211964779E-2</v>
      </c>
      <c r="Q16" s="82">
        <f t="shared" si="5"/>
        <v>-1.4019904790648483E-4</v>
      </c>
      <c r="R16" s="83">
        <v>9.0657892890155486E-4</v>
      </c>
      <c r="S16" s="84">
        <f t="shared" si="6"/>
        <v>7.8067297053237186E-2</v>
      </c>
      <c r="T16" s="85">
        <f>分析係数表!F19</f>
        <v>0.2397773496039392</v>
      </c>
      <c r="U16" s="86">
        <f t="shared" si="7"/>
        <v>1.8718769578168627E-2</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投入係数表!M17</f>
        <v>1.012292118582791E-2</v>
      </c>
      <c r="E17" s="77">
        <f t="shared" si="0"/>
        <v>1.0122921185827911</v>
      </c>
      <c r="F17" s="76">
        <f>分析係数表!C20</f>
        <v>0.20483184148778999</v>
      </c>
      <c r="G17" s="77">
        <f t="shared" si="1"/>
        <v>0.20734965877288938</v>
      </c>
      <c r="H17" s="77">
        <v>0.23676027506367286</v>
      </c>
      <c r="I17" s="77">
        <f t="shared" si="2"/>
        <v>0.23676027506367286</v>
      </c>
      <c r="J17" s="76">
        <f>分析係数表!G20</f>
        <v>0.10000439000834102</v>
      </c>
      <c r="K17" s="78">
        <f t="shared" si="3"/>
        <v>2.367706688594964E-2</v>
      </c>
      <c r="L17" s="79"/>
      <c r="M17" s="80"/>
      <c r="N17" s="81">
        <f>分析係数表!H20</f>
        <v>5.2234285279000004E-4</v>
      </c>
      <c r="O17" s="82">
        <f t="shared" si="4"/>
        <v>8.0289004708955763E-3</v>
      </c>
      <c r="P17" s="76">
        <f>分析係数表!C20</f>
        <v>0.20483184148778999</v>
      </c>
      <c r="Q17" s="82">
        <f t="shared" si="5"/>
        <v>1.6445744685757251E-3</v>
      </c>
      <c r="R17" s="83">
        <v>5.8359297026116669E-3</v>
      </c>
      <c r="S17" s="84">
        <f t="shared" si="6"/>
        <v>0.24259620476628452</v>
      </c>
      <c r="T17" s="85">
        <f>分析係数表!F20</f>
        <v>0.22283682338996444</v>
      </c>
      <c r="U17" s="86">
        <f t="shared" si="7"/>
        <v>5.4059367636580195E-2</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投入係数表!M18</f>
        <v>1.0845986984815618E-2</v>
      </c>
      <c r="E18" s="77">
        <f t="shared" si="0"/>
        <v>1.0845986984815619</v>
      </c>
      <c r="F18" s="76">
        <f>分析係数表!C21</f>
        <v>0.18990139408364504</v>
      </c>
      <c r="G18" s="77">
        <f t="shared" si="1"/>
        <v>0.20596680486295557</v>
      </c>
      <c r="H18" s="77">
        <v>0.22771511774289879</v>
      </c>
      <c r="I18" s="77">
        <f t="shared" si="2"/>
        <v>0.22771511774289879</v>
      </c>
      <c r="J18" s="76">
        <f>分析係数表!G21</f>
        <v>0.28518653100775193</v>
      </c>
      <c r="K18" s="78">
        <f t="shared" si="3"/>
        <v>6.4941284487119083E-2</v>
      </c>
      <c r="L18" s="79"/>
      <c r="M18" s="80"/>
      <c r="N18" s="81">
        <f>分析係数表!H21</f>
        <v>8.7057142131666677E-4</v>
      </c>
      <c r="O18" s="82">
        <f t="shared" si="4"/>
        <v>1.338150078482596E-2</v>
      </c>
      <c r="P18" s="76">
        <f>分析係数表!C21</f>
        <v>0.18990139408364504</v>
      </c>
      <c r="Q18" s="82">
        <f t="shared" si="5"/>
        <v>2.5411656539698403E-3</v>
      </c>
      <c r="R18" s="83">
        <v>6.8644507333519384E-3</v>
      </c>
      <c r="S18" s="84">
        <f t="shared" si="6"/>
        <v>0.23457956847625072</v>
      </c>
      <c r="T18" s="85">
        <f>分析係数表!F21</f>
        <v>0.42587209302325579</v>
      </c>
      <c r="U18" s="86">
        <f t="shared" si="7"/>
        <v>9.9900891807473052E-2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投入係数表!M19</f>
        <v>2.1691973969631237E-3</v>
      </c>
      <c r="E19" s="77">
        <f t="shared" si="0"/>
        <v>0.21691973969631237</v>
      </c>
      <c r="F19" s="76">
        <f>分析係数表!C22</f>
        <v>1.6020972909991271E-2</v>
      </c>
      <c r="G19" s="77">
        <f t="shared" si="1"/>
        <v>3.4752652733169788E-3</v>
      </c>
      <c r="H19" s="77">
        <v>4.5175079465322862E-3</v>
      </c>
      <c r="I19" s="77">
        <f t="shared" si="2"/>
        <v>4.5175079465322862E-3</v>
      </c>
      <c r="J19" s="76">
        <f>分析係数表!G22</f>
        <v>0.19438596491228069</v>
      </c>
      <c r="K19" s="78">
        <f t="shared" si="3"/>
        <v>8.7814014118557421E-4</v>
      </c>
      <c r="L19" s="79"/>
      <c r="M19" s="80"/>
      <c r="N19" s="81">
        <f>分析係数表!H22</f>
        <v>3.9901190143680555E-5</v>
      </c>
      <c r="O19" s="82">
        <f t="shared" si="4"/>
        <v>6.1331878597118978E-4</v>
      </c>
      <c r="P19" s="76">
        <f>分析係数表!C22</f>
        <v>1.6020972909991271E-2</v>
      </c>
      <c r="Q19" s="82">
        <f t="shared" si="5"/>
        <v>9.8259636552331657E-6</v>
      </c>
      <c r="R19" s="83">
        <v>1.7906824518023104E-4</v>
      </c>
      <c r="S19" s="84">
        <f t="shared" si="6"/>
        <v>4.6965761917125174E-3</v>
      </c>
      <c r="T19" s="85">
        <f>分析係数表!F22</f>
        <v>0.4126315789473684</v>
      </c>
      <c r="U19" s="86">
        <f t="shared" si="7"/>
        <v>1.9379556496329545E-3</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投入係数表!M20</f>
        <v>1.4461315979754157E-3</v>
      </c>
      <c r="E20" s="77">
        <f t="shared" si="0"/>
        <v>0.14461315979754158</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3.902937728907572E-4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投入係数表!M21</f>
        <v>0</v>
      </c>
      <c r="E21" s="77">
        <f t="shared" si="0"/>
        <v>0</v>
      </c>
      <c r="F21" s="76">
        <f>分析係数表!C24</f>
        <v>0.69825317061497971</v>
      </c>
      <c r="G21" s="77">
        <f t="shared" si="1"/>
        <v>0</v>
      </c>
      <c r="H21" s="77">
        <v>2.7183396410647855E-2</v>
      </c>
      <c r="I21" s="77">
        <f t="shared" si="2"/>
        <v>2.7183396410647855E-2</v>
      </c>
      <c r="J21" s="76">
        <f>分析係数表!G24</f>
        <v>0.20807453416149069</v>
      </c>
      <c r="K21" s="78">
        <f t="shared" si="3"/>
        <v>5.6561725450726902E-3</v>
      </c>
      <c r="L21" s="79"/>
      <c r="M21" s="80"/>
      <c r="N21" s="81">
        <f>分析係数表!H24</f>
        <v>2.9019047377222226E-4</v>
      </c>
      <c r="O21" s="82">
        <f t="shared" si="4"/>
        <v>4.4605002616086541E-3</v>
      </c>
      <c r="P21" s="76">
        <f>分析係数表!C24</f>
        <v>0.69825317061497971</v>
      </c>
      <c r="Q21" s="82">
        <f t="shared" si="5"/>
        <v>3.1145584501971893E-3</v>
      </c>
      <c r="R21" s="83">
        <v>1.6054524115212961E-2</v>
      </c>
      <c r="S21" s="84">
        <f t="shared" si="6"/>
        <v>4.3237920525860812E-2</v>
      </c>
      <c r="T21" s="85">
        <f>分析係数表!F24</f>
        <v>0.39233954451345754</v>
      </c>
      <c r="U21" s="86">
        <f t="shared" si="7"/>
        <v>1.6963946044825307E-2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投入係数表!M22</f>
        <v>0</v>
      </c>
      <c r="E22" s="77">
        <f t="shared" si="0"/>
        <v>0</v>
      </c>
      <c r="F22" s="76">
        <f>分析係数表!C25</f>
        <v>6.4698426111756691E-3</v>
      </c>
      <c r="G22" s="77">
        <f t="shared" si="1"/>
        <v>0</v>
      </c>
      <c r="H22" s="77">
        <v>7.0397934413246903E-4</v>
      </c>
      <c r="I22" s="77">
        <f t="shared" si="2"/>
        <v>7.0397934413246903E-4</v>
      </c>
      <c r="J22" s="76">
        <f>分析係数表!G25</f>
        <v>0.19696730374348445</v>
      </c>
      <c r="K22" s="78">
        <f t="shared" si="3"/>
        <v>1.3866091330487899E-4</v>
      </c>
      <c r="L22" s="79"/>
      <c r="M22" s="80"/>
      <c r="N22" s="81">
        <f>分析係数表!H25</f>
        <v>4.8606904356847223E-4</v>
      </c>
      <c r="O22" s="82">
        <f t="shared" si="4"/>
        <v>7.4713379381944941E-3</v>
      </c>
      <c r="P22" s="76">
        <f>分析係数表!C25</f>
        <v>6.4698426111756691E-3</v>
      </c>
      <c r="Q22" s="82">
        <f t="shared" si="5"/>
        <v>4.8338380555024109E-5</v>
      </c>
      <c r="R22" s="83">
        <v>5.7165283055276737E-4</v>
      </c>
      <c r="S22" s="84">
        <f t="shared" si="6"/>
        <v>1.2756321746852364E-3</v>
      </c>
      <c r="T22" s="85">
        <f>分析係数表!F25</f>
        <v>0.35065550465961143</v>
      </c>
      <c r="U22" s="86">
        <f t="shared" si="7"/>
        <v>4.4730744397428917E-4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投入係数表!M23</f>
        <v>0</v>
      </c>
      <c r="E23" s="77">
        <f t="shared" si="0"/>
        <v>0</v>
      </c>
      <c r="F23" s="76">
        <f>分析係数表!C26</f>
        <v>0.30930996714129244</v>
      </c>
      <c r="G23" s="77">
        <f t="shared" si="1"/>
        <v>0</v>
      </c>
      <c r="H23" s="77">
        <v>1.8249051832863676E-2</v>
      </c>
      <c r="I23" s="77">
        <f t="shared" si="2"/>
        <v>1.8249051832863676E-2</v>
      </c>
      <c r="J23" s="76">
        <f>分析係数表!G26</f>
        <v>0.19640381464521278</v>
      </c>
      <c r="K23" s="78">
        <f t="shared" si="3"/>
        <v>3.5841833936326381E-3</v>
      </c>
      <c r="L23" s="79"/>
      <c r="M23" s="80"/>
      <c r="N23" s="81">
        <f>分析係数表!H26</f>
        <v>9.7503999187466672E-3</v>
      </c>
      <c r="O23" s="82">
        <f t="shared" si="4"/>
        <v>0.14987280879005074</v>
      </c>
      <c r="P23" s="76">
        <f>分析係数表!C26</f>
        <v>0.30930996714129244</v>
      </c>
      <c r="Q23" s="82">
        <f t="shared" si="5"/>
        <v>4.63571535622238E-2</v>
      </c>
      <c r="R23" s="83">
        <v>5.2525684357029027E-2</v>
      </c>
      <c r="S23" s="84">
        <f t="shared" si="6"/>
        <v>7.0774736189892704E-2</v>
      </c>
      <c r="T23" s="85">
        <f>分析係数表!F26</f>
        <v>0.33483174389782799</v>
      </c>
      <c r="U23" s="86">
        <f t="shared" si="7"/>
        <v>2.3697628342370491E-2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投入係数表!M24</f>
        <v>0</v>
      </c>
      <c r="E24" s="77">
        <f t="shared" si="0"/>
        <v>0</v>
      </c>
      <c r="F24" s="76">
        <f>分析係数表!C27</f>
        <v>1</v>
      </c>
      <c r="G24" s="77">
        <f t="shared" si="1"/>
        <v>0</v>
      </c>
      <c r="H24" s="77">
        <v>6.8224708037516709E-3</v>
      </c>
      <c r="I24" s="77">
        <f t="shared" si="2"/>
        <v>6.8224708037516709E-3</v>
      </c>
      <c r="J24" s="76">
        <f>分析係数表!G27</f>
        <v>0.17104746959591996</v>
      </c>
      <c r="K24" s="78">
        <f t="shared" si="3"/>
        <v>1.1669663673737655E-3</v>
      </c>
      <c r="L24" s="79"/>
      <c r="M24" s="80"/>
      <c r="N24" s="81">
        <f>分析係数表!H27</f>
        <v>1.0751557053260833E-2</v>
      </c>
      <c r="O24" s="82">
        <f t="shared" si="4"/>
        <v>0.1652615346926006</v>
      </c>
      <c r="P24" s="76">
        <f>分析係数表!C27</f>
        <v>1</v>
      </c>
      <c r="Q24" s="82">
        <f t="shared" si="5"/>
        <v>0.1652615346926006</v>
      </c>
      <c r="R24" s="83">
        <v>0.17158134162290817</v>
      </c>
      <c r="S24" s="84">
        <f t="shared" si="6"/>
        <v>0.17840381242665984</v>
      </c>
      <c r="T24" s="85">
        <f>分析係数表!F27</f>
        <v>0.32230451819045502</v>
      </c>
      <c r="U24" s="86">
        <f t="shared" si="7"/>
        <v>5.7500354807514913E-2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投入係数表!M25</f>
        <v>0</v>
      </c>
      <c r="E25" s="77">
        <f t="shared" si="0"/>
        <v>0</v>
      </c>
      <c r="F25" s="76">
        <f>分析係数表!C28</f>
        <v>0.18422373610613119</v>
      </c>
      <c r="G25" s="77">
        <f t="shared" si="1"/>
        <v>0</v>
      </c>
      <c r="H25" s="77">
        <v>4.1275836916992596E-2</v>
      </c>
      <c r="I25" s="77">
        <f t="shared" si="2"/>
        <v>4.1275836916992596E-2</v>
      </c>
      <c r="J25" s="76">
        <f>分析係数表!G28</f>
        <v>0.12484443941622356</v>
      </c>
      <c r="K25" s="78">
        <f t="shared" si="3"/>
        <v>5.1530587213374059E-3</v>
      </c>
      <c r="L25" s="79"/>
      <c r="M25" s="80"/>
      <c r="N25" s="81">
        <f>分析係数表!H28</f>
        <v>2.0316960544977711E-2</v>
      </c>
      <c r="O25" s="82">
        <f t="shared" si="4"/>
        <v>0.31229077456587584</v>
      </c>
      <c r="P25" s="76">
        <f>分析係数表!C28</f>
        <v>0.18422373610613119</v>
      </c>
      <c r="Q25" s="82">
        <f t="shared" si="5"/>
        <v>5.7531373242003213E-2</v>
      </c>
      <c r="R25" s="83">
        <v>6.8551503542356132E-2</v>
      </c>
      <c r="S25" s="84">
        <f t="shared" si="6"/>
        <v>0.10982734045934872</v>
      </c>
      <c r="T25" s="85">
        <f>分析係数表!F28</f>
        <v>0.21354225591130219</v>
      </c>
      <c r="U25" s="86">
        <f t="shared" si="7"/>
        <v>2.3452778042427957E-2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投入係数表!M26</f>
        <v>9.3998553868402026E-3</v>
      </c>
      <c r="E26" s="77">
        <f t="shared" si="0"/>
        <v>0.93998553868402024</v>
      </c>
      <c r="F26" s="76">
        <f>分析係数表!C29</f>
        <v>0.37519639677385563</v>
      </c>
      <c r="G26" s="77">
        <f t="shared" si="1"/>
        <v>0.35267918713377611</v>
      </c>
      <c r="H26" s="77">
        <v>0.3999240262644716</v>
      </c>
      <c r="I26" s="77">
        <f t="shared" si="2"/>
        <v>0.3999240262644716</v>
      </c>
      <c r="J26" s="76">
        <f>分析係数表!G29</f>
        <v>0.26085431102534867</v>
      </c>
      <c r="K26" s="78">
        <f t="shared" si="3"/>
        <v>0.10432190633370218</v>
      </c>
      <c r="L26" s="79"/>
      <c r="M26" s="80"/>
      <c r="N26" s="81">
        <f>分析係数表!H29</f>
        <v>9.7721642042795844E-3</v>
      </c>
      <c r="O26" s="82">
        <f t="shared" si="4"/>
        <v>0.15020734630967142</v>
      </c>
      <c r="P26" s="76">
        <f>分析係数表!C29</f>
        <v>0.37519639677385563</v>
      </c>
      <c r="Q26" s="82">
        <f t="shared" si="5"/>
        <v>5.6357255104351418E-2</v>
      </c>
      <c r="R26" s="83">
        <v>7.678540409453774E-2</v>
      </c>
      <c r="S26" s="84">
        <f t="shared" si="6"/>
        <v>0.47670943035900937</v>
      </c>
      <c r="T26" s="85">
        <f>分析係数表!F29</f>
        <v>0.42899745636347691</v>
      </c>
      <c r="U26" s="86">
        <f t="shared" si="7"/>
        <v>0.20450713304849705</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投入係数表!M27</f>
        <v>5.7845263919016629E-3</v>
      </c>
      <c r="E27" s="77">
        <f t="shared" si="0"/>
        <v>0.57845263919016632</v>
      </c>
      <c r="F27" s="76">
        <f>分析係数表!C30</f>
        <v>1</v>
      </c>
      <c r="G27" s="77">
        <f t="shared" si="1"/>
        <v>0.57845263919016632</v>
      </c>
      <c r="H27" s="77">
        <v>0.63916989901370302</v>
      </c>
      <c r="I27" s="77">
        <f t="shared" si="2"/>
        <v>0.63916989901370302</v>
      </c>
      <c r="J27" s="76">
        <f>分析係数表!G30</f>
        <v>0.34460347092581067</v>
      </c>
      <c r="K27" s="78">
        <f t="shared" si="3"/>
        <v>0.22026016571142196</v>
      </c>
      <c r="L27" s="79"/>
      <c r="M27" s="80"/>
      <c r="N27" s="81">
        <f>分析係数表!H30</f>
        <v>0</v>
      </c>
      <c r="O27" s="82">
        <f t="shared" si="4"/>
        <v>0</v>
      </c>
      <c r="P27" s="76">
        <f>分析係数表!C30</f>
        <v>1</v>
      </c>
      <c r="Q27" s="82">
        <f t="shared" si="5"/>
        <v>0</v>
      </c>
      <c r="R27" s="83">
        <v>4.7277216986004907E-2</v>
      </c>
      <c r="S27" s="84">
        <f t="shared" si="6"/>
        <v>0.68644711599970798</v>
      </c>
      <c r="T27" s="85">
        <f>分析係数表!F30</f>
        <v>0.44064163728133859</v>
      </c>
      <c r="U27" s="86">
        <f t="shared" si="7"/>
        <v>0.30247718110116428</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投入係数表!M28</f>
        <v>5.8568329718004339E-2</v>
      </c>
      <c r="E28" s="77">
        <f t="shared" si="0"/>
        <v>5.8568329718004337</v>
      </c>
      <c r="F28" s="76">
        <f>分析係数表!C31</f>
        <v>0.41247576690614662</v>
      </c>
      <c r="G28" s="77">
        <f t="shared" si="1"/>
        <v>2.4158016716845898</v>
      </c>
      <c r="H28" s="77">
        <v>2.5940121212294356</v>
      </c>
      <c r="I28" s="77">
        <f t="shared" si="2"/>
        <v>2.5940121212294356</v>
      </c>
      <c r="J28" s="76">
        <f>分析係数表!G31</f>
        <v>7.085965394122494E-2</v>
      </c>
      <c r="K28" s="78">
        <f t="shared" si="3"/>
        <v>0.18381080122966065</v>
      </c>
      <c r="L28" s="79"/>
      <c r="M28" s="80"/>
      <c r="N28" s="81">
        <f>分析係数表!H31</f>
        <v>2.0541858162151181E-2</v>
      </c>
      <c r="O28" s="82">
        <f t="shared" si="4"/>
        <v>0.31574766226862255</v>
      </c>
      <c r="P28" s="76">
        <f>分析係数表!C31</f>
        <v>0.41247576690614662</v>
      </c>
      <c r="Q28" s="82">
        <f t="shared" si="5"/>
        <v>0.13023825914307308</v>
      </c>
      <c r="R28" s="83">
        <v>0.1740571690476907</v>
      </c>
      <c r="S28" s="84">
        <f t="shared" si="6"/>
        <v>2.7680692902771264</v>
      </c>
      <c r="T28" s="85">
        <f>分析係数表!F31</f>
        <v>0.34509750068662454</v>
      </c>
      <c r="U28" s="86">
        <f t="shared" si="7"/>
        <v>0.9552537938020349</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投入係数表!M29</f>
        <v>1.4461315979754157E-3</v>
      </c>
      <c r="E29" s="77">
        <f t="shared" si="0"/>
        <v>0.14461315979754158</v>
      </c>
      <c r="F29" s="76">
        <f>分析係数表!C32</f>
        <v>0.57030303030303031</v>
      </c>
      <c r="G29" s="77">
        <f t="shared" si="1"/>
        <v>8.2473323254234315E-2</v>
      </c>
      <c r="H29" s="77">
        <v>9.5193864506150305E-2</v>
      </c>
      <c r="I29" s="77">
        <f t="shared" si="2"/>
        <v>9.5193864506150305E-2</v>
      </c>
      <c r="J29" s="76">
        <f>分析係数表!G32</f>
        <v>0.14036939313984167</v>
      </c>
      <c r="K29" s="78">
        <f t="shared" si="3"/>
        <v>1.3362304991364633E-2</v>
      </c>
      <c r="L29" s="79"/>
      <c r="M29" s="80"/>
      <c r="N29" s="81">
        <f>分析係数表!H32</f>
        <v>5.992433283396389E-3</v>
      </c>
      <c r="O29" s="82">
        <f t="shared" si="4"/>
        <v>9.2109330402218692E-2</v>
      </c>
      <c r="P29" s="76">
        <f>分析係数表!C32</f>
        <v>0.57030303030303031</v>
      </c>
      <c r="Q29" s="82">
        <f t="shared" si="5"/>
        <v>5.2530230247568359E-2</v>
      </c>
      <c r="R29" s="83">
        <v>6.760232566890477E-2</v>
      </c>
      <c r="S29" s="84">
        <f t="shared" si="6"/>
        <v>0.16279619017505509</v>
      </c>
      <c r="T29" s="85">
        <f>分析係数表!F32</f>
        <v>0.48284960422163586</v>
      </c>
      <c r="U29" s="86">
        <f t="shared" si="7"/>
        <v>7.8606075994815519E-2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投入係数表!M30</f>
        <v>2.1691973969631237E-3</v>
      </c>
      <c r="E30" s="77">
        <f t="shared" si="0"/>
        <v>0.21691973969631237</v>
      </c>
      <c r="F30" s="76">
        <f>分析係数表!C33</f>
        <v>0.6011428571428572</v>
      </c>
      <c r="G30" s="77">
        <f t="shared" si="1"/>
        <v>0.13039975209172608</v>
      </c>
      <c r="H30" s="77">
        <v>0.15929763849091491</v>
      </c>
      <c r="I30" s="77">
        <f t="shared" si="2"/>
        <v>0.15929763849091491</v>
      </c>
      <c r="J30" s="76">
        <f>分析係数表!G33</f>
        <v>0.50790638836179636</v>
      </c>
      <c r="K30" s="78">
        <f t="shared" si="3"/>
        <v>8.090828824048367E-2</v>
      </c>
      <c r="L30" s="79"/>
      <c r="M30" s="80"/>
      <c r="N30" s="81">
        <f>分析係数表!H33</f>
        <v>9.0684523053819453E-4</v>
      </c>
      <c r="O30" s="82">
        <f t="shared" si="4"/>
        <v>1.3939063317527043E-2</v>
      </c>
      <c r="P30" s="76">
        <f>分析係数表!C33</f>
        <v>0.6011428571428572</v>
      </c>
      <c r="Q30" s="82">
        <f t="shared" si="5"/>
        <v>8.3793683485934006E-3</v>
      </c>
      <c r="R30" s="83">
        <v>2.5777301947068537E-2</v>
      </c>
      <c r="S30" s="84">
        <f t="shared" si="6"/>
        <v>0.18507494043798345</v>
      </c>
      <c r="T30" s="85">
        <f>分析係数表!F33</f>
        <v>0.64579380139152431</v>
      </c>
      <c r="U30" s="86">
        <f t="shared" si="7"/>
        <v>0.11952024932775528</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投入係数表!M31</f>
        <v>3.8322487346348515E-2</v>
      </c>
      <c r="E31" s="77">
        <f t="shared" si="0"/>
        <v>3.8322487346348515</v>
      </c>
      <c r="F31" s="76">
        <f>分析係数表!C34</f>
        <v>0.23356645198677672</v>
      </c>
      <c r="G31" s="77">
        <f t="shared" si="1"/>
        <v>0.89508474007947691</v>
      </c>
      <c r="H31" s="77">
        <v>0.98579461586812067</v>
      </c>
      <c r="I31" s="77">
        <f t="shared" si="2"/>
        <v>0.98579461586812067</v>
      </c>
      <c r="J31" s="76">
        <f>分析係数表!G34</f>
        <v>0.42480002746403928</v>
      </c>
      <c r="K31" s="78">
        <f t="shared" si="3"/>
        <v>0.41876557989467972</v>
      </c>
      <c r="L31" s="79"/>
      <c r="M31" s="80"/>
      <c r="N31" s="81">
        <f>分析係数表!H34</f>
        <v>0.14989426184611926</v>
      </c>
      <c r="O31" s="82">
        <f t="shared" si="4"/>
        <v>2.30401565388068</v>
      </c>
      <c r="P31" s="76">
        <f>分析係数表!C34</f>
        <v>0.23356645198677672</v>
      </c>
      <c r="Q31" s="82">
        <f t="shared" si="5"/>
        <v>0.53814076159890378</v>
      </c>
      <c r="R31" s="83">
        <v>0.58759561844074215</v>
      </c>
      <c r="S31" s="84">
        <f t="shared" si="6"/>
        <v>1.5733902343088628</v>
      </c>
      <c r="T31" s="85">
        <f>分析係数表!F34</f>
        <v>0.69961207044526075</v>
      </c>
      <c r="U31" s="86">
        <f t="shared" si="7"/>
        <v>1.1007627994431775</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投入係数表!M32</f>
        <v>1.0845986984815618E-2</v>
      </c>
      <c r="E32" s="77">
        <f t="shared" si="0"/>
        <v>1.0845986984815619</v>
      </c>
      <c r="F32" s="76">
        <f>分析係数表!C35</f>
        <v>0.38334288443170961</v>
      </c>
      <c r="G32" s="77">
        <f t="shared" si="1"/>
        <v>0.41577319352680003</v>
      </c>
      <c r="H32" s="77">
        <v>0.48482058811259543</v>
      </c>
      <c r="I32" s="77">
        <f t="shared" si="2"/>
        <v>0.48482058811259543</v>
      </c>
      <c r="J32" s="76">
        <f>分析係数表!G35</f>
        <v>0.31383724189479584</v>
      </c>
      <c r="K32" s="78">
        <f t="shared" si="3"/>
        <v>0.15215475618706978</v>
      </c>
      <c r="L32" s="79"/>
      <c r="M32" s="80"/>
      <c r="N32" s="81">
        <f>分析係数表!H35</f>
        <v>5.7098603095606881E-2</v>
      </c>
      <c r="O32" s="82">
        <f t="shared" si="4"/>
        <v>0.87765918272477272</v>
      </c>
      <c r="P32" s="76">
        <f>分析係数表!C35</f>
        <v>0.38334288443170961</v>
      </c>
      <c r="Q32" s="82">
        <f t="shared" si="5"/>
        <v>0.33644440265369124</v>
      </c>
      <c r="R32" s="83">
        <v>0.4537409107104638</v>
      </c>
      <c r="S32" s="84">
        <f t="shared" si="6"/>
        <v>0.93856149882305928</v>
      </c>
      <c r="T32" s="85">
        <f>分析係数表!F35</f>
        <v>0.64393160796038496</v>
      </c>
      <c r="U32" s="86">
        <f t="shared" si="7"/>
        <v>0.6043694151068415</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投入係数表!M33</f>
        <v>2.1691973969631237E-3</v>
      </c>
      <c r="E33" s="77">
        <f t="shared" si="0"/>
        <v>0.21691973969631237</v>
      </c>
      <c r="F33" s="76">
        <f>分析係数表!C36</f>
        <v>0.89284634912959382</v>
      </c>
      <c r="G33" s="77">
        <f t="shared" si="1"/>
        <v>0.19367599764199434</v>
      </c>
      <c r="H33" s="77">
        <v>0.27563881236387511</v>
      </c>
      <c r="I33" s="77">
        <f t="shared" si="2"/>
        <v>0.27563881236387511</v>
      </c>
      <c r="J33" s="76">
        <f>分析係数表!G36</f>
        <v>2.3659252759121133E-2</v>
      </c>
      <c r="K33" s="78">
        <f t="shared" si="3"/>
        <v>6.5214083319408847E-3</v>
      </c>
      <c r="L33" s="79"/>
      <c r="M33" s="80"/>
      <c r="N33" s="81">
        <f>分析係数表!H36</f>
        <v>0.22140807672636126</v>
      </c>
      <c r="O33" s="82">
        <f t="shared" si="4"/>
        <v>3.4032501871008622</v>
      </c>
      <c r="P33" s="76">
        <f>分析係数表!C36</f>
        <v>0.89284634912959382</v>
      </c>
      <c r="Q33" s="82">
        <f t="shared" si="5"/>
        <v>3.0385795047276121</v>
      </c>
      <c r="R33" s="83">
        <v>3.1429088216585299</v>
      </c>
      <c r="S33" s="84">
        <f t="shared" si="6"/>
        <v>3.418547634022405</v>
      </c>
      <c r="T33" s="85">
        <f>分析係数表!F36</f>
        <v>0.87728239225083537</v>
      </c>
      <c r="U33" s="86">
        <f t="shared" si="7"/>
        <v>2.9990316463986089</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投入係数表!M34</f>
        <v>4.6276211135213303E-2</v>
      </c>
      <c r="E34" s="77">
        <f t="shared" si="0"/>
        <v>4.6276211135213305</v>
      </c>
      <c r="F34" s="76">
        <f>分析係数表!C37</f>
        <v>0.21490407922986354</v>
      </c>
      <c r="G34" s="77">
        <f t="shared" si="1"/>
        <v>0.9944946544259774</v>
      </c>
      <c r="H34" s="77">
        <v>1.0718947030771202</v>
      </c>
      <c r="I34" s="77">
        <f t="shared" si="2"/>
        <v>1.0718947030771202</v>
      </c>
      <c r="J34" s="76">
        <f>分析係数表!G37</f>
        <v>0.45930626057529611</v>
      </c>
      <c r="K34" s="78">
        <f t="shared" si="3"/>
        <v>0.4923279478008194</v>
      </c>
      <c r="L34" s="79"/>
      <c r="M34" s="80"/>
      <c r="N34" s="81">
        <f>分析係数表!H37</f>
        <v>4.6223715090992851E-2</v>
      </c>
      <c r="O34" s="82">
        <f t="shared" si="4"/>
        <v>0.71050193542098838</v>
      </c>
      <c r="P34" s="76">
        <f>分析係数表!C37</f>
        <v>0.21490407922986354</v>
      </c>
      <c r="Q34" s="82">
        <f t="shared" si="5"/>
        <v>0.15268976422268349</v>
      </c>
      <c r="R34" s="83">
        <v>0.17897533321023493</v>
      </c>
      <c r="S34" s="84">
        <f t="shared" si="6"/>
        <v>1.250870036287355</v>
      </c>
      <c r="T34" s="85">
        <f>分析係数表!F37</f>
        <v>0.7057529610829103</v>
      </c>
      <c r="U34" s="86">
        <f t="shared" si="7"/>
        <v>0.8828052320396883</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投入係数表!M35</f>
        <v>5.0614605929139552E-3</v>
      </c>
      <c r="E35" s="77">
        <f t="shared" si="0"/>
        <v>0.50614605929139556</v>
      </c>
      <c r="F35" s="76">
        <f>分析係数表!C38</f>
        <v>0.11038675651919128</v>
      </c>
      <c r="G35" s="77">
        <f t="shared" si="1"/>
        <v>5.587182181014743E-2</v>
      </c>
      <c r="H35" s="77">
        <v>7.8193802852386099E-2</v>
      </c>
      <c r="I35" s="77">
        <f t="shared" si="2"/>
        <v>7.8193802852386099E-2</v>
      </c>
      <c r="J35" s="76">
        <f>分析係数表!G38</f>
        <v>0.31473468458209974</v>
      </c>
      <c r="K35" s="78">
        <f t="shared" si="3"/>
        <v>2.4610301877020631E-2</v>
      </c>
      <c r="L35" s="79"/>
      <c r="M35" s="80"/>
      <c r="N35" s="81">
        <f>分析係数表!H38</f>
        <v>4.1428317511906877E-2</v>
      </c>
      <c r="O35" s="82">
        <f t="shared" si="4"/>
        <v>0.63679216859790533</v>
      </c>
      <c r="P35" s="76">
        <f>分析係数表!C38</f>
        <v>0.11038675651919128</v>
      </c>
      <c r="Q35" s="82">
        <f t="shared" si="5"/>
        <v>7.0293422068344782E-2</v>
      </c>
      <c r="R35" s="83">
        <v>8.5472916695201684E-2</v>
      </c>
      <c r="S35" s="84">
        <f t="shared" si="6"/>
        <v>0.16366671954758777</v>
      </c>
      <c r="T35" s="85">
        <f>分析係数表!F38</f>
        <v>0.52516511045319969</v>
      </c>
      <c r="U35" s="86">
        <f t="shared" si="7"/>
        <v>8.5952050848721789E-2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投入係数表!M36</f>
        <v>0</v>
      </c>
      <c r="E36" s="77">
        <f t="shared" si="0"/>
        <v>0</v>
      </c>
      <c r="F36" s="76">
        <f>分析係数表!C39</f>
        <v>1</v>
      </c>
      <c r="G36" s="77">
        <f t="shared" si="1"/>
        <v>0</v>
      </c>
      <c r="H36" s="77">
        <v>6.0612494423284341E-2</v>
      </c>
      <c r="I36" s="77">
        <f t="shared" si="2"/>
        <v>6.0612494423284341E-2</v>
      </c>
      <c r="J36" s="76">
        <f>分析係数表!G39</f>
        <v>0.35137517630465442</v>
      </c>
      <c r="K36" s="78">
        <f t="shared" si="3"/>
        <v>2.1297725914246418E-2</v>
      </c>
      <c r="L36" s="79"/>
      <c r="M36" s="80"/>
      <c r="N36" s="81">
        <f>分析係数表!H39</f>
        <v>3.6128713984641667E-3</v>
      </c>
      <c r="O36" s="82">
        <f t="shared" si="4"/>
        <v>5.5533228257027736E-2</v>
      </c>
      <c r="P36" s="76">
        <f>分析係数表!C39</f>
        <v>1</v>
      </c>
      <c r="Q36" s="82">
        <f t="shared" si="5"/>
        <v>5.5533228257027736E-2</v>
      </c>
      <c r="R36" s="83">
        <v>7.8322958343325061E-2</v>
      </c>
      <c r="S36" s="84">
        <f t="shared" si="6"/>
        <v>0.1389354527666094</v>
      </c>
      <c r="T36" s="85">
        <f>分析係数表!F39</f>
        <v>0.70210390220968499</v>
      </c>
      <c r="U36" s="86">
        <f t="shared" si="7"/>
        <v>9.7547123542705838E-2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投入係数表!M37</f>
        <v>0</v>
      </c>
      <c r="E37" s="77">
        <f t="shared" si="0"/>
        <v>0</v>
      </c>
      <c r="F37" s="76">
        <f>分析係数表!C40</f>
        <v>1</v>
      </c>
      <c r="G37" s="77">
        <f t="shared" si="1"/>
        <v>0</v>
      </c>
      <c r="H37" s="77">
        <v>1.185444057759193E-3</v>
      </c>
      <c r="I37" s="77">
        <f t="shared" si="2"/>
        <v>1.185444057759193E-3</v>
      </c>
      <c r="J37" s="76">
        <f>分析係数表!G40</f>
        <v>0.54518413597733706</v>
      </c>
      <c r="K37" s="78">
        <f t="shared" si="3"/>
        <v>6.4628529437891406E-4</v>
      </c>
      <c r="L37" s="79"/>
      <c r="M37" s="80"/>
      <c r="N37" s="81">
        <f>分析係数表!H40</f>
        <v>3.4256985428810838E-2</v>
      </c>
      <c r="O37" s="82">
        <f t="shared" si="4"/>
        <v>0.52656205588290161</v>
      </c>
      <c r="P37" s="76">
        <f>分析係数表!C40</f>
        <v>1</v>
      </c>
      <c r="Q37" s="82">
        <f t="shared" si="5"/>
        <v>0.52656205588290161</v>
      </c>
      <c r="R37" s="83">
        <v>0.52755479592329191</v>
      </c>
      <c r="S37" s="84">
        <f t="shared" si="6"/>
        <v>0.52874023998105113</v>
      </c>
      <c r="T37" s="85">
        <f>分析係数表!F40</f>
        <v>0.74197355996222847</v>
      </c>
      <c r="U37" s="86">
        <f t="shared" si="7"/>
        <v>0.3923112781540235</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投入係数表!M38</f>
        <v>0</v>
      </c>
      <c r="E38" s="77">
        <f t="shared" si="0"/>
        <v>0</v>
      </c>
      <c r="F38" s="76">
        <f>分析係数表!C41</f>
        <v>0.81633454219164769</v>
      </c>
      <c r="G38" s="77">
        <f t="shared" si="1"/>
        <v>0</v>
      </c>
      <c r="H38" s="77">
        <v>2.8927660543981151E-3</v>
      </c>
      <c r="I38" s="77">
        <f t="shared" si="2"/>
        <v>2.8927660543981151E-3</v>
      </c>
      <c r="J38" s="76">
        <f>分析係数表!G41</f>
        <v>0.4395790436970945</v>
      </c>
      <c r="K38" s="78">
        <f t="shared" si="3"/>
        <v>1.2715993358317407E-3</v>
      </c>
      <c r="L38" s="79"/>
      <c r="M38" s="80"/>
      <c r="N38" s="81">
        <f>分析係数表!H41</f>
        <v>5.7994566183378615E-2</v>
      </c>
      <c r="O38" s="82">
        <f t="shared" si="4"/>
        <v>0.89143097728248943</v>
      </c>
      <c r="P38" s="76">
        <f>分析係数表!C41</f>
        <v>0.81633454219164769</v>
      </c>
      <c r="Q38" s="82">
        <f t="shared" si="5"/>
        <v>0.72770589873535407</v>
      </c>
      <c r="R38" s="83">
        <v>0.74116876161493195</v>
      </c>
      <c r="S38" s="84">
        <f t="shared" si="6"/>
        <v>0.74406152766933009</v>
      </c>
      <c r="T38" s="85">
        <f>分析係数表!F41</f>
        <v>0.54481811942347291</v>
      </c>
      <c r="U38" s="86">
        <f t="shared" si="7"/>
        <v>0.4053782022401608</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投入係数表!M39</f>
        <v>0</v>
      </c>
      <c r="E39" s="77">
        <f>$C$15*D39</f>
        <v>0</v>
      </c>
      <c r="F39" s="76">
        <f>分析係数表!C42</f>
        <v>0.95937673900946019</v>
      </c>
      <c r="G39" s="77">
        <f>E39*F39</f>
        <v>0</v>
      </c>
      <c r="H39" s="77">
        <v>1.2164345234124747E-2</v>
      </c>
      <c r="I39" s="77">
        <f>C39+H39</f>
        <v>1.2164345234124747E-2</v>
      </c>
      <c r="J39" s="76">
        <f>分析係数表!G42</f>
        <v>0.48447864154948261</v>
      </c>
      <c r="K39" s="78">
        <f>I39*J39</f>
        <v>5.8933654543676809E-3</v>
      </c>
      <c r="L39" s="79"/>
      <c r="M39" s="80"/>
      <c r="N39" s="81">
        <f>分析係数表!H42</f>
        <v>1.0613716578219029E-2</v>
      </c>
      <c r="O39" s="82">
        <f t="shared" si="4"/>
        <v>0.16314279706833651</v>
      </c>
      <c r="P39" s="76">
        <f>分析係数表!C42</f>
        <v>0.95937673900946019</v>
      </c>
      <c r="Q39" s="82">
        <f>O39*P39</f>
        <v>0.1565154046443028</v>
      </c>
      <c r="R39" s="83">
        <v>0.16404962173897292</v>
      </c>
      <c r="S39" s="84">
        <f>I39+R39</f>
        <v>0.17621396697309766</v>
      </c>
      <c r="T39" s="85">
        <f>分析係数表!F42</f>
        <v>0.55638100291854609</v>
      </c>
      <c r="U39" s="86">
        <f t="shared" si="7"/>
        <v>9.8042103672747627E-2</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投入係数表!M40</f>
        <v>5.3506869125090381E-2</v>
      </c>
      <c r="E40" s="77">
        <f>$C$15*D40</f>
        <v>5.3506869125090377</v>
      </c>
      <c r="F40" s="76">
        <f>分析係数表!C43</f>
        <v>0.4131437979732393</v>
      </c>
      <c r="G40" s="77">
        <f>E40*F40</f>
        <v>2.2106031127996895</v>
      </c>
      <c r="H40" s="77">
        <v>2.5691549841056829</v>
      </c>
      <c r="I40" s="77">
        <f>C40+H40</f>
        <v>2.5691549841056829</v>
      </c>
      <c r="J40" s="76">
        <f>分析係数表!G43</f>
        <v>0.33776204164621748</v>
      </c>
      <c r="K40" s="78">
        <f>I40*J40</f>
        <v>0.86776303273709088</v>
      </c>
      <c r="L40" s="79"/>
      <c r="M40" s="80"/>
      <c r="N40" s="81">
        <f>分析係数表!H43</f>
        <v>3.0226965224299098E-2</v>
      </c>
      <c r="O40" s="82">
        <f t="shared" si="4"/>
        <v>0.46461685849981132</v>
      </c>
      <c r="P40" s="76">
        <f>分析係数表!C43</f>
        <v>0.4131437979732393</v>
      </c>
      <c r="Q40" s="82">
        <f>O40*P40</f>
        <v>0.19195357352300715</v>
      </c>
      <c r="R40" s="83">
        <v>0.34340844186202585</v>
      </c>
      <c r="S40" s="84">
        <f>I40+R40</f>
        <v>2.9125634259677087</v>
      </c>
      <c r="T40" s="85">
        <f>分析係数表!F43</f>
        <v>0.53379373203393399</v>
      </c>
      <c r="U40" s="86">
        <f t="shared" si="7"/>
        <v>1.5547081009328438</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投入係数表!M41</f>
        <v>0</v>
      </c>
      <c r="E41" s="77">
        <f>$C$15*D41</f>
        <v>0</v>
      </c>
      <c r="F41" s="76">
        <f>分析係数表!C44</f>
        <v>0.45547864698968266</v>
      </c>
      <c r="G41" s="77">
        <f>E41*F41</f>
        <v>0</v>
      </c>
      <c r="H41" s="77">
        <v>2.353507191702576E-3</v>
      </c>
      <c r="I41" s="77">
        <f>C41+H41</f>
        <v>2.353507191702576E-3</v>
      </c>
      <c r="J41" s="76">
        <f>分析係数表!G44</f>
        <v>0.26709165419892017</v>
      </c>
      <c r="K41" s="78">
        <f>I41*J41</f>
        <v>6.2860212900089614E-4</v>
      </c>
      <c r="L41" s="79"/>
      <c r="M41" s="80"/>
      <c r="N41" s="81">
        <f>分析係数表!H44</f>
        <v>0.10779487886361411</v>
      </c>
      <c r="O41" s="82">
        <f t="shared" si="4"/>
        <v>1.6569085784278044</v>
      </c>
      <c r="P41" s="76">
        <f>分析係数表!C44</f>
        <v>0.45547864698968266</v>
      </c>
      <c r="Q41" s="82">
        <f>O41*P41</f>
        <v>0.75468647748789486</v>
      </c>
      <c r="R41" s="83">
        <v>0.76718335469469745</v>
      </c>
      <c r="S41" s="84">
        <f>I41+R41</f>
        <v>0.76953686188640003</v>
      </c>
      <c r="T41" s="85">
        <f>分析係数表!F44</f>
        <v>0.48806348793338972</v>
      </c>
      <c r="U41" s="86">
        <f t="shared" si="7"/>
        <v>0.37558284490559157</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投入係数表!M42</f>
        <v>2.1691973969631237E-3</v>
      </c>
      <c r="E42" s="77">
        <f>$C$15*D42</f>
        <v>0.21691973969631237</v>
      </c>
      <c r="F42" s="76">
        <f>分析係数表!C45</f>
        <v>1</v>
      </c>
      <c r="G42" s="77">
        <f>E42*F42</f>
        <v>0.21691973969631237</v>
      </c>
      <c r="H42" s="77">
        <v>0.23818546574616326</v>
      </c>
      <c r="I42" s="77">
        <f>C42+H42</f>
        <v>0.23818546574616326</v>
      </c>
      <c r="J42" s="76">
        <f>分析係数表!G45</f>
        <v>0</v>
      </c>
      <c r="K42" s="78">
        <f>I42*J42</f>
        <v>0</v>
      </c>
      <c r="L42" s="79"/>
      <c r="M42" s="80"/>
      <c r="N42" s="81">
        <f>分析係数表!H45</f>
        <v>0</v>
      </c>
      <c r="O42" s="82">
        <f t="shared" si="4"/>
        <v>0</v>
      </c>
      <c r="P42" s="76">
        <f>分析係数表!C45</f>
        <v>1</v>
      </c>
      <c r="Q42" s="82">
        <f>O42*P42</f>
        <v>0</v>
      </c>
      <c r="R42" s="83">
        <v>1.6485154421072127E-2</v>
      </c>
      <c r="S42" s="84">
        <f>I42+R42</f>
        <v>0.25467062016723541</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投入係数表!M43</f>
        <v>8.6767895878524948E-3</v>
      </c>
      <c r="E43" s="77">
        <f>$C$15*D43</f>
        <v>0.86767895878524948</v>
      </c>
      <c r="F43" s="76">
        <f>分析係数表!C46</f>
        <v>0.339622641509434</v>
      </c>
      <c r="G43" s="77">
        <f>E43*F43</f>
        <v>0.29468341996480174</v>
      </c>
      <c r="H43" s="77">
        <v>0.31973615137819023</v>
      </c>
      <c r="I43" s="77">
        <f>C43+H43</f>
        <v>0.31973615137819023</v>
      </c>
      <c r="J43" s="76">
        <f>分析係数表!G46</f>
        <v>9.1833387996064289E-3</v>
      </c>
      <c r="K43" s="78">
        <f>I43*J43</f>
        <v>2.936245404588169E-3</v>
      </c>
      <c r="L43" s="79"/>
      <c r="M43" s="80"/>
      <c r="N43" s="81">
        <f>分析係数表!H46</f>
        <v>2.0661561732582222E-2</v>
      </c>
      <c r="O43" s="82">
        <f t="shared" si="4"/>
        <v>0.31758761862653612</v>
      </c>
      <c r="P43" s="76">
        <f>分析係数表!C46</f>
        <v>0.339622641509434</v>
      </c>
      <c r="Q43" s="82">
        <f>O43*P43</f>
        <v>0.10785994594863492</v>
      </c>
      <c r="R43" s="83">
        <v>0.12021779763515665</v>
      </c>
      <c r="S43" s="84">
        <f>I43+R43</f>
        <v>0.43995394901334689</v>
      </c>
      <c r="T43" s="85">
        <f>分析係数表!F46</f>
        <v>0.31321744834371923</v>
      </c>
      <c r="U43" s="86">
        <f t="shared" si="7"/>
        <v>0.13780125329870327</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投入係数表!M44</f>
        <v>0.52422270426608819</v>
      </c>
      <c r="E44" s="91">
        <f>SUM(E5:E43)</f>
        <v>52.42227042660884</v>
      </c>
      <c r="F44" s="92">
        <f>分析係数表!C47</f>
        <v>0.37586044165269894</v>
      </c>
      <c r="G44" s="91">
        <f>SUM(G5:G43)</f>
        <v>10.561880280135048</v>
      </c>
      <c r="H44" s="91">
        <f>SUM(H5:H43)</f>
        <v>12.022702458582343</v>
      </c>
      <c r="I44" s="91">
        <f>SUM(I5:I43)</f>
        <v>112.02270245858239</v>
      </c>
      <c r="J44" s="92">
        <f>分析係数表!G47</f>
        <v>0.22454849559823431</v>
      </c>
      <c r="K44" s="93">
        <f>SUM(K5:K43)</f>
        <v>24.502029210026603</v>
      </c>
      <c r="L44" s="94">
        <f>最終需要_まとめ!$L$33</f>
        <v>0.62733333333333341</v>
      </c>
      <c r="M44" s="91">
        <f>K44*L44</f>
        <v>15.37093965775669</v>
      </c>
      <c r="N44" s="95">
        <f>分析係数表!H47</f>
        <v>1</v>
      </c>
      <c r="O44" s="96">
        <f>SUM(O5:O43)</f>
        <v>15.37093965775669</v>
      </c>
      <c r="P44" s="92">
        <f>分析係数表!C47</f>
        <v>0.37586044165269894</v>
      </c>
      <c r="Q44" s="96">
        <f>SUM(Q5:Q43)</f>
        <v>7.3393614000186389</v>
      </c>
      <c r="R44" s="91">
        <f>SUM(R5:R43)</f>
        <v>8.1284405502770909</v>
      </c>
      <c r="S44" s="97">
        <f>SUM(S5:S43)</f>
        <v>120.15114300885942</v>
      </c>
      <c r="T44" s="98">
        <f>分析係数表!F47</f>
        <v>0.4514453000332283</v>
      </c>
      <c r="U44" s="99">
        <f>SUM(U5:U43)</f>
        <v>57.198062988786738</v>
      </c>
      <c r="V44" s="100">
        <f>分析係数表!D47</f>
        <v>6.1166352989693973E-2</v>
      </c>
      <c r="W44" s="164">
        <f>SUM(W5:W43)</f>
        <v>2</v>
      </c>
      <c r="X44" s="92">
        <f>分析係数表!E47</f>
        <v>5.2427176815309715E-2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302</v>
      </c>
      <c r="S2" s="3" t="s">
        <v>153</v>
      </c>
      <c r="U2" s="64" t="s">
        <v>210</v>
      </c>
      <c r="W2" s="3" t="s">
        <v>130</v>
      </c>
      <c r="Y2" s="3" t="s">
        <v>154</v>
      </c>
    </row>
    <row r="3" spans="1:25" ht="44" x14ac:dyDescent="0.2">
      <c r="B3" s="65"/>
      <c r="C3" s="66" t="s">
        <v>228</v>
      </c>
      <c r="D3" s="66" t="s">
        <v>241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投入係数表!N5</f>
        <v>0</v>
      </c>
      <c r="E5" s="77">
        <f t="shared" ref="E5:E38" si="0">$C$16*D5</f>
        <v>0</v>
      </c>
      <c r="F5" s="76">
        <f>分析係数表!C8</f>
        <v>0.31930596918295995</v>
      </c>
      <c r="G5" s="77">
        <f t="shared" ref="G5:G38" si="1">E5*F5</f>
        <v>0</v>
      </c>
      <c r="H5" s="77">
        <f t="array" ref="H5:H43">MMULT(逆行列係数!C5:AO43,'12'!G5:G43)</f>
        <v>4.8828013100870292E-4</v>
      </c>
      <c r="I5" s="77">
        <f t="shared" ref="I5:I38" si="2">C5+H5</f>
        <v>4.8828013100870292E-4</v>
      </c>
      <c r="J5" s="76">
        <f>分析係数表!G8</f>
        <v>0.11985164942416553</v>
      </c>
      <c r="K5" s="78">
        <f t="shared" ref="K5:K38" si="3">I5*J5</f>
        <v>5.8521179082440674E-5</v>
      </c>
      <c r="L5" s="79" t="s">
        <v>183</v>
      </c>
      <c r="M5" s="80" t="s">
        <v>183</v>
      </c>
      <c r="N5" s="81">
        <f>分析係数表!H8</f>
        <v>1.0269115390614515E-2</v>
      </c>
      <c r="O5" s="82">
        <f t="shared" ref="O5:O43" si="4">$M$44*N5</f>
        <v>4.6925693366552459E-2</v>
      </c>
      <c r="P5" s="76">
        <f>分析係数表!C8</f>
        <v>0.31930596918295995</v>
      </c>
      <c r="Q5" s="82">
        <f t="shared" ref="Q5:Q38" si="5">O5*P5</f>
        <v>1.4983653999989428E-2</v>
      </c>
      <c r="R5" s="83">
        <f t="array" ref="R5:R43">MMULT(逆行列係数!C5:AO43,'12'!Q5:Q43)</f>
        <v>1.9400757058283608E-2</v>
      </c>
      <c r="S5" s="84">
        <f t="shared" ref="S5:S38" si="6">I5+R5</f>
        <v>1.9889037189292313E-2</v>
      </c>
      <c r="T5" s="85">
        <f>分析係数表!F8</f>
        <v>0.45168846379074762</v>
      </c>
      <c r="U5" s="86">
        <f t="shared" ref="U5:U38" si="7">S5*T5</f>
        <v>8.9836486543084931E-3</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投入係数表!N6</f>
        <v>0</v>
      </c>
      <c r="E6" s="77">
        <f t="shared" si="0"/>
        <v>0</v>
      </c>
      <c r="F6" s="76">
        <f>分析係数表!C9</f>
        <v>0.10538116591928248</v>
      </c>
      <c r="G6" s="77">
        <f t="shared" si="1"/>
        <v>0</v>
      </c>
      <c r="H6" s="77">
        <v>8.5485578741824252E-5</v>
      </c>
      <c r="I6" s="77">
        <f t="shared" si="2"/>
        <v>8.5485578741824252E-5</v>
      </c>
      <c r="J6" s="76">
        <f>分析係数表!G9</f>
        <v>0.23529411764705882</v>
      </c>
      <c r="K6" s="78">
        <f t="shared" si="3"/>
        <v>2.0114253821605706E-5</v>
      </c>
      <c r="L6" s="79"/>
      <c r="M6" s="80"/>
      <c r="N6" s="81">
        <f>分析係数表!H9</f>
        <v>5.5136190016722222E-4</v>
      </c>
      <c r="O6" s="82">
        <f t="shared" si="4"/>
        <v>2.5195003149826823E-3</v>
      </c>
      <c r="P6" s="76">
        <f>分析係数表!C9</f>
        <v>0.10538116591928248</v>
      </c>
      <c r="Q6" s="82">
        <f t="shared" si="5"/>
        <v>2.6550788072687452E-4</v>
      </c>
      <c r="R6" s="83">
        <v>3.1392958389895047E-4</v>
      </c>
      <c r="S6" s="84">
        <f t="shared" si="6"/>
        <v>3.9941516264077473E-4</v>
      </c>
      <c r="T6" s="85">
        <f>分析係数表!F9</f>
        <v>0.68627450980392157</v>
      </c>
      <c r="U6" s="86">
        <f t="shared" si="7"/>
        <v>2.7410844494955128E-4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投入係数表!N7</f>
        <v>0</v>
      </c>
      <c r="E7" s="77">
        <f t="shared" si="0"/>
        <v>0</v>
      </c>
      <c r="F7" s="76">
        <f>分析係数表!C10</f>
        <v>4.5045045045044585E-3</v>
      </c>
      <c r="G7" s="77">
        <f t="shared" si="1"/>
        <v>0</v>
      </c>
      <c r="H7" s="77">
        <v>1.0242814005945314E-5</v>
      </c>
      <c r="I7" s="77">
        <f t="shared" si="2"/>
        <v>1.0242814005945314E-5</v>
      </c>
      <c r="J7" s="76">
        <f>分析係数表!G10</f>
        <v>0.2857142857142857</v>
      </c>
      <c r="K7" s="78">
        <f t="shared" si="3"/>
        <v>2.9265182874129466E-6</v>
      </c>
      <c r="L7" s="79"/>
      <c r="M7" s="80"/>
      <c r="N7" s="81">
        <f>分析係数表!H10</f>
        <v>1.0301761818913889E-3</v>
      </c>
      <c r="O7" s="82">
        <f t="shared" si="4"/>
        <v>4.7074874306255376E-3</v>
      </c>
      <c r="P7" s="76">
        <f>分析係数表!C10</f>
        <v>4.5045045045044585E-3</v>
      </c>
      <c r="Q7" s="82">
        <f t="shared" si="5"/>
        <v>2.1204898336150855E-5</v>
      </c>
      <c r="R7" s="83">
        <v>3.1438138387757423E-5</v>
      </c>
      <c r="S7" s="84">
        <f t="shared" si="6"/>
        <v>4.1680952393702735E-5</v>
      </c>
      <c r="T7" s="85">
        <f>分析係数表!F10</f>
        <v>0.5714285714285714</v>
      </c>
      <c r="U7" s="86">
        <f t="shared" si="7"/>
        <v>2.3817687082115848E-5</v>
      </c>
      <c r="V7" s="87">
        <f>分析係数表!D10</f>
        <v>0</v>
      </c>
      <c r="W7" s="167">
        <f t="shared" si="8"/>
        <v>0</v>
      </c>
      <c r="X7" s="76">
        <f>分析係数表!E10</f>
        <v>0</v>
      </c>
      <c r="Y7" s="166">
        <f t="shared" si="9"/>
        <v>0</v>
      </c>
    </row>
    <row r="8" spans="1:25" x14ac:dyDescent="0.2">
      <c r="A8" s="6" t="s">
        <v>222</v>
      </c>
      <c r="B8" s="5" t="s">
        <v>27</v>
      </c>
      <c r="C8" s="90"/>
      <c r="D8" s="76">
        <f>投入係数表!N8</f>
        <v>5.1380860629415541E-2</v>
      </c>
      <c r="E8" s="77">
        <f t="shared" si="0"/>
        <v>5.1380860629415537</v>
      </c>
      <c r="F8" s="76">
        <f>分析係数表!C11</f>
        <v>3.1931139802859887E-3</v>
      </c>
      <c r="G8" s="77">
        <f t="shared" si="1"/>
        <v>1.640649443949127E-2</v>
      </c>
      <c r="H8" s="77">
        <v>1.9482589494348133E-2</v>
      </c>
      <c r="I8" s="77">
        <f t="shared" si="2"/>
        <v>1.9482589494348133E-2</v>
      </c>
      <c r="J8" s="76">
        <f>分析係数表!G11</f>
        <v>0.37142857142857144</v>
      </c>
      <c r="K8" s="78">
        <f t="shared" si="3"/>
        <v>7.2363903836150214E-3</v>
      </c>
      <c r="L8" s="79"/>
      <c r="M8" s="80"/>
      <c r="N8" s="81">
        <f>分析係数表!H11</f>
        <v>-1.8136904610763891E-5</v>
      </c>
      <c r="O8" s="82">
        <f t="shared" si="4"/>
        <v>-8.2878299834956656E-5</v>
      </c>
      <c r="P8" s="76">
        <f>分析係数表!C11</f>
        <v>3.1931139802859887E-3</v>
      </c>
      <c r="Q8" s="82">
        <f t="shared" si="5"/>
        <v>-2.6463985786533402E-7</v>
      </c>
      <c r="R8" s="83">
        <v>5.8993945356633059E-5</v>
      </c>
      <c r="S8" s="84">
        <f t="shared" si="6"/>
        <v>1.9541583439704767E-2</v>
      </c>
      <c r="T8" s="85">
        <f>分析係数表!F11</f>
        <v>0.6</v>
      </c>
      <c r="U8" s="86">
        <f t="shared" si="7"/>
        <v>1.172495006382286E-2</v>
      </c>
      <c r="V8" s="87">
        <f>分析係数表!D11</f>
        <v>2.8571428571428571E-2</v>
      </c>
      <c r="W8" s="167">
        <f t="shared" si="8"/>
        <v>0</v>
      </c>
      <c r="X8" s="76">
        <f>分析係数表!E11</f>
        <v>0</v>
      </c>
      <c r="Y8" s="166">
        <f t="shared" si="9"/>
        <v>0</v>
      </c>
    </row>
    <row r="9" spans="1:25" x14ac:dyDescent="0.2">
      <c r="A9" s="6" t="s">
        <v>223</v>
      </c>
      <c r="B9" s="5" t="s">
        <v>191</v>
      </c>
      <c r="C9" s="90"/>
      <c r="D9" s="76">
        <f>投入係数表!N9</f>
        <v>0</v>
      </c>
      <c r="E9" s="77">
        <f t="shared" si="0"/>
        <v>0</v>
      </c>
      <c r="F9" s="76">
        <f>分析係数表!C12</f>
        <v>6.6043595279642764E-2</v>
      </c>
      <c r="G9" s="77">
        <f t="shared" si="1"/>
        <v>0</v>
      </c>
      <c r="H9" s="77">
        <v>9.8338895772203476E-5</v>
      </c>
      <c r="I9" s="77">
        <f t="shared" si="2"/>
        <v>9.8338895772203476E-5</v>
      </c>
      <c r="J9" s="76">
        <f>分析係数表!G12</f>
        <v>0.14090852981113441</v>
      </c>
      <c r="K9" s="78">
        <f t="shared" si="3"/>
        <v>1.3856789226511573E-5</v>
      </c>
      <c r="L9" s="79"/>
      <c r="M9" s="80"/>
      <c r="N9" s="81">
        <f>分析係数表!H12</f>
        <v>8.4811793340854105E-2</v>
      </c>
      <c r="O9" s="82">
        <f t="shared" si="4"/>
        <v>0.38755550568822433</v>
      </c>
      <c r="P9" s="76">
        <f>分析係数表!C12</f>
        <v>6.6043595279642764E-2</v>
      </c>
      <c r="Q9" s="82">
        <f t="shared" si="5"/>
        <v>2.5595558966070377E-2</v>
      </c>
      <c r="R9" s="83">
        <v>2.8647245474680273E-2</v>
      </c>
      <c r="S9" s="84">
        <f t="shared" si="6"/>
        <v>2.8745584370452475E-2</v>
      </c>
      <c r="T9" s="85">
        <f>分析係数表!F12</f>
        <v>0.31027033699543266</v>
      </c>
      <c r="U9" s="86">
        <f t="shared" si="7"/>
        <v>8.9189021497509315E-3</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投入係数表!N10</f>
        <v>4.2817383857846286E-4</v>
      </c>
      <c r="E10" s="77">
        <f t="shared" si="0"/>
        <v>4.2817383857846288E-2</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6.2970932214600067E-2</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投入係数表!N11</f>
        <v>4.2817383857846286E-4</v>
      </c>
      <c r="E11" s="77">
        <f t="shared" si="0"/>
        <v>4.2817383857846288E-2</v>
      </c>
      <c r="F11" s="76">
        <f>分析係数表!C14</f>
        <v>0.21132596685082872</v>
      </c>
      <c r="G11" s="77">
        <f t="shared" si="1"/>
        <v>9.048425041782434E-3</v>
      </c>
      <c r="H11" s="77">
        <v>3.8767377210725949E-2</v>
      </c>
      <c r="I11" s="77">
        <f t="shared" si="2"/>
        <v>3.8767377210725949E-2</v>
      </c>
      <c r="J11" s="76">
        <f>分析係数表!G14</f>
        <v>0.15875192868163895</v>
      </c>
      <c r="K11" s="78">
        <f t="shared" si="3"/>
        <v>6.1543959021313609E-3</v>
      </c>
      <c r="L11" s="79"/>
      <c r="M11" s="80"/>
      <c r="N11" s="81">
        <f>分析係数表!H14</f>
        <v>1.0700773720350694E-3</v>
      </c>
      <c r="O11" s="82">
        <f t="shared" si="4"/>
        <v>4.8898196902624419E-3</v>
      </c>
      <c r="P11" s="76">
        <f>分析係数表!C14</f>
        <v>0.21132596685082872</v>
      </c>
      <c r="Q11" s="82">
        <f t="shared" si="5"/>
        <v>1.0333458737709304E-3</v>
      </c>
      <c r="R11" s="83">
        <v>5.4952289808538873E-3</v>
      </c>
      <c r="S11" s="84">
        <f t="shared" si="6"/>
        <v>4.4262606191579838E-2</v>
      </c>
      <c r="T11" s="85">
        <f>分析係数表!F14</f>
        <v>0.30327447282701869</v>
      </c>
      <c r="U11" s="86">
        <f t="shared" si="7"/>
        <v>1.3423718558701309E-2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投入係数表!N12</f>
        <v>3.8535645472061657E-3</v>
      </c>
      <c r="E12" s="77">
        <f t="shared" si="0"/>
        <v>0.38535645472061658</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3.5737122888833309E-2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投入係数表!N13</f>
        <v>2.2907300363947763E-2</v>
      </c>
      <c r="E13" s="77">
        <f t="shared" si="0"/>
        <v>2.2907300363947765</v>
      </c>
      <c r="F13" s="76">
        <f>分析係数表!C16</f>
        <v>5.160637490513531E-2</v>
      </c>
      <c r="G13" s="77">
        <f t="shared" si="1"/>
        <v>0.11821627306464309</v>
      </c>
      <c r="H13" s="77">
        <v>0.13184437003555574</v>
      </c>
      <c r="I13" s="77">
        <f t="shared" si="2"/>
        <v>0.13184437003555574</v>
      </c>
      <c r="J13" s="76">
        <f>分析係数表!G16</f>
        <v>3.3358042994810974E-2</v>
      </c>
      <c r="K13" s="78">
        <f t="shared" si="3"/>
        <v>4.398070164269836E-3</v>
      </c>
      <c r="L13" s="79"/>
      <c r="M13" s="80"/>
      <c r="N13" s="81">
        <f>分析係数表!H16</f>
        <v>1.6069297485136805E-2</v>
      </c>
      <c r="O13" s="82">
        <f t="shared" si="4"/>
        <v>7.3430173653771594E-2</v>
      </c>
      <c r="P13" s="76">
        <f>分析係数表!C16</f>
        <v>5.160637490513531E-2</v>
      </c>
      <c r="Q13" s="82">
        <f t="shared" si="5"/>
        <v>3.7894650709257263E-3</v>
      </c>
      <c r="R13" s="83">
        <v>4.3251467927406858E-3</v>
      </c>
      <c r="S13" s="84">
        <f t="shared" si="6"/>
        <v>0.13616951682829642</v>
      </c>
      <c r="T13" s="85">
        <f>分析係数表!F16</f>
        <v>0.28836174944403259</v>
      </c>
      <c r="U13" s="86">
        <f t="shared" si="7"/>
        <v>3.9266080093556192E-2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投入係数表!N14</f>
        <v>6.4226075786769424E-4</v>
      </c>
      <c r="E14" s="77">
        <f t="shared" si="0"/>
        <v>6.4226075786769421E-2</v>
      </c>
      <c r="F14" s="76">
        <f>分析係数表!C17</f>
        <v>0.10194271980773084</v>
      </c>
      <c r="G14" s="77">
        <f t="shared" si="1"/>
        <v>6.5473808482807211E-3</v>
      </c>
      <c r="H14" s="77">
        <v>1.3334531850799318E-2</v>
      </c>
      <c r="I14" s="77">
        <f t="shared" si="2"/>
        <v>1.3334531850799318E-2</v>
      </c>
      <c r="J14" s="76">
        <f>分析係数表!G17</f>
        <v>0.21196160054370911</v>
      </c>
      <c r="K14" s="78">
        <f t="shared" si="3"/>
        <v>2.8264087135964912E-3</v>
      </c>
      <c r="L14" s="79"/>
      <c r="M14" s="80"/>
      <c r="N14" s="81">
        <f>分析係数表!H17</f>
        <v>2.8221023574348612E-3</v>
      </c>
      <c r="O14" s="82">
        <f t="shared" si="4"/>
        <v>1.2895863454319255E-2</v>
      </c>
      <c r="P14" s="76">
        <f>分析係数表!C17</f>
        <v>0.10194271980773084</v>
      </c>
      <c r="Q14" s="82">
        <f t="shared" si="5"/>
        <v>1.3146393948024237E-3</v>
      </c>
      <c r="R14" s="83">
        <v>2.883479998164832E-3</v>
      </c>
      <c r="S14" s="84">
        <f t="shared" si="6"/>
        <v>1.621801184896415E-2</v>
      </c>
      <c r="T14" s="85">
        <f>分析係数表!F17</f>
        <v>0.32180783280944697</v>
      </c>
      <c r="U14" s="86">
        <f t="shared" si="7"/>
        <v>5.2190832455930852E-3</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投入係数表!N15</f>
        <v>4.9239991436523228E-3</v>
      </c>
      <c r="E15" s="77">
        <f t="shared" si="0"/>
        <v>0.49239991436523228</v>
      </c>
      <c r="F15" s="76">
        <f>分析係数表!C18</f>
        <v>6.449787835926446E-2</v>
      </c>
      <c r="G15" s="77">
        <f t="shared" si="1"/>
        <v>3.1758749780840992E-2</v>
      </c>
      <c r="H15" s="77">
        <v>3.5617276640583763E-2</v>
      </c>
      <c r="I15" s="77">
        <f t="shared" si="2"/>
        <v>3.5617276640583763E-2</v>
      </c>
      <c r="J15" s="76">
        <f>分析係数表!G18</f>
        <v>0.21547360809833696</v>
      </c>
      <c r="K15" s="78">
        <f t="shared" si="3"/>
        <v>7.674583108383197E-3</v>
      </c>
      <c r="L15" s="79"/>
      <c r="M15" s="80"/>
      <c r="N15" s="81">
        <f>分析係数表!H18</f>
        <v>4.2077618696972224E-4</v>
      </c>
      <c r="O15" s="82">
        <f t="shared" si="4"/>
        <v>1.9227765561709944E-3</v>
      </c>
      <c r="P15" s="76">
        <f>分析係数表!C18</f>
        <v>6.449787835926446E-2</v>
      </c>
      <c r="Q15" s="82">
        <f t="shared" si="5"/>
        <v>1.2401500843196224E-4</v>
      </c>
      <c r="R15" s="83">
        <v>3.1873133910571844E-4</v>
      </c>
      <c r="S15" s="84">
        <f t="shared" si="6"/>
        <v>3.5936007979689481E-2</v>
      </c>
      <c r="T15" s="85">
        <f>分析係数表!F18</f>
        <v>0.45914678235719453</v>
      </c>
      <c r="U15" s="86">
        <f t="shared" si="7"/>
        <v>1.6499902434636893E-2</v>
      </c>
      <c r="V15" s="87">
        <f>分析係数表!D18</f>
        <v>2.2415039768618944E-2</v>
      </c>
      <c r="W15" s="167">
        <f t="shared" si="8"/>
        <v>0</v>
      </c>
      <c r="X15" s="76">
        <f>分析係数表!E18</f>
        <v>1.6630513376717282E-2</v>
      </c>
      <c r="Y15" s="166">
        <f t="shared" si="9"/>
        <v>0</v>
      </c>
    </row>
    <row r="16" spans="1:25" x14ac:dyDescent="0.2">
      <c r="A16" s="6" t="s">
        <v>4</v>
      </c>
      <c r="B16" s="5" t="s">
        <v>32</v>
      </c>
      <c r="C16" s="75">
        <f>最終需要_まとめ!C17</f>
        <v>100</v>
      </c>
      <c r="D16" s="76">
        <f>投入係数表!N16</f>
        <v>0.53714408049668161</v>
      </c>
      <c r="E16" s="77">
        <f t="shared" si="0"/>
        <v>53.714408049668158</v>
      </c>
      <c r="F16" s="76">
        <f>分析係数表!C19</f>
        <v>8.3816636211964779E-2</v>
      </c>
      <c r="G16" s="77">
        <f t="shared" si="1"/>
        <v>4.5021609988400684</v>
      </c>
      <c r="H16" s="77">
        <v>4.716378328564943</v>
      </c>
      <c r="I16" s="77">
        <f t="shared" si="2"/>
        <v>104.71637832856494</v>
      </c>
      <c r="J16" s="76">
        <f>分析係数表!G19</f>
        <v>5.7589381288803254E-2</v>
      </c>
      <c r="K16" s="78">
        <f t="shared" si="3"/>
        <v>6.0305514387463006</v>
      </c>
      <c r="L16" s="79"/>
      <c r="M16" s="80"/>
      <c r="N16" s="81">
        <f>分析係数表!H19</f>
        <v>-1.0882142766458335E-4</v>
      </c>
      <c r="O16" s="82">
        <f t="shared" si="4"/>
        <v>-4.9726979900973993E-4</v>
      </c>
      <c r="P16" s="76">
        <f>分析係数表!C19</f>
        <v>8.3816636211964779E-2</v>
      </c>
      <c r="Q16" s="82">
        <f t="shared" si="5"/>
        <v>-4.1679481842796218E-5</v>
      </c>
      <c r="R16" s="83">
        <v>2.6951495441978837E-4</v>
      </c>
      <c r="S16" s="84">
        <f t="shared" si="6"/>
        <v>104.71664784351937</v>
      </c>
      <c r="T16" s="85">
        <f>分析係数表!F19</f>
        <v>0.2397773496039392</v>
      </c>
      <c r="U16" s="86">
        <f t="shared" si="7"/>
        <v>25.10868027932813</v>
      </c>
      <c r="V16" s="87">
        <f>分析係数表!D19</f>
        <v>1.3059302076643117E-2</v>
      </c>
      <c r="W16" s="167">
        <f t="shared" si="8"/>
        <v>1</v>
      </c>
      <c r="X16" s="76">
        <f>分析係数表!E19</f>
        <v>1.4771997430956968E-2</v>
      </c>
      <c r="Y16" s="166">
        <f t="shared" si="9"/>
        <v>2</v>
      </c>
    </row>
    <row r="17" spans="1:25" x14ac:dyDescent="0.2">
      <c r="A17" s="6" t="s">
        <v>5</v>
      </c>
      <c r="B17" s="5" t="s">
        <v>33</v>
      </c>
      <c r="C17" s="90"/>
      <c r="D17" s="76">
        <f>投入係数表!N17</f>
        <v>8.5634767715692568E-3</v>
      </c>
      <c r="E17" s="77">
        <f t="shared" si="0"/>
        <v>0.85634767715692572</v>
      </c>
      <c r="F17" s="76">
        <f>分析係数表!C20</f>
        <v>0.20483184148778999</v>
      </c>
      <c r="G17" s="77">
        <f t="shared" si="1"/>
        <v>0.17540727166584458</v>
      </c>
      <c r="H17" s="77">
        <v>0.20439595146619069</v>
      </c>
      <c r="I17" s="77">
        <f t="shared" si="2"/>
        <v>0.20439595146619069</v>
      </c>
      <c r="J17" s="76">
        <f>分析係数表!G20</f>
        <v>0.10000439000834102</v>
      </c>
      <c r="K17" s="78">
        <f t="shared" si="3"/>
        <v>2.0440492446550877E-2</v>
      </c>
      <c r="L17" s="79"/>
      <c r="M17" s="80"/>
      <c r="N17" s="81">
        <f>分析係数表!H20</f>
        <v>5.2234285279000004E-4</v>
      </c>
      <c r="O17" s="82">
        <f t="shared" si="4"/>
        <v>2.3868950352467517E-3</v>
      </c>
      <c r="P17" s="76">
        <f>分析係数表!C20</f>
        <v>0.20483184148778999</v>
      </c>
      <c r="Q17" s="82">
        <f t="shared" si="5"/>
        <v>4.8891210550765555E-4</v>
      </c>
      <c r="R17" s="83">
        <v>1.7349513403121133E-3</v>
      </c>
      <c r="S17" s="84">
        <f t="shared" si="6"/>
        <v>0.20613090280650281</v>
      </c>
      <c r="T17" s="85">
        <f>分析係数表!F20</f>
        <v>0.22283682338996444</v>
      </c>
      <c r="U17" s="86">
        <f t="shared" si="7"/>
        <v>4.5933555583906591E-2</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投入係数表!N18</f>
        <v>8.5634767715692573E-4</v>
      </c>
      <c r="E18" s="77">
        <f t="shared" si="0"/>
        <v>8.5634767715692575E-2</v>
      </c>
      <c r="F18" s="76">
        <f>分析係数表!C21</f>
        <v>0.18990139408364504</v>
      </c>
      <c r="G18" s="77">
        <f t="shared" si="1"/>
        <v>1.6262161771239139E-2</v>
      </c>
      <c r="H18" s="77">
        <v>2.8932921201696011E-2</v>
      </c>
      <c r="I18" s="77">
        <f t="shared" si="2"/>
        <v>2.8932921201696011E-2</v>
      </c>
      <c r="J18" s="76">
        <f>分析係数表!G21</f>
        <v>0.28518653100775193</v>
      </c>
      <c r="K18" s="78">
        <f t="shared" si="3"/>
        <v>8.2512794294323233E-3</v>
      </c>
      <c r="L18" s="79"/>
      <c r="M18" s="80"/>
      <c r="N18" s="81">
        <f>分析係数表!H21</f>
        <v>8.7057142131666677E-4</v>
      </c>
      <c r="O18" s="82">
        <f t="shared" si="4"/>
        <v>3.9781583920779195E-3</v>
      </c>
      <c r="P18" s="76">
        <f>分析係数表!C21</f>
        <v>0.18990139408364504</v>
      </c>
      <c r="Q18" s="82">
        <f t="shared" si="5"/>
        <v>7.5545782454114864E-4</v>
      </c>
      <c r="R18" s="83">
        <v>2.0407182072473802E-3</v>
      </c>
      <c r="S18" s="84">
        <f t="shared" si="6"/>
        <v>3.097363940894339E-2</v>
      </c>
      <c r="T18" s="85">
        <f>分析係数表!F21</f>
        <v>0.42587209302325579</v>
      </c>
      <c r="U18" s="86">
        <f t="shared" si="7"/>
        <v>1.3190808643634321E-2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投入係数表!N19</f>
        <v>2.1408691928923143E-4</v>
      </c>
      <c r="E19" s="77">
        <f t="shared" si="0"/>
        <v>2.1408691928923144E-2</v>
      </c>
      <c r="F19" s="76">
        <f>分析係数表!C22</f>
        <v>1.6020972909991271E-2</v>
      </c>
      <c r="G19" s="77">
        <f t="shared" si="1"/>
        <v>3.4298807343162646E-4</v>
      </c>
      <c r="H19" s="77">
        <v>6.4468942743021096E-4</v>
      </c>
      <c r="I19" s="77">
        <f t="shared" si="2"/>
        <v>6.4468942743021096E-4</v>
      </c>
      <c r="J19" s="76">
        <f>分析係数表!G22</f>
        <v>0.19438596491228069</v>
      </c>
      <c r="K19" s="78">
        <f t="shared" si="3"/>
        <v>1.2531857641976733E-4</v>
      </c>
      <c r="L19" s="79"/>
      <c r="M19" s="80"/>
      <c r="N19" s="81">
        <f>分析係数表!H22</f>
        <v>3.9901190143680555E-5</v>
      </c>
      <c r="O19" s="82">
        <f t="shared" si="4"/>
        <v>1.8233225963690462E-4</v>
      </c>
      <c r="P19" s="76">
        <f>分析係数表!C22</f>
        <v>1.6020972909991271E-2</v>
      </c>
      <c r="Q19" s="82">
        <f t="shared" si="5"/>
        <v>2.9211401922603436E-6</v>
      </c>
      <c r="R19" s="83">
        <v>5.323482423781568E-5</v>
      </c>
      <c r="S19" s="84">
        <f t="shared" si="6"/>
        <v>6.9792425166802664E-4</v>
      </c>
      <c r="T19" s="85">
        <f>分析係数表!F22</f>
        <v>0.4126315789473684</v>
      </c>
      <c r="U19" s="86">
        <f t="shared" si="7"/>
        <v>2.8798558595143835E-4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投入係数表!N20</f>
        <v>2.1408691928923143E-4</v>
      </c>
      <c r="E20" s="77">
        <f t="shared" si="0"/>
        <v>2.1408691928923144E-2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1.1602961976893932E-4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投入係数表!N21</f>
        <v>0</v>
      </c>
      <c r="E21" s="77">
        <f t="shared" si="0"/>
        <v>0</v>
      </c>
      <c r="F21" s="76">
        <f>分析係数表!C24</f>
        <v>0.69825317061497971</v>
      </c>
      <c r="G21" s="77">
        <f t="shared" si="1"/>
        <v>0</v>
      </c>
      <c r="H21" s="77">
        <v>7.0869448556500408E-3</v>
      </c>
      <c r="I21" s="77">
        <f t="shared" si="2"/>
        <v>7.0869448556500408E-3</v>
      </c>
      <c r="J21" s="76">
        <f>分析係数表!G24</f>
        <v>0.20807453416149069</v>
      </c>
      <c r="K21" s="78">
        <f t="shared" si="3"/>
        <v>1.474612749467555E-3</v>
      </c>
      <c r="L21" s="79"/>
      <c r="M21" s="80"/>
      <c r="N21" s="81">
        <f>分析係数表!H24</f>
        <v>2.9019047377222226E-4</v>
      </c>
      <c r="O21" s="82">
        <f t="shared" si="4"/>
        <v>1.3260527973593065E-3</v>
      </c>
      <c r="P21" s="76">
        <f>分析係数表!C24</f>
        <v>0.69825317061497971</v>
      </c>
      <c r="Q21" s="82">
        <f t="shared" si="5"/>
        <v>9.2592057015899901E-4</v>
      </c>
      <c r="R21" s="83">
        <v>4.772815909570822E-3</v>
      </c>
      <c r="S21" s="84">
        <f t="shared" si="6"/>
        <v>1.1859760765220863E-2</v>
      </c>
      <c r="T21" s="85">
        <f>分析係数表!F24</f>
        <v>0.39233954451345754</v>
      </c>
      <c r="U21" s="86">
        <f t="shared" si="7"/>
        <v>4.6530531366653282E-3</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投入係数表!N22</f>
        <v>0</v>
      </c>
      <c r="E22" s="77">
        <f t="shared" si="0"/>
        <v>0</v>
      </c>
      <c r="F22" s="76">
        <f>分析係数表!C25</f>
        <v>6.4698426111756691E-3</v>
      </c>
      <c r="G22" s="77">
        <f t="shared" si="1"/>
        <v>0</v>
      </c>
      <c r="H22" s="77">
        <v>1.8772848816271919E-4</v>
      </c>
      <c r="I22" s="77">
        <f t="shared" si="2"/>
        <v>1.8772848816271919E-4</v>
      </c>
      <c r="J22" s="76">
        <f>分析係数表!G25</f>
        <v>0.19696730374348445</v>
      </c>
      <c r="K22" s="78">
        <f t="shared" si="3"/>
        <v>3.6976374149251437E-5</v>
      </c>
      <c r="L22" s="79"/>
      <c r="M22" s="80"/>
      <c r="N22" s="81">
        <f>分析係数表!H25</f>
        <v>4.8606904356847223E-4</v>
      </c>
      <c r="O22" s="82">
        <f t="shared" si="4"/>
        <v>2.2211384355768382E-3</v>
      </c>
      <c r="P22" s="76">
        <f>分析係数表!C25</f>
        <v>6.4698426111756691E-3</v>
      </c>
      <c r="Q22" s="82">
        <f t="shared" si="5"/>
        <v>1.4370416095815091E-5</v>
      </c>
      <c r="R22" s="83">
        <v>1.6994547486014029E-4</v>
      </c>
      <c r="S22" s="84">
        <f t="shared" si="6"/>
        <v>3.5767396302285946E-4</v>
      </c>
      <c r="T22" s="85">
        <f>分析係数表!F25</f>
        <v>0.35065550465961143</v>
      </c>
      <c r="U22" s="86">
        <f t="shared" si="7"/>
        <v>1.2542034400738397E-4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投入係数表!N23</f>
        <v>0</v>
      </c>
      <c r="E23" s="77">
        <f t="shared" si="0"/>
        <v>0</v>
      </c>
      <c r="F23" s="76">
        <f>分析係数表!C26</f>
        <v>0.30930996714129244</v>
      </c>
      <c r="G23" s="77">
        <f t="shared" si="1"/>
        <v>0</v>
      </c>
      <c r="H23" s="77">
        <v>5.3349445950373444E-3</v>
      </c>
      <c r="I23" s="77">
        <f t="shared" si="2"/>
        <v>5.3349445950373444E-3</v>
      </c>
      <c r="J23" s="76">
        <f>分析係数表!G26</f>
        <v>0.19640381464521278</v>
      </c>
      <c r="K23" s="78">
        <f t="shared" si="3"/>
        <v>1.0478034693861943E-3</v>
      </c>
      <c r="L23" s="79"/>
      <c r="M23" s="80"/>
      <c r="N23" s="81">
        <f>分析係数表!H26</f>
        <v>9.7503999187466672E-3</v>
      </c>
      <c r="O23" s="82">
        <f t="shared" si="4"/>
        <v>4.4555373991272698E-2</v>
      </c>
      <c r="P23" s="76">
        <f>分析係数表!C26</f>
        <v>0.30930996714129244</v>
      </c>
      <c r="Q23" s="82">
        <f t="shared" si="5"/>
        <v>1.3781421265208553E-2</v>
      </c>
      <c r="R23" s="83">
        <v>1.5615250888861246E-2</v>
      </c>
      <c r="S23" s="84">
        <f t="shared" si="6"/>
        <v>2.0950195483898589E-2</v>
      </c>
      <c r="T23" s="85">
        <f>分析係数表!F26</f>
        <v>0.33483174389782799</v>
      </c>
      <c r="U23" s="86">
        <f t="shared" si="7"/>
        <v>7.014790488874165E-3</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投入係数表!N24</f>
        <v>0</v>
      </c>
      <c r="E24" s="77">
        <f t="shared" si="0"/>
        <v>0</v>
      </c>
      <c r="F24" s="76">
        <f>分析係数表!C27</f>
        <v>1</v>
      </c>
      <c r="G24" s="77">
        <f t="shared" si="1"/>
        <v>0</v>
      </c>
      <c r="H24" s="77">
        <v>2.3209093856623093E-3</v>
      </c>
      <c r="I24" s="77">
        <f t="shared" si="2"/>
        <v>2.3209093856623093E-3</v>
      </c>
      <c r="J24" s="76">
        <f>分析係数表!G27</f>
        <v>0.17104746959591996</v>
      </c>
      <c r="K24" s="78">
        <f t="shared" si="3"/>
        <v>3.9698567757895912E-4</v>
      </c>
      <c r="L24" s="79"/>
      <c r="M24" s="80"/>
      <c r="N24" s="81">
        <f>分析係数表!H27</f>
        <v>1.0751557053260833E-2</v>
      </c>
      <c r="O24" s="82">
        <f t="shared" si="4"/>
        <v>4.91302561421623E-2</v>
      </c>
      <c r="P24" s="76">
        <f>分析係数表!C27</f>
        <v>1</v>
      </c>
      <c r="Q24" s="82">
        <f t="shared" si="5"/>
        <v>4.91302561421623E-2</v>
      </c>
      <c r="R24" s="83">
        <v>5.1009058331870659E-2</v>
      </c>
      <c r="S24" s="84">
        <f t="shared" si="6"/>
        <v>5.3329967717532969E-2</v>
      </c>
      <c r="T24" s="85">
        <f>分析係数表!F27</f>
        <v>0.32230451819045502</v>
      </c>
      <c r="U24" s="86">
        <f t="shared" si="7"/>
        <v>1.7188489550311985E-2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投入係数表!N25</f>
        <v>0</v>
      </c>
      <c r="E25" s="77">
        <f t="shared" si="0"/>
        <v>0</v>
      </c>
      <c r="F25" s="76">
        <f>分析係数表!C28</f>
        <v>0.18422373610613119</v>
      </c>
      <c r="G25" s="77">
        <f t="shared" si="1"/>
        <v>0</v>
      </c>
      <c r="H25" s="77">
        <v>9.7143258838087356E-3</v>
      </c>
      <c r="I25" s="77">
        <f t="shared" si="2"/>
        <v>9.7143258838087356E-3</v>
      </c>
      <c r="J25" s="76">
        <f>分析係数表!G28</f>
        <v>0.12484443941622356</v>
      </c>
      <c r="K25" s="78">
        <f t="shared" si="3"/>
        <v>1.212779569270612E-3</v>
      </c>
      <c r="L25" s="79"/>
      <c r="M25" s="80"/>
      <c r="N25" s="81">
        <f>分析係数表!H28</f>
        <v>2.0316960544977711E-2</v>
      </c>
      <c r="O25" s="82">
        <f t="shared" si="4"/>
        <v>9.2840271475118447E-2</v>
      </c>
      <c r="P25" s="76">
        <f>分析係数表!C28</f>
        <v>0.18422373610613119</v>
      </c>
      <c r="Q25" s="82">
        <f t="shared" si="5"/>
        <v>1.7103381672253799E-2</v>
      </c>
      <c r="R25" s="83">
        <v>2.0379533169838711E-2</v>
      </c>
      <c r="S25" s="84">
        <f t="shared" si="6"/>
        <v>3.0093859053647448E-2</v>
      </c>
      <c r="T25" s="85">
        <f>分析係数表!F28</f>
        <v>0.21354225591130219</v>
      </c>
      <c r="U25" s="86">
        <f t="shared" si="7"/>
        <v>6.4263105513926418E-3</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投入係数表!N26</f>
        <v>8.3493898522800265E-3</v>
      </c>
      <c r="E26" s="77">
        <f t="shared" si="0"/>
        <v>0.83493898522800269</v>
      </c>
      <c r="F26" s="76">
        <f>分析係数表!C29</f>
        <v>0.37519639677385563</v>
      </c>
      <c r="G26" s="77">
        <f t="shared" si="1"/>
        <v>0.31326609878356609</v>
      </c>
      <c r="H26" s="77">
        <v>0.35382869703022507</v>
      </c>
      <c r="I26" s="77">
        <f t="shared" si="2"/>
        <v>0.35382869703022507</v>
      </c>
      <c r="J26" s="76">
        <f>分析係数表!G29</f>
        <v>0.26085431102534867</v>
      </c>
      <c r="K26" s="78">
        <f t="shared" si="3"/>
        <v>9.229774098481619E-2</v>
      </c>
      <c r="L26" s="79"/>
      <c r="M26" s="80"/>
      <c r="N26" s="81">
        <f>分析係数表!H29</f>
        <v>9.7721642042795844E-3</v>
      </c>
      <c r="O26" s="82">
        <f t="shared" si="4"/>
        <v>4.4654827951074651E-2</v>
      </c>
      <c r="P26" s="76">
        <f>分析係数表!C29</f>
        <v>0.37519639677385563</v>
      </c>
      <c r="Q26" s="82">
        <f t="shared" si="5"/>
        <v>1.6754330545799664E-2</v>
      </c>
      <c r="R26" s="83">
        <v>2.282737225066437E-2</v>
      </c>
      <c r="S26" s="84">
        <f t="shared" si="6"/>
        <v>0.37665606928088946</v>
      </c>
      <c r="T26" s="85">
        <f>分析係数表!F29</f>
        <v>0.42899745636347691</v>
      </c>
      <c r="U26" s="86">
        <f t="shared" si="7"/>
        <v>0.16158449564536712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投入係数表!N27</f>
        <v>4.0676514664953973E-3</v>
      </c>
      <c r="E27" s="77">
        <f t="shared" si="0"/>
        <v>0.40676514664953972</v>
      </c>
      <c r="F27" s="76">
        <f>分析係数表!C30</f>
        <v>1</v>
      </c>
      <c r="G27" s="77">
        <f t="shared" si="1"/>
        <v>0.40676514664953972</v>
      </c>
      <c r="H27" s="77">
        <v>0.46306661165675822</v>
      </c>
      <c r="I27" s="77">
        <f t="shared" si="2"/>
        <v>0.46306661165675822</v>
      </c>
      <c r="J27" s="76">
        <f>分析係数表!G30</f>
        <v>0.34460347092581067</v>
      </c>
      <c r="K27" s="78">
        <f t="shared" si="3"/>
        <v>0.15957436164677335</v>
      </c>
      <c r="L27" s="79"/>
      <c r="M27" s="80"/>
      <c r="N27" s="81">
        <f>分析係数表!H30</f>
        <v>0</v>
      </c>
      <c r="O27" s="82">
        <f t="shared" si="4"/>
        <v>0</v>
      </c>
      <c r="P27" s="76">
        <f>分析係数表!C30</f>
        <v>1</v>
      </c>
      <c r="Q27" s="82">
        <f t="shared" si="5"/>
        <v>0</v>
      </c>
      <c r="R27" s="83">
        <v>1.4054944996919509E-2</v>
      </c>
      <c r="S27" s="84">
        <f t="shared" si="6"/>
        <v>0.47712155665367773</v>
      </c>
      <c r="T27" s="85">
        <f>分析係数表!F30</f>
        <v>0.44064163728133859</v>
      </c>
      <c r="U27" s="86">
        <f t="shared" si="7"/>
        <v>0.21023962390609749</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投入係数表!N28</f>
        <v>4.4315992292870907E-2</v>
      </c>
      <c r="E28" s="77">
        <f t="shared" si="0"/>
        <v>4.4315992292870909</v>
      </c>
      <c r="F28" s="76">
        <f>分析係数表!C31</f>
        <v>0.41247576690614662</v>
      </c>
      <c r="G28" s="77">
        <f t="shared" si="1"/>
        <v>1.8279272907208812</v>
      </c>
      <c r="H28" s="77">
        <v>2.0208429731405775</v>
      </c>
      <c r="I28" s="77">
        <f t="shared" si="2"/>
        <v>2.0208429731405775</v>
      </c>
      <c r="J28" s="76">
        <f>分析係数表!G31</f>
        <v>7.085965394122494E-2</v>
      </c>
      <c r="K28" s="78">
        <f t="shared" si="3"/>
        <v>0.14319623374629745</v>
      </c>
      <c r="L28" s="79"/>
      <c r="M28" s="80"/>
      <c r="N28" s="81">
        <f>分析係数表!H31</f>
        <v>2.0541858162151181E-2</v>
      </c>
      <c r="O28" s="82">
        <f t="shared" si="4"/>
        <v>9.3867962393071908E-2</v>
      </c>
      <c r="P28" s="76">
        <f>分析係数表!C31</f>
        <v>0.41247576690614662</v>
      </c>
      <c r="Q28" s="82">
        <f t="shared" si="5"/>
        <v>3.8718259775999665E-2</v>
      </c>
      <c r="R28" s="83">
        <v>5.1745091890857089E-2</v>
      </c>
      <c r="S28" s="84">
        <f t="shared" si="6"/>
        <v>2.0725880650314346</v>
      </c>
      <c r="T28" s="85">
        <f>分析係数表!F31</f>
        <v>0.34509750068662454</v>
      </c>
      <c r="U28" s="86">
        <f t="shared" si="7"/>
        <v>0.71524496119527525</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投入係数表!N29</f>
        <v>1.0704345964461571E-3</v>
      </c>
      <c r="E29" s="77">
        <f t="shared" si="0"/>
        <v>0.10704345964461572</v>
      </c>
      <c r="F29" s="76">
        <f>分析係数表!C32</f>
        <v>0.57030303030303031</v>
      </c>
      <c r="G29" s="77">
        <f t="shared" si="1"/>
        <v>6.1047209409444476E-2</v>
      </c>
      <c r="H29" s="77">
        <v>7.0754681356261936E-2</v>
      </c>
      <c r="I29" s="77">
        <f t="shared" si="2"/>
        <v>7.0754681356261936E-2</v>
      </c>
      <c r="J29" s="76">
        <f>分析係数表!G32</f>
        <v>0.14036939313984167</v>
      </c>
      <c r="K29" s="78">
        <f t="shared" si="3"/>
        <v>9.9317916837813585E-3</v>
      </c>
      <c r="L29" s="79"/>
      <c r="M29" s="80"/>
      <c r="N29" s="81">
        <f>分析係数表!H32</f>
        <v>5.992433283396389E-3</v>
      </c>
      <c r="O29" s="82">
        <f t="shared" si="4"/>
        <v>2.7382990265469677E-2</v>
      </c>
      <c r="P29" s="76">
        <f>分析係数表!C32</f>
        <v>0.57030303030303031</v>
      </c>
      <c r="Q29" s="82">
        <f t="shared" si="5"/>
        <v>1.5616602327155737E-2</v>
      </c>
      <c r="R29" s="83">
        <v>2.0097354064253847E-2</v>
      </c>
      <c r="S29" s="84">
        <f t="shared" si="6"/>
        <v>9.0852035420515787E-2</v>
      </c>
      <c r="T29" s="85">
        <f>分析係数表!F32</f>
        <v>0.48284960422163586</v>
      </c>
      <c r="U29" s="86">
        <f t="shared" si="7"/>
        <v>4.3867869345526091E-2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投入係数表!N30</f>
        <v>2.1408691928923143E-4</v>
      </c>
      <c r="E30" s="77">
        <f t="shared" si="0"/>
        <v>2.1408691928923144E-2</v>
      </c>
      <c r="F30" s="76">
        <f>分析係数表!C33</f>
        <v>0.6011428571428572</v>
      </c>
      <c r="G30" s="77">
        <f t="shared" si="1"/>
        <v>1.2869682233844085E-2</v>
      </c>
      <c r="H30" s="77">
        <v>3.247356790903682E-2</v>
      </c>
      <c r="I30" s="77">
        <f t="shared" si="2"/>
        <v>3.247356790903682E-2</v>
      </c>
      <c r="J30" s="76">
        <f>分析係数表!G33</f>
        <v>0.50790638836179636</v>
      </c>
      <c r="K30" s="78">
        <f t="shared" si="3"/>
        <v>1.6493532593900424E-2</v>
      </c>
      <c r="L30" s="79"/>
      <c r="M30" s="80"/>
      <c r="N30" s="81">
        <f>分析係数表!H33</f>
        <v>9.0684523053819453E-4</v>
      </c>
      <c r="O30" s="82">
        <f t="shared" si="4"/>
        <v>4.1439149917478326E-3</v>
      </c>
      <c r="P30" s="76">
        <f>分析係数表!C33</f>
        <v>0.6011428571428572</v>
      </c>
      <c r="Q30" s="82">
        <f t="shared" si="5"/>
        <v>2.4910848978964115E-3</v>
      </c>
      <c r="R30" s="83">
        <v>7.6632802041262894E-3</v>
      </c>
      <c r="S30" s="84">
        <f t="shared" si="6"/>
        <v>4.0136848113163107E-2</v>
      </c>
      <c r="T30" s="85">
        <f>分析係数表!F33</f>
        <v>0.64579380139152431</v>
      </c>
      <c r="U30" s="86">
        <f t="shared" si="7"/>
        <v>2.5920127718873833E-2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投入係数表!N31</f>
        <v>2.3121387283236993E-2</v>
      </c>
      <c r="E31" s="77">
        <f t="shared" si="0"/>
        <v>2.3121387283236992</v>
      </c>
      <c r="F31" s="76">
        <f>分析係数表!C34</f>
        <v>0.23356645198677672</v>
      </c>
      <c r="G31" s="77">
        <f t="shared" si="1"/>
        <v>0.54003803927578431</v>
      </c>
      <c r="H31" s="77">
        <v>0.60317162617605835</v>
      </c>
      <c r="I31" s="77">
        <f t="shared" si="2"/>
        <v>0.60317162617605835</v>
      </c>
      <c r="J31" s="76">
        <f>分析係数表!G34</f>
        <v>0.42480002746403928</v>
      </c>
      <c r="K31" s="78">
        <f t="shared" si="3"/>
        <v>0.25622732336511883</v>
      </c>
      <c r="L31" s="79"/>
      <c r="M31" s="80"/>
      <c r="N31" s="81">
        <f>分析係数表!H34</f>
        <v>0.14989426184611926</v>
      </c>
      <c r="O31" s="82">
        <f t="shared" si="4"/>
        <v>0.68495599681598285</v>
      </c>
      <c r="P31" s="76">
        <f>分析係数表!C34</f>
        <v>0.23356645198677672</v>
      </c>
      <c r="Q31" s="82">
        <f t="shared" si="5"/>
        <v>0.15998274194337506</v>
      </c>
      <c r="R31" s="83">
        <v>0.17468507294031865</v>
      </c>
      <c r="S31" s="84">
        <f t="shared" si="6"/>
        <v>0.777856699116377</v>
      </c>
      <c r="T31" s="85">
        <f>分析係数表!F34</f>
        <v>0.69961207044526075</v>
      </c>
      <c r="U31" s="86">
        <f t="shared" si="7"/>
        <v>0.54419793577852471</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投入係数表!N32</f>
        <v>3.8535645472061657E-3</v>
      </c>
      <c r="E32" s="77">
        <f t="shared" si="0"/>
        <v>0.38535645472061658</v>
      </c>
      <c r="F32" s="76">
        <f>分析係数表!C35</f>
        <v>0.38334288443170961</v>
      </c>
      <c r="G32" s="77">
        <f t="shared" si="1"/>
        <v>0.14772365488697867</v>
      </c>
      <c r="H32" s="77">
        <v>0.19266404044613322</v>
      </c>
      <c r="I32" s="77">
        <f t="shared" si="2"/>
        <v>0.19266404044613322</v>
      </c>
      <c r="J32" s="76">
        <f>分析係数表!G35</f>
        <v>0.31383724189479584</v>
      </c>
      <c r="K32" s="78">
        <f t="shared" si="3"/>
        <v>6.0465151065921839E-2</v>
      </c>
      <c r="L32" s="79"/>
      <c r="M32" s="80"/>
      <c r="N32" s="81">
        <f>分析係数表!H35</f>
        <v>5.7098603095606881E-2</v>
      </c>
      <c r="O32" s="82">
        <f t="shared" si="4"/>
        <v>0.26091746354041057</v>
      </c>
      <c r="P32" s="76">
        <f>分析係数表!C35</f>
        <v>0.38334288443170961</v>
      </c>
      <c r="Q32" s="82">
        <f t="shared" si="5"/>
        <v>0.10002085307218642</v>
      </c>
      <c r="R32" s="83">
        <v>0.13489168672461327</v>
      </c>
      <c r="S32" s="84">
        <f t="shared" si="6"/>
        <v>0.32755572717074649</v>
      </c>
      <c r="T32" s="85">
        <f>分析係数表!F35</f>
        <v>0.64393160796038496</v>
      </c>
      <c r="U32" s="86">
        <f t="shared" si="7"/>
        <v>0.21092348609369194</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投入係数表!N33</f>
        <v>1.0704345964461571E-3</v>
      </c>
      <c r="E33" s="77">
        <f t="shared" si="0"/>
        <v>0.10704345964461572</v>
      </c>
      <c r="F33" s="76">
        <f>分析係数表!C36</f>
        <v>0.89284634912959382</v>
      </c>
      <c r="G33" s="77">
        <f t="shared" si="1"/>
        <v>9.5573362141896157E-2</v>
      </c>
      <c r="H33" s="77">
        <v>0.1399045073727512</v>
      </c>
      <c r="I33" s="77">
        <f t="shared" si="2"/>
        <v>0.1399045073727512</v>
      </c>
      <c r="J33" s="76">
        <f>分析係数表!G36</f>
        <v>2.3659252759121133E-2</v>
      </c>
      <c r="K33" s="78">
        <f t="shared" si="3"/>
        <v>3.3100361020722466E-3</v>
      </c>
      <c r="L33" s="79"/>
      <c r="M33" s="80"/>
      <c r="N33" s="81">
        <f>分析係数表!H36</f>
        <v>0.22140807672636126</v>
      </c>
      <c r="O33" s="82">
        <f t="shared" si="4"/>
        <v>1.0117451330652167</v>
      </c>
      <c r="P33" s="76">
        <f>分析係数表!C36</f>
        <v>0.89284634912959382</v>
      </c>
      <c r="Q33" s="82">
        <f t="shared" si="5"/>
        <v>0.90333294830691391</v>
      </c>
      <c r="R33" s="83">
        <v>0.93434879281959549</v>
      </c>
      <c r="S33" s="84">
        <f t="shared" si="6"/>
        <v>1.0742533001923467</v>
      </c>
      <c r="T33" s="85">
        <f>分析係数表!F36</f>
        <v>0.87728239225083537</v>
      </c>
      <c r="U33" s="86">
        <f t="shared" si="7"/>
        <v>0.94242350507609662</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投入係数表!N34</f>
        <v>1.6912866623849283E-2</v>
      </c>
      <c r="E34" s="77">
        <f t="shared" si="0"/>
        <v>1.6912866623849283</v>
      </c>
      <c r="F34" s="76">
        <f>分析係数表!C37</f>
        <v>0.21490407922986354</v>
      </c>
      <c r="G34" s="77">
        <f t="shared" si="1"/>
        <v>0.36346440289358212</v>
      </c>
      <c r="H34" s="77">
        <v>0.42047442496434906</v>
      </c>
      <c r="I34" s="77">
        <f t="shared" si="2"/>
        <v>0.42047442496434906</v>
      </c>
      <c r="J34" s="76">
        <f>分析係数表!G37</f>
        <v>0.45930626057529611</v>
      </c>
      <c r="K34" s="78">
        <f t="shared" si="3"/>
        <v>0.1931265357979231</v>
      </c>
      <c r="L34" s="79"/>
      <c r="M34" s="80"/>
      <c r="N34" s="81">
        <f>分析係数表!H37</f>
        <v>4.6223715090992851E-2</v>
      </c>
      <c r="O34" s="82">
        <f t="shared" si="4"/>
        <v>0.21122363495937052</v>
      </c>
      <c r="P34" s="76">
        <f>分析係数表!C37</f>
        <v>0.21490407922986354</v>
      </c>
      <c r="Q34" s="82">
        <f t="shared" si="5"/>
        <v>4.5392820782528334E-2</v>
      </c>
      <c r="R34" s="83">
        <v>5.3207202632503385E-2</v>
      </c>
      <c r="S34" s="84">
        <f t="shared" si="6"/>
        <v>0.47368162759685245</v>
      </c>
      <c r="T34" s="85">
        <f>分析係数表!F37</f>
        <v>0.7057529610829103</v>
      </c>
      <c r="U34" s="86">
        <f t="shared" si="7"/>
        <v>0.33430221128705101</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投入係数表!N35</f>
        <v>1.4986084350246201E-3</v>
      </c>
      <c r="E35" s="77">
        <f t="shared" si="0"/>
        <v>0.14986084350246201</v>
      </c>
      <c r="F35" s="76">
        <f>分析係数表!C38</f>
        <v>0.11038675651919128</v>
      </c>
      <c r="G35" s="77">
        <f t="shared" si="1"/>
        <v>1.6542652443466904E-2</v>
      </c>
      <c r="H35" s="77">
        <v>2.7502765028441227E-2</v>
      </c>
      <c r="I35" s="77">
        <f t="shared" si="2"/>
        <v>2.7502765028441227E-2</v>
      </c>
      <c r="J35" s="76">
        <f>分析係数表!G38</f>
        <v>0.31473468458209974</v>
      </c>
      <c r="K35" s="78">
        <f t="shared" si="3"/>
        <v>8.6560740763620535E-3</v>
      </c>
      <c r="L35" s="79"/>
      <c r="M35" s="80"/>
      <c r="N35" s="81">
        <f>分析係数表!H38</f>
        <v>4.1428317511906877E-2</v>
      </c>
      <c r="O35" s="82">
        <f t="shared" si="4"/>
        <v>0.18931061248300798</v>
      </c>
      <c r="P35" s="76">
        <f>分析係数表!C38</f>
        <v>0.11038675651919128</v>
      </c>
      <c r="Q35" s="82">
        <f t="shared" si="5"/>
        <v>2.0897384486660776E-2</v>
      </c>
      <c r="R35" s="83">
        <v>2.5410064709032253E-2</v>
      </c>
      <c r="S35" s="84">
        <f t="shared" si="6"/>
        <v>5.291282973747348E-2</v>
      </c>
      <c r="T35" s="85">
        <f>分析係数表!F38</f>
        <v>0.52516511045319969</v>
      </c>
      <c r="U35" s="86">
        <f t="shared" si="7"/>
        <v>2.7787972073471608E-2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投入係数表!N36</f>
        <v>0</v>
      </c>
      <c r="E36" s="77">
        <f t="shared" si="0"/>
        <v>0</v>
      </c>
      <c r="F36" s="76">
        <f>分析係数表!C39</f>
        <v>1</v>
      </c>
      <c r="G36" s="77">
        <f t="shared" si="1"/>
        <v>0</v>
      </c>
      <c r="H36" s="77">
        <v>2.6778607787739106E-2</v>
      </c>
      <c r="I36" s="77">
        <f t="shared" si="2"/>
        <v>2.6778607787739106E-2</v>
      </c>
      <c r="J36" s="76">
        <f>分析係数表!G39</f>
        <v>0.35137517630465442</v>
      </c>
      <c r="K36" s="78">
        <f t="shared" si="3"/>
        <v>9.4093380326100203E-3</v>
      </c>
      <c r="L36" s="79"/>
      <c r="M36" s="80"/>
      <c r="N36" s="81">
        <f>分析係数表!H39</f>
        <v>3.6128713984641667E-3</v>
      </c>
      <c r="O36" s="82">
        <f t="shared" si="4"/>
        <v>1.6509357327123365E-2</v>
      </c>
      <c r="P36" s="76">
        <f>分析係数表!C39</f>
        <v>1</v>
      </c>
      <c r="Q36" s="82">
        <f t="shared" si="5"/>
        <v>1.6509357327123365E-2</v>
      </c>
      <c r="R36" s="83">
        <v>2.3284468538774611E-2</v>
      </c>
      <c r="S36" s="84">
        <f t="shared" si="6"/>
        <v>5.0063076326513717E-2</v>
      </c>
      <c r="T36" s="85">
        <f>分析係数表!F39</f>
        <v>0.70210390220968499</v>
      </c>
      <c r="U36" s="86">
        <f t="shared" si="7"/>
        <v>3.5149481245466581E-2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投入係数表!N37</f>
        <v>0</v>
      </c>
      <c r="E37" s="77">
        <f t="shared" si="0"/>
        <v>0</v>
      </c>
      <c r="F37" s="76">
        <f>分析係数表!C40</f>
        <v>1</v>
      </c>
      <c r="G37" s="77">
        <f t="shared" si="1"/>
        <v>0</v>
      </c>
      <c r="H37" s="77">
        <v>4.1932807554049563E-4</v>
      </c>
      <c r="I37" s="77">
        <f t="shared" si="2"/>
        <v>4.1932807554049563E-4</v>
      </c>
      <c r="J37" s="76">
        <f>分析係数表!G40</f>
        <v>0.54518413597733706</v>
      </c>
      <c r="K37" s="78">
        <f t="shared" si="3"/>
        <v>2.2861101455458463E-4</v>
      </c>
      <c r="L37" s="79"/>
      <c r="M37" s="80"/>
      <c r="N37" s="81">
        <f>分析係数表!H40</f>
        <v>3.4256985428810838E-2</v>
      </c>
      <c r="O37" s="82">
        <f t="shared" si="4"/>
        <v>0.15654053272826615</v>
      </c>
      <c r="P37" s="76">
        <f>分析係数表!C40</f>
        <v>1</v>
      </c>
      <c r="Q37" s="82">
        <f t="shared" si="5"/>
        <v>0.15654053272826615</v>
      </c>
      <c r="R37" s="83">
        <v>0.15683566233938634</v>
      </c>
      <c r="S37" s="84">
        <f t="shared" si="6"/>
        <v>0.15725499041492683</v>
      </c>
      <c r="T37" s="85">
        <f>分析係数表!F40</f>
        <v>0.74197355996222847</v>
      </c>
      <c r="U37" s="86">
        <f t="shared" si="7"/>
        <v>0.11667904505998937</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投入係数表!N38</f>
        <v>0</v>
      </c>
      <c r="E38" s="77">
        <f t="shared" si="0"/>
        <v>0</v>
      </c>
      <c r="F38" s="76">
        <f>分析係数表!C41</f>
        <v>0.81633454219164769</v>
      </c>
      <c r="G38" s="77">
        <f t="shared" si="1"/>
        <v>0</v>
      </c>
      <c r="H38" s="77">
        <v>1.1700333445849363E-3</v>
      </c>
      <c r="I38" s="77">
        <f t="shared" si="2"/>
        <v>1.1700333445849363E-3</v>
      </c>
      <c r="J38" s="76">
        <f>分析係数表!G41</f>
        <v>0.4395790436970945</v>
      </c>
      <c r="K38" s="78">
        <f t="shared" si="3"/>
        <v>5.1432213870635933E-4</v>
      </c>
      <c r="L38" s="79"/>
      <c r="M38" s="80"/>
      <c r="N38" s="81">
        <f>分析係数表!H41</f>
        <v>5.7994566183378615E-2</v>
      </c>
      <c r="O38" s="82">
        <f t="shared" si="4"/>
        <v>0.26501165155225742</v>
      </c>
      <c r="P38" s="76">
        <f>分析係数表!C41</f>
        <v>0.81633454219164769</v>
      </c>
      <c r="Q38" s="82">
        <f t="shared" si="5"/>
        <v>0.21633816524536453</v>
      </c>
      <c r="R38" s="83">
        <v>0.22034051160449034</v>
      </c>
      <c r="S38" s="84">
        <f t="shared" si="6"/>
        <v>0.22151054494907527</v>
      </c>
      <c r="T38" s="85">
        <f>分析係数表!F41</f>
        <v>0.54481811942347291</v>
      </c>
      <c r="U38" s="86">
        <f t="shared" si="7"/>
        <v>0.12068295853162385</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投入係数表!N39</f>
        <v>6.4226075786769424E-4</v>
      </c>
      <c r="E39" s="77">
        <f>$C$16*D39</f>
        <v>6.4226075786769421E-2</v>
      </c>
      <c r="F39" s="76">
        <f>分析係数表!C42</f>
        <v>0.95937673900946019</v>
      </c>
      <c r="G39" s="77">
        <f>E39*F39</f>
        <v>6.1617003147685298E-2</v>
      </c>
      <c r="H39" s="77">
        <v>6.9496003626595887E-2</v>
      </c>
      <c r="I39" s="77">
        <f>C39+H39</f>
        <v>6.9496003626595887E-2</v>
      </c>
      <c r="J39" s="76">
        <f>分析係数表!G42</f>
        <v>0.48447864154948261</v>
      </c>
      <c r="K39" s="78">
        <f>I39*J39</f>
        <v>3.3669329430131095E-2</v>
      </c>
      <c r="L39" s="79"/>
      <c r="M39" s="80"/>
      <c r="N39" s="81">
        <f>分析係数表!H42</f>
        <v>1.0613716578219029E-2</v>
      </c>
      <c r="O39" s="82">
        <f t="shared" si="4"/>
        <v>4.8500381063416635E-2</v>
      </c>
      <c r="P39" s="76">
        <f>分析係数表!C42</f>
        <v>0.95937673900946019</v>
      </c>
      <c r="Q39" s="82">
        <f>O39*P39</f>
        <v>4.6530137425336827E-2</v>
      </c>
      <c r="R39" s="83">
        <v>4.8769969073883014E-2</v>
      </c>
      <c r="S39" s="84">
        <f>I39+R39</f>
        <v>0.11826597270047889</v>
      </c>
      <c r="T39" s="85">
        <f>分析係数表!F42</f>
        <v>0.55638100291854609</v>
      </c>
      <c r="U39" s="86">
        <f>S39*T39</f>
        <v>6.5800940502229843E-2</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投入係数表!N40</f>
        <v>1.0062085206593878E-2</v>
      </c>
      <c r="E40" s="77">
        <f>$C$16*D40</f>
        <v>1.0062085206593878</v>
      </c>
      <c r="F40" s="76">
        <f>分析係数表!C43</f>
        <v>0.4131437979732393</v>
      </c>
      <c r="G40" s="77">
        <f>E40*F40</f>
        <v>0.41570880977825408</v>
      </c>
      <c r="H40" s="77">
        <v>0.60270730961420294</v>
      </c>
      <c r="I40" s="77">
        <f>C40+H40</f>
        <v>0.60270730961420294</v>
      </c>
      <c r="J40" s="76">
        <f>分析係数表!G43</f>
        <v>0.33776204164621748</v>
      </c>
      <c r="K40" s="78">
        <f>I40*J40</f>
        <v>0.2035716514103921</v>
      </c>
      <c r="L40" s="79"/>
      <c r="M40" s="80"/>
      <c r="N40" s="81">
        <f>分析係数表!H43</f>
        <v>3.0226965224299098E-2</v>
      </c>
      <c r="O40" s="82">
        <f t="shared" si="4"/>
        <v>0.13812497450493877</v>
      </c>
      <c r="P40" s="76">
        <f>分析係数表!C43</f>
        <v>0.4131437979732393</v>
      </c>
      <c r="Q40" s="82">
        <f>O40*P40</f>
        <v>5.7065476561927252E-2</v>
      </c>
      <c r="R40" s="83">
        <v>0.10209117772895518</v>
      </c>
      <c r="S40" s="84">
        <f>I40+R40</f>
        <v>0.70479848734315809</v>
      </c>
      <c r="T40" s="85">
        <f>分析係数表!F43</f>
        <v>0.53379373203393399</v>
      </c>
      <c r="U40" s="86">
        <f>S40*T40</f>
        <v>0.37621701489077575</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投入係数表!N41</f>
        <v>0</v>
      </c>
      <c r="E41" s="77">
        <f>$C$16*D41</f>
        <v>0</v>
      </c>
      <c r="F41" s="76">
        <f>分析係数表!C44</f>
        <v>0.45547864698968266</v>
      </c>
      <c r="G41" s="77">
        <f>E41*F41</f>
        <v>0</v>
      </c>
      <c r="H41" s="77">
        <v>9.9148573215315739E-4</v>
      </c>
      <c r="I41" s="77">
        <f>C41+H41</f>
        <v>9.9148573215315739E-4</v>
      </c>
      <c r="J41" s="76">
        <f>分析係数表!G44</f>
        <v>0.26709165419892017</v>
      </c>
      <c r="K41" s="78">
        <f>I41*J41</f>
        <v>2.6481756431541431E-4</v>
      </c>
      <c r="L41" s="79"/>
      <c r="M41" s="80"/>
      <c r="N41" s="81">
        <f>分析係数表!H44</f>
        <v>0.10779487886361411</v>
      </c>
      <c r="O41" s="82">
        <f t="shared" si="4"/>
        <v>0.49257888723908139</v>
      </c>
      <c r="P41" s="76">
        <f>分析係数表!C44</f>
        <v>0.45547864698968266</v>
      </c>
      <c r="Q41" s="82">
        <f>O41*P41</f>
        <v>0.22435916509534026</v>
      </c>
      <c r="R41" s="83">
        <v>0.22807433559335966</v>
      </c>
      <c r="S41" s="84">
        <f>I41+R41</f>
        <v>0.22906582132551281</v>
      </c>
      <c r="T41" s="85">
        <f>分析係数表!F44</f>
        <v>0.48806348793338972</v>
      </c>
      <c r="U41" s="86">
        <f>S41*T41</f>
        <v>0.11179866372245643</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投入係数表!N42</f>
        <v>4.2817383857846286E-4</v>
      </c>
      <c r="E42" s="77">
        <f>$C$16*D42</f>
        <v>4.2817383857846288E-2</v>
      </c>
      <c r="F42" s="76">
        <f>分析係数表!C45</f>
        <v>1</v>
      </c>
      <c r="G42" s="77">
        <f>E42*F42</f>
        <v>4.2817383857846288E-2</v>
      </c>
      <c r="H42" s="77">
        <v>5.3409117561042364E-2</v>
      </c>
      <c r="I42" s="77">
        <f>C42+H42</f>
        <v>5.3409117561042364E-2</v>
      </c>
      <c r="J42" s="76">
        <f>分析係数表!G45</f>
        <v>0</v>
      </c>
      <c r="K42" s="78">
        <f>I42*J42</f>
        <v>0</v>
      </c>
      <c r="L42" s="79"/>
      <c r="M42" s="80"/>
      <c r="N42" s="81">
        <f>分析係数表!H45</f>
        <v>0</v>
      </c>
      <c r="O42" s="82">
        <f t="shared" si="4"/>
        <v>0</v>
      </c>
      <c r="P42" s="76">
        <f>分析係数表!C45</f>
        <v>1</v>
      </c>
      <c r="Q42" s="82">
        <f>O42*P42</f>
        <v>0</v>
      </c>
      <c r="R42" s="83">
        <v>4.9008370928957387E-3</v>
      </c>
      <c r="S42" s="84">
        <f>I42+R42</f>
        <v>5.8309954653938102E-2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投入係数表!N43</f>
        <v>3.6394776279169341E-3</v>
      </c>
      <c r="E43" s="77">
        <f>$C$16*D43</f>
        <v>0.36394776279169339</v>
      </c>
      <c r="F43" s="76">
        <f>分析係数表!C46</f>
        <v>0.339622641509434</v>
      </c>
      <c r="G43" s="77">
        <f>E43*F43</f>
        <v>0.1236049005707638</v>
      </c>
      <c r="H43" s="77">
        <v>0.14125947256888671</v>
      </c>
      <c r="I43" s="77">
        <f>C43+H43</f>
        <v>0.14125947256888671</v>
      </c>
      <c r="J43" s="76">
        <f>分析係数表!G46</f>
        <v>9.1833387996064289E-3</v>
      </c>
      <c r="K43" s="78">
        <f>I43*J43</f>
        <v>1.2972335952537973E-3</v>
      </c>
      <c r="L43" s="79"/>
      <c r="M43" s="80"/>
      <c r="N43" s="81">
        <f>分析係数表!H46</f>
        <v>2.0661561732582222E-2</v>
      </c>
      <c r="O43" s="82">
        <f t="shared" si="4"/>
        <v>9.4414959171982615E-2</v>
      </c>
      <c r="P43" s="76">
        <f>分析係数表!C46</f>
        <v>0.339622641509434</v>
      </c>
      <c r="Q43" s="82">
        <f>O43*P43</f>
        <v>3.2065457831994097E-2</v>
      </c>
      <c r="R43" s="83">
        <v>3.5739297723745081E-2</v>
      </c>
      <c r="S43" s="84">
        <f>I43+R43</f>
        <v>0.17699877029263178</v>
      </c>
      <c r="T43" s="85">
        <f>分析係数表!F46</f>
        <v>0.31321744834371923</v>
      </c>
      <c r="U43" s="86">
        <f>S43*T43</f>
        <v>5.543910319103422E-2</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投入係数表!N44</f>
        <v>0.75080282594733461</v>
      </c>
      <c r="E44" s="91">
        <f>SUM(E5:E43)</f>
        <v>75.080282594733461</v>
      </c>
      <c r="F44" s="92">
        <f>分析係数表!C47</f>
        <v>0.37586044165269894</v>
      </c>
      <c r="G44" s="91">
        <f>SUM(G5:G43)</f>
        <v>9.3051163803191557</v>
      </c>
      <c r="H44" s="91">
        <f>SUM(H5:H43)</f>
        <v>10.435640489911457</v>
      </c>
      <c r="I44" s="91">
        <f>SUM(I5:I43)</f>
        <v>110.43564048991145</v>
      </c>
      <c r="J44" s="92">
        <f>分析係数表!G47</f>
        <v>0.22454849559823431</v>
      </c>
      <c r="K44" s="93">
        <f>SUM(K5:K43)</f>
        <v>7.2841570382998988</v>
      </c>
      <c r="L44" s="94">
        <f>最終需要_まとめ!$L$33</f>
        <v>0.62733333333333341</v>
      </c>
      <c r="M44" s="91">
        <f>K44*L44</f>
        <v>4.5695945153601372</v>
      </c>
      <c r="N44" s="95">
        <f>分析係数表!H47</f>
        <v>1</v>
      </c>
      <c r="O44" s="93">
        <f>SUM(O5:O43)</f>
        <v>4.5695945153601372</v>
      </c>
      <c r="P44" s="92">
        <f>分析係数表!C47</f>
        <v>0.37586044165269894</v>
      </c>
      <c r="Q44" s="96">
        <f>SUM(Q5:Q43)</f>
        <v>2.1819034064613416</v>
      </c>
      <c r="R44" s="91">
        <f>SUM(R5:R43)</f>
        <v>2.416487097341065</v>
      </c>
      <c r="S44" s="97">
        <f>SUM(S5:S43)</f>
        <v>112.85212758725253</v>
      </c>
      <c r="T44" s="98">
        <f>分析係数表!F47</f>
        <v>0.4514453000332283</v>
      </c>
      <c r="U44" s="99">
        <f>SUM(U5:U43)</f>
        <v>29.406094299808824</v>
      </c>
      <c r="V44" s="100">
        <f>分析係数表!D47</f>
        <v>6.1166352989693973E-2</v>
      </c>
      <c r="W44" s="164">
        <f>SUM(W5:W43)</f>
        <v>1</v>
      </c>
      <c r="X44" s="92">
        <f>分析係数表!E47</f>
        <v>5.2427176815309715E-2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301</v>
      </c>
      <c r="S2" s="3" t="s">
        <v>153</v>
      </c>
      <c r="U2" s="64" t="s">
        <v>210</v>
      </c>
      <c r="W2" s="3" t="s">
        <v>130</v>
      </c>
      <c r="Y2" s="3" t="s">
        <v>154</v>
      </c>
    </row>
    <row r="3" spans="1:25" ht="44" x14ac:dyDescent="0.2">
      <c r="B3" s="65"/>
      <c r="C3" s="66" t="s">
        <v>228</v>
      </c>
      <c r="D3" s="66" t="s">
        <v>240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投入係数表!O5</f>
        <v>0</v>
      </c>
      <c r="E5" s="77">
        <f t="shared" ref="E5:E38" si="0">$C$17*D5</f>
        <v>0</v>
      </c>
      <c r="F5" s="76">
        <f>分析係数表!C8</f>
        <v>0.31930596918295995</v>
      </c>
      <c r="G5" s="77">
        <f t="shared" ref="G5:G38" si="1">E5*F5</f>
        <v>0</v>
      </c>
      <c r="H5" s="77">
        <f t="array" ref="H5:H43">MMULT(逆行列係数!C5:AO43,'13'!G5:G43)</f>
        <v>1.1599871869397507E-3</v>
      </c>
      <c r="I5" s="77">
        <f t="shared" ref="I5:I38" si="2">C5+H5</f>
        <v>1.1599871869397507E-3</v>
      </c>
      <c r="J5" s="76">
        <f>分析係数表!G8</f>
        <v>0.11985164942416553</v>
      </c>
      <c r="K5" s="78">
        <f t="shared" ref="K5:K38" si="3">I5*J5</f>
        <v>1.3902637766562696E-4</v>
      </c>
      <c r="L5" s="79" t="s">
        <v>184</v>
      </c>
      <c r="M5" s="80" t="s">
        <v>184</v>
      </c>
      <c r="N5" s="81">
        <f>分析係数表!H8</f>
        <v>1.0269115390614515E-2</v>
      </c>
      <c r="O5" s="82">
        <f t="shared" ref="O5:O43" si="4">$M$44*N5</f>
        <v>8.3123560816932937E-2</v>
      </c>
      <c r="P5" s="76">
        <f>分析係数表!C8</f>
        <v>0.31930596918295995</v>
      </c>
      <c r="Q5" s="82">
        <f t="shared" ref="Q5:Q38" si="5">O5*P5</f>
        <v>2.6541849148589484E-2</v>
      </c>
      <c r="R5" s="83">
        <f t="array" ref="R5:R43">MMULT(逆行列係数!C5:AO43,'13'!Q5:Q43)</f>
        <v>3.4366247859818407E-2</v>
      </c>
      <c r="S5" s="84">
        <f t="shared" ref="S5:S38" si="6">I5+R5</f>
        <v>3.5526235046758156E-2</v>
      </c>
      <c r="T5" s="85">
        <f>分析係数表!F8</f>
        <v>0.45168846379074762</v>
      </c>
      <c r="U5" s="86">
        <f t="shared" ref="U5:U38" si="7">S5*T5</f>
        <v>1.6046790532539209E-2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投入係数表!O6</f>
        <v>0</v>
      </c>
      <c r="E6" s="77">
        <f t="shared" si="0"/>
        <v>0</v>
      </c>
      <c r="F6" s="76">
        <f>分析係数表!C9</f>
        <v>0.10538116591928248</v>
      </c>
      <c r="G6" s="77">
        <f t="shared" si="1"/>
        <v>0</v>
      </c>
      <c r="H6" s="77">
        <v>2.5181369899661611E-4</v>
      </c>
      <c r="I6" s="77">
        <f t="shared" si="2"/>
        <v>2.5181369899661611E-4</v>
      </c>
      <c r="J6" s="76">
        <f>分析係数表!G9</f>
        <v>0.23529411764705882</v>
      </c>
      <c r="K6" s="78">
        <f t="shared" si="3"/>
        <v>5.9250282116850846E-5</v>
      </c>
      <c r="L6" s="79"/>
      <c r="M6" s="80"/>
      <c r="N6" s="81">
        <f>分析係数表!H9</f>
        <v>5.5136190016722222E-4</v>
      </c>
      <c r="O6" s="82">
        <f t="shared" si="4"/>
        <v>4.4630099767480761E-3</v>
      </c>
      <c r="P6" s="76">
        <f>分析係数表!C9</f>
        <v>0.10538116591928248</v>
      </c>
      <c r="Q6" s="82">
        <f t="shared" si="5"/>
        <v>4.7031719485910204E-4</v>
      </c>
      <c r="R6" s="83">
        <v>5.560907679215823E-4</v>
      </c>
      <c r="S6" s="84">
        <f t="shared" si="6"/>
        <v>8.0790446691819846E-4</v>
      </c>
      <c r="T6" s="85">
        <f>分析係数表!F9</f>
        <v>0.68627450980392157</v>
      </c>
      <c r="U6" s="86">
        <f t="shared" si="7"/>
        <v>5.5444424200268522E-4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投入係数表!O7</f>
        <v>0</v>
      </c>
      <c r="E7" s="77">
        <f t="shared" si="0"/>
        <v>0</v>
      </c>
      <c r="F7" s="76">
        <f>分析係数表!C10</f>
        <v>4.5045045045044585E-3</v>
      </c>
      <c r="G7" s="77">
        <f t="shared" si="1"/>
        <v>0</v>
      </c>
      <c r="H7" s="77">
        <v>4.1111023621642613E-5</v>
      </c>
      <c r="I7" s="77">
        <f t="shared" si="2"/>
        <v>4.1111023621642613E-5</v>
      </c>
      <c r="J7" s="76">
        <f>分析係数表!G10</f>
        <v>0.2857142857142857</v>
      </c>
      <c r="K7" s="78">
        <f t="shared" si="3"/>
        <v>1.1746006749040746E-5</v>
      </c>
      <c r="L7" s="79"/>
      <c r="M7" s="80"/>
      <c r="N7" s="81">
        <f>分析係数表!H10</f>
        <v>1.0301761818913889E-3</v>
      </c>
      <c r="O7" s="82">
        <f t="shared" si="4"/>
        <v>8.3387817986608805E-3</v>
      </c>
      <c r="P7" s="76">
        <f>分析係数表!C10</f>
        <v>4.5045045045044585E-3</v>
      </c>
      <c r="Q7" s="82">
        <f t="shared" si="5"/>
        <v>3.7562080174147727E-5</v>
      </c>
      <c r="R7" s="83">
        <v>5.5689108050741594E-5</v>
      </c>
      <c r="S7" s="84">
        <f t="shared" si="6"/>
        <v>9.68001316723842E-5</v>
      </c>
      <c r="T7" s="85">
        <f>分析係数表!F10</f>
        <v>0.5714285714285714</v>
      </c>
      <c r="U7" s="86">
        <f t="shared" si="7"/>
        <v>5.5314360955648108E-5</v>
      </c>
      <c r="V7" s="87">
        <f>分析係数表!D10</f>
        <v>0</v>
      </c>
      <c r="W7" s="167">
        <f t="shared" si="8"/>
        <v>0</v>
      </c>
      <c r="X7" s="76">
        <f>分析係数表!E10</f>
        <v>0</v>
      </c>
      <c r="Y7" s="166">
        <f t="shared" si="9"/>
        <v>0</v>
      </c>
    </row>
    <row r="8" spans="1:25" x14ac:dyDescent="0.2">
      <c r="A8" s="6" t="s">
        <v>222</v>
      </c>
      <c r="B8" s="5" t="s">
        <v>27</v>
      </c>
      <c r="C8" s="90"/>
      <c r="D8" s="76">
        <f>投入係数表!O8</f>
        <v>0.14847008209315599</v>
      </c>
      <c r="E8" s="77">
        <f t="shared" si="0"/>
        <v>14.847008209315598</v>
      </c>
      <c r="F8" s="76">
        <f>分析係数表!C11</f>
        <v>3.1931139802859887E-3</v>
      </c>
      <c r="G8" s="77">
        <f t="shared" si="1"/>
        <v>4.7408189478586479E-2</v>
      </c>
      <c r="H8" s="77">
        <v>5.3620512184790338E-2</v>
      </c>
      <c r="I8" s="77">
        <f t="shared" si="2"/>
        <v>5.3620512184790338E-2</v>
      </c>
      <c r="J8" s="76">
        <f>分析係数表!G11</f>
        <v>0.37142857142857144</v>
      </c>
      <c r="K8" s="78">
        <f t="shared" si="3"/>
        <v>1.9916190240064982E-2</v>
      </c>
      <c r="L8" s="79"/>
      <c r="M8" s="80"/>
      <c r="N8" s="81">
        <f>分析係数表!H11</f>
        <v>-1.8136904610763891E-5</v>
      </c>
      <c r="O8" s="82">
        <f t="shared" si="4"/>
        <v>-1.4680953870881833E-4</v>
      </c>
      <c r="P8" s="76">
        <f>分析係数表!C11</f>
        <v>3.1931139802859887E-3</v>
      </c>
      <c r="Q8" s="82">
        <f t="shared" si="5"/>
        <v>-4.6877959049046483E-7</v>
      </c>
      <c r="R8" s="83">
        <v>1.0450110489317162E-4</v>
      </c>
      <c r="S8" s="84">
        <f t="shared" si="6"/>
        <v>5.3725013289683508E-2</v>
      </c>
      <c r="T8" s="85">
        <f>分析係数表!F11</f>
        <v>0.6</v>
      </c>
      <c r="U8" s="86">
        <f t="shared" si="7"/>
        <v>3.2235007973810105E-2</v>
      </c>
      <c r="V8" s="87">
        <f>分析係数表!D11</f>
        <v>2.8571428571428571E-2</v>
      </c>
      <c r="W8" s="167">
        <f t="shared" si="8"/>
        <v>0</v>
      </c>
      <c r="X8" s="76">
        <f>分析係数表!E11</f>
        <v>0</v>
      </c>
      <c r="Y8" s="166">
        <f t="shared" si="9"/>
        <v>0</v>
      </c>
    </row>
    <row r="9" spans="1:25" x14ac:dyDescent="0.2">
      <c r="A9" s="6" t="s">
        <v>223</v>
      </c>
      <c r="B9" s="5" t="s">
        <v>191</v>
      </c>
      <c r="C9" s="90"/>
      <c r="D9" s="76">
        <f>投入係数表!O9</f>
        <v>0</v>
      </c>
      <c r="E9" s="77">
        <f t="shared" si="0"/>
        <v>0</v>
      </c>
      <c r="F9" s="76">
        <f>分析係数表!C12</f>
        <v>6.6043595279642764E-2</v>
      </c>
      <c r="G9" s="77">
        <f t="shared" si="1"/>
        <v>0</v>
      </c>
      <c r="H9" s="77">
        <v>2.7012294099361509E-4</v>
      </c>
      <c r="I9" s="77">
        <f t="shared" si="2"/>
        <v>2.7012294099361509E-4</v>
      </c>
      <c r="J9" s="76">
        <f>分析係数表!G12</f>
        <v>0.14090852981113441</v>
      </c>
      <c r="K9" s="78">
        <f t="shared" si="3"/>
        <v>3.8062626483670112E-5</v>
      </c>
      <c r="L9" s="79"/>
      <c r="M9" s="80"/>
      <c r="N9" s="81">
        <f>分析係数表!H12</f>
        <v>8.4811793340854105E-2</v>
      </c>
      <c r="O9" s="82">
        <f t="shared" si="4"/>
        <v>0.68651076491017626</v>
      </c>
      <c r="P9" s="76">
        <f>分析係数表!C12</f>
        <v>6.6043595279642764E-2</v>
      </c>
      <c r="Q9" s="82">
        <f t="shared" si="5"/>
        <v>4.5339639112845657E-2</v>
      </c>
      <c r="R9" s="83">
        <v>5.074535676758906E-2</v>
      </c>
      <c r="S9" s="84">
        <f t="shared" si="6"/>
        <v>5.1015479708582674E-2</v>
      </c>
      <c r="T9" s="85">
        <f>分析係数表!F12</f>
        <v>0.31027033699543266</v>
      </c>
      <c r="U9" s="86">
        <f t="shared" si="7"/>
        <v>1.5828590081165602E-2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投入係数表!O10</f>
        <v>9.2190175161332804E-4</v>
      </c>
      <c r="E10" s="77">
        <f t="shared" si="0"/>
        <v>9.2190175161332807E-2</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0.11154588751096016</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投入係数表!O11</f>
        <v>2.4145045875587166E-3</v>
      </c>
      <c r="E11" s="77">
        <f t="shared" si="0"/>
        <v>0.24145045875587165</v>
      </c>
      <c r="F11" s="76">
        <f>分析係数表!C14</f>
        <v>0.21132596685082872</v>
      </c>
      <c r="G11" s="77">
        <f t="shared" si="1"/>
        <v>5.1024751643160719E-2</v>
      </c>
      <c r="H11" s="77">
        <v>0.11233999890635288</v>
      </c>
      <c r="I11" s="77">
        <f t="shared" si="2"/>
        <v>0.11233999890635288</v>
      </c>
      <c r="J11" s="76">
        <f>分析係数表!G14</f>
        <v>0.15875192868163895</v>
      </c>
      <c r="K11" s="78">
        <f t="shared" si="3"/>
        <v>1.783419149447673E-2</v>
      </c>
      <c r="L11" s="79"/>
      <c r="M11" s="80"/>
      <c r="N11" s="81">
        <f>分析係数表!H14</f>
        <v>1.0700773720350694E-3</v>
      </c>
      <c r="O11" s="82">
        <f t="shared" si="4"/>
        <v>8.6617627838202794E-3</v>
      </c>
      <c r="P11" s="76">
        <f>分析係数表!C14</f>
        <v>0.21132596685082872</v>
      </c>
      <c r="Q11" s="82">
        <f t="shared" si="5"/>
        <v>1.8304553949233463E-3</v>
      </c>
      <c r="R11" s="83">
        <v>9.7341769001662703E-3</v>
      </c>
      <c r="S11" s="84">
        <f t="shared" si="6"/>
        <v>0.12207417580651915</v>
      </c>
      <c r="T11" s="85">
        <f>分析係数表!F14</f>
        <v>0.30327447282701869</v>
      </c>
      <c r="U11" s="86">
        <f t="shared" si="7"/>
        <v>3.7021981313514897E-2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投入係数表!O12</f>
        <v>8.7361165986215381E-3</v>
      </c>
      <c r="E12" s="77">
        <f t="shared" si="0"/>
        <v>0.87361165986215383</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6.3304273091242452E-2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投入係数表!O13</f>
        <v>2.765705254839984E-3</v>
      </c>
      <c r="E13" s="77">
        <f t="shared" si="0"/>
        <v>0.27657052548399841</v>
      </c>
      <c r="F13" s="76">
        <f>分析係数表!C16</f>
        <v>5.160637490513531E-2</v>
      </c>
      <c r="G13" s="77">
        <f t="shared" si="1"/>
        <v>1.4272802225837501E-2</v>
      </c>
      <c r="H13" s="77">
        <v>2.3511527807572864E-2</v>
      </c>
      <c r="I13" s="77">
        <f t="shared" si="2"/>
        <v>2.3511527807572864E-2</v>
      </c>
      <c r="J13" s="76">
        <f>分析係数表!G16</f>
        <v>3.3358042994810974E-2</v>
      </c>
      <c r="K13" s="78">
        <f t="shared" si="3"/>
        <v>7.8429855547870937E-4</v>
      </c>
      <c r="L13" s="79"/>
      <c r="M13" s="80"/>
      <c r="N13" s="81">
        <f>分析係数表!H16</f>
        <v>1.6069297485136805E-2</v>
      </c>
      <c r="O13" s="82">
        <f t="shared" si="4"/>
        <v>0.13007325129601302</v>
      </c>
      <c r="P13" s="76">
        <f>分析係数表!C16</f>
        <v>5.160637490513531E-2</v>
      </c>
      <c r="Q13" s="82">
        <f t="shared" si="5"/>
        <v>6.7126089715119257E-3</v>
      </c>
      <c r="R13" s="83">
        <v>7.6615085825199819E-3</v>
      </c>
      <c r="S13" s="84">
        <f t="shared" si="6"/>
        <v>3.1173036390092845E-2</v>
      </c>
      <c r="T13" s="85">
        <f>分析係数表!F16</f>
        <v>0.28836174944403259</v>
      </c>
      <c r="U13" s="86">
        <f t="shared" si="7"/>
        <v>8.9891113089296624E-3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投入係数表!O14</f>
        <v>5.5753105930901265E-3</v>
      </c>
      <c r="E14" s="77">
        <f t="shared" si="0"/>
        <v>0.5575310593090127</v>
      </c>
      <c r="F14" s="76">
        <f>分析係数表!C17</f>
        <v>0.10194271980773084</v>
      </c>
      <c r="G14" s="77">
        <f t="shared" si="1"/>
        <v>5.6836232563246047E-2</v>
      </c>
      <c r="H14" s="77">
        <v>7.7895664265570944E-2</v>
      </c>
      <c r="I14" s="77">
        <f t="shared" si="2"/>
        <v>7.7895664265570944E-2</v>
      </c>
      <c r="J14" s="76">
        <f>分析係数表!G17</f>
        <v>0.21196160054370911</v>
      </c>
      <c r="K14" s="78">
        <f t="shared" si="3"/>
        <v>1.6510889673145825E-2</v>
      </c>
      <c r="L14" s="79"/>
      <c r="M14" s="80"/>
      <c r="N14" s="81">
        <f>分析係数表!H17</f>
        <v>2.8221023574348612E-3</v>
      </c>
      <c r="O14" s="82">
        <f t="shared" si="4"/>
        <v>2.2843564223092128E-2</v>
      </c>
      <c r="P14" s="76">
        <f>分析係数表!C17</f>
        <v>0.10194271980773084</v>
      </c>
      <c r="Q14" s="82">
        <f t="shared" si="5"/>
        <v>2.3287350670045857E-3</v>
      </c>
      <c r="R14" s="83">
        <v>5.1077588373516962E-3</v>
      </c>
      <c r="S14" s="84">
        <f t="shared" si="6"/>
        <v>8.3003423102922635E-2</v>
      </c>
      <c r="T14" s="85">
        <f>分析係数表!F17</f>
        <v>0.32180783280944697</v>
      </c>
      <c r="U14" s="86">
        <f t="shared" si="7"/>
        <v>2.6711151704517117E-2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投入係数表!O15</f>
        <v>9.2629175995434399E-3</v>
      </c>
      <c r="E15" s="77">
        <f t="shared" si="0"/>
        <v>0.92629175995434399</v>
      </c>
      <c r="F15" s="76">
        <f>分析係数表!C18</f>
        <v>6.449787835926446E-2</v>
      </c>
      <c r="G15" s="77">
        <f t="shared" si="1"/>
        <v>5.9743853258724271E-2</v>
      </c>
      <c r="H15" s="77">
        <v>6.793397694221108E-2</v>
      </c>
      <c r="I15" s="77">
        <f t="shared" si="2"/>
        <v>6.793397694221108E-2</v>
      </c>
      <c r="J15" s="76">
        <f>分析係数表!G18</f>
        <v>0.21547360809833696</v>
      </c>
      <c r="K15" s="78">
        <f t="shared" si="3"/>
        <v>1.463797912420745E-2</v>
      </c>
      <c r="L15" s="79"/>
      <c r="M15" s="80"/>
      <c r="N15" s="81">
        <f>分析係数表!H18</f>
        <v>4.2077618696972224E-4</v>
      </c>
      <c r="O15" s="82">
        <f t="shared" si="4"/>
        <v>3.4059812980445849E-3</v>
      </c>
      <c r="P15" s="76">
        <f>分析係数表!C18</f>
        <v>6.449787835926446E-2</v>
      </c>
      <c r="Q15" s="82">
        <f t="shared" si="5"/>
        <v>2.1967856745520929E-4</v>
      </c>
      <c r="R15" s="83">
        <v>5.6459653442864251E-4</v>
      </c>
      <c r="S15" s="84">
        <f t="shared" si="6"/>
        <v>6.8498573476639721E-2</v>
      </c>
      <c r="T15" s="85">
        <f>分析係数表!F18</f>
        <v>0.45914678235719453</v>
      </c>
      <c r="U15" s="86">
        <f t="shared" si="7"/>
        <v>3.1450899607856998E-2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投入係数表!O16</f>
        <v>1.2292023354844375E-3</v>
      </c>
      <c r="E16" s="77">
        <f t="shared" si="0"/>
        <v>0.12292023354844375</v>
      </c>
      <c r="F16" s="76">
        <f>分析係数表!C19</f>
        <v>8.3816636211964779E-2</v>
      </c>
      <c r="G16" s="77">
        <f t="shared" si="1"/>
        <v>1.0302760498419659E-2</v>
      </c>
      <c r="H16" s="77">
        <v>1.451484216768841E-2</v>
      </c>
      <c r="I16" s="77">
        <f t="shared" si="2"/>
        <v>1.451484216768841E-2</v>
      </c>
      <c r="J16" s="76">
        <f>分析係数表!G19</f>
        <v>5.7589381288803254E-2</v>
      </c>
      <c r="K16" s="78">
        <f t="shared" si="3"/>
        <v>8.3590077994180742E-4</v>
      </c>
      <c r="L16" s="79"/>
      <c r="M16" s="80"/>
      <c r="N16" s="81">
        <f>分析係数表!H19</f>
        <v>-1.0882142766458335E-4</v>
      </c>
      <c r="O16" s="82">
        <f t="shared" si="4"/>
        <v>-8.8085723225290991E-4</v>
      </c>
      <c r="P16" s="76">
        <f>分析係数表!C19</f>
        <v>8.3816636211964779E-2</v>
      </c>
      <c r="Q16" s="82">
        <f t="shared" si="5"/>
        <v>-7.3830490190420321E-5</v>
      </c>
      <c r="R16" s="83">
        <v>4.7741527290366161E-4</v>
      </c>
      <c r="S16" s="84">
        <f t="shared" si="6"/>
        <v>1.4992257440592072E-2</v>
      </c>
      <c r="T16" s="85">
        <f>分析係数表!F19</f>
        <v>0.2397773496039392</v>
      </c>
      <c r="U16" s="86">
        <f t="shared" si="7"/>
        <v>3.5948037536851041E-3</v>
      </c>
      <c r="V16" s="87">
        <f>分析係数表!D19</f>
        <v>1.3059302076643117E-2</v>
      </c>
      <c r="W16" s="167">
        <f t="shared" si="8"/>
        <v>0</v>
      </c>
      <c r="X16" s="76">
        <f>分析係数表!E19</f>
        <v>1.4771997430956968E-2</v>
      </c>
      <c r="Y16" s="166">
        <f t="shared" si="9"/>
        <v>0</v>
      </c>
    </row>
    <row r="17" spans="1:25" x14ac:dyDescent="0.2">
      <c r="A17" s="6" t="s">
        <v>5</v>
      </c>
      <c r="B17" s="5" t="s">
        <v>33</v>
      </c>
      <c r="C17" s="75">
        <f>最終需要_まとめ!C18</f>
        <v>100</v>
      </c>
      <c r="D17" s="76">
        <f>投入係数表!O17</f>
        <v>0.41797269414811888</v>
      </c>
      <c r="E17" s="77">
        <f t="shared" si="0"/>
        <v>41.797269414811886</v>
      </c>
      <c r="F17" s="76">
        <f>分析係数表!C20</f>
        <v>0.20483184148778999</v>
      </c>
      <c r="G17" s="77">
        <f t="shared" si="1"/>
        <v>8.5614116633972017</v>
      </c>
      <c r="H17" s="77">
        <v>9.3708385539349859</v>
      </c>
      <c r="I17" s="77">
        <f t="shared" si="2"/>
        <v>109.37083855393499</v>
      </c>
      <c r="J17" s="76">
        <f>分析係数表!G20</f>
        <v>0.10000439000834102</v>
      </c>
      <c r="K17" s="78">
        <f t="shared" si="3"/>
        <v>10.937563994287014</v>
      </c>
      <c r="L17" s="79"/>
      <c r="M17" s="80"/>
      <c r="N17" s="81">
        <f>分析係数表!H20</f>
        <v>5.2234285279000004E-4</v>
      </c>
      <c r="O17" s="82">
        <f t="shared" si="4"/>
        <v>4.2281147148139674E-3</v>
      </c>
      <c r="P17" s="76">
        <f>分析係数表!C20</f>
        <v>0.20483184148778999</v>
      </c>
      <c r="Q17" s="82">
        <f t="shared" si="5"/>
        <v>8.6605252305696696E-4</v>
      </c>
      <c r="R17" s="83">
        <v>3.073270161920434E-3</v>
      </c>
      <c r="S17" s="84">
        <f t="shared" si="6"/>
        <v>109.37391182409691</v>
      </c>
      <c r="T17" s="85">
        <f>分析係数表!F20</f>
        <v>0.22283682338996444</v>
      </c>
      <c r="U17" s="86">
        <f t="shared" si="7"/>
        <v>24.372535072615825</v>
      </c>
      <c r="V17" s="87">
        <f>分析係数表!D20</f>
        <v>1.650643136221959E-2</v>
      </c>
      <c r="W17" s="167">
        <f t="shared" si="8"/>
        <v>2</v>
      </c>
      <c r="X17" s="76">
        <f>分析係数表!E20</f>
        <v>1.8613635365907197E-2</v>
      </c>
      <c r="Y17" s="166">
        <f t="shared" si="9"/>
        <v>2</v>
      </c>
    </row>
    <row r="18" spans="1:25" x14ac:dyDescent="0.2">
      <c r="A18" s="6" t="s">
        <v>6</v>
      </c>
      <c r="B18" s="5" t="s">
        <v>34</v>
      </c>
      <c r="C18" s="90"/>
      <c r="D18" s="76">
        <f>投入係数表!O18</f>
        <v>1.7560033364063391E-3</v>
      </c>
      <c r="E18" s="77">
        <f t="shared" si="0"/>
        <v>0.1756003336406339</v>
      </c>
      <c r="F18" s="76">
        <f>分析係数表!C21</f>
        <v>0.18990139408364504</v>
      </c>
      <c r="G18" s="77">
        <f t="shared" si="1"/>
        <v>3.3346748159909567E-2</v>
      </c>
      <c r="H18" s="77">
        <v>5.0651799448027543E-2</v>
      </c>
      <c r="I18" s="77">
        <f t="shared" si="2"/>
        <v>5.0651799448027543E-2</v>
      </c>
      <c r="J18" s="76">
        <f>分析係数表!G21</f>
        <v>0.28518653100775193</v>
      </c>
      <c r="K18" s="78">
        <f t="shared" si="3"/>
        <v>1.4445210973883339E-2</v>
      </c>
      <c r="L18" s="79"/>
      <c r="M18" s="80"/>
      <c r="N18" s="81">
        <f>分析係数表!H21</f>
        <v>8.7057142131666677E-4</v>
      </c>
      <c r="O18" s="82">
        <f t="shared" si="4"/>
        <v>7.0468578580232793E-3</v>
      </c>
      <c r="P18" s="76">
        <f>分析係数表!C21</f>
        <v>0.18990139408364504</v>
      </c>
      <c r="Q18" s="82">
        <f t="shared" si="5"/>
        <v>1.3382081311479096E-3</v>
      </c>
      <c r="R18" s="83">
        <v>3.614901599541618E-3</v>
      </c>
      <c r="S18" s="84">
        <f t="shared" si="6"/>
        <v>5.4266701047569157E-2</v>
      </c>
      <c r="T18" s="85">
        <f>分析係数表!F21</f>
        <v>0.42587209302325579</v>
      </c>
      <c r="U18" s="86">
        <f t="shared" si="7"/>
        <v>2.3110673556595584E-2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投入係数表!O19</f>
        <v>0</v>
      </c>
      <c r="E19" s="77">
        <f t="shared" si="0"/>
        <v>0</v>
      </c>
      <c r="F19" s="76">
        <f>分析係数表!C22</f>
        <v>1.6020972909991271E-2</v>
      </c>
      <c r="G19" s="77">
        <f t="shared" si="1"/>
        <v>0</v>
      </c>
      <c r="H19" s="77">
        <v>3.5971681811938425E-4</v>
      </c>
      <c r="I19" s="77">
        <f t="shared" si="2"/>
        <v>3.5971681811938425E-4</v>
      </c>
      <c r="J19" s="76">
        <f>分析係数表!G22</f>
        <v>0.19438596491228069</v>
      </c>
      <c r="K19" s="78">
        <f t="shared" si="3"/>
        <v>6.9923900785311875E-5</v>
      </c>
      <c r="L19" s="79"/>
      <c r="M19" s="80"/>
      <c r="N19" s="81">
        <f>分析係数表!H22</f>
        <v>3.9901190143680555E-5</v>
      </c>
      <c r="O19" s="82">
        <f t="shared" si="4"/>
        <v>3.2298098515940029E-4</v>
      </c>
      <c r="P19" s="76">
        <f>分析係数表!C22</f>
        <v>1.6020972909991271E-2</v>
      </c>
      <c r="Q19" s="82">
        <f t="shared" si="5"/>
        <v>5.1744696136810449E-6</v>
      </c>
      <c r="R19" s="83">
        <v>9.4299472903790766E-5</v>
      </c>
      <c r="S19" s="84">
        <f t="shared" si="6"/>
        <v>4.5401629102317503E-4</v>
      </c>
      <c r="T19" s="85">
        <f>分析係数表!F22</f>
        <v>0.4126315789473684</v>
      </c>
      <c r="U19" s="86">
        <f t="shared" si="7"/>
        <v>1.8734145903272063E-4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投入係数表!O20</f>
        <v>1.3170025023047545E-4</v>
      </c>
      <c r="E20" s="77">
        <f t="shared" si="0"/>
        <v>1.3170025023047545E-2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2.0553335419234566E-4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投入係数表!O21</f>
        <v>0</v>
      </c>
      <c r="E21" s="77">
        <f t="shared" si="0"/>
        <v>0</v>
      </c>
      <c r="F21" s="76">
        <f>分析係数表!C24</f>
        <v>0.69825317061497971</v>
      </c>
      <c r="G21" s="77">
        <f t="shared" si="1"/>
        <v>0</v>
      </c>
      <c r="H21" s="77">
        <v>9.7478322685263345E-3</v>
      </c>
      <c r="I21" s="77">
        <f t="shared" si="2"/>
        <v>9.7478322685263345E-3</v>
      </c>
      <c r="J21" s="76">
        <f>分析係数表!G24</f>
        <v>0.20807453416149069</v>
      </c>
      <c r="K21" s="78">
        <f t="shared" si="3"/>
        <v>2.028275658357964E-3</v>
      </c>
      <c r="L21" s="79"/>
      <c r="M21" s="80"/>
      <c r="N21" s="81">
        <f>分析係数表!H24</f>
        <v>2.9019047377222226E-4</v>
      </c>
      <c r="O21" s="82">
        <f t="shared" si="4"/>
        <v>2.3489526193410932E-3</v>
      </c>
      <c r="P21" s="76">
        <f>分析係数表!C24</f>
        <v>0.69825317061497971</v>
      </c>
      <c r="Q21" s="82">
        <f t="shared" si="5"/>
        <v>1.6401636140792799E-3</v>
      </c>
      <c r="R21" s="83">
        <v>8.4545038136829669E-3</v>
      </c>
      <c r="S21" s="84">
        <f t="shared" si="6"/>
        <v>1.8202336082209301E-2</v>
      </c>
      <c r="T21" s="85">
        <f>分析係数表!F24</f>
        <v>0.39233954451345754</v>
      </c>
      <c r="U21" s="86">
        <f t="shared" si="7"/>
        <v>7.1414962475748701E-3</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投入係数表!O22</f>
        <v>1.3170025023047545E-4</v>
      </c>
      <c r="E22" s="77">
        <f t="shared" si="0"/>
        <v>1.3170025023047545E-2</v>
      </c>
      <c r="F22" s="76">
        <f>分析係数表!C25</f>
        <v>6.4698426111756691E-3</v>
      </c>
      <c r="G22" s="77">
        <f t="shared" si="1"/>
        <v>8.5207989084362833E-5</v>
      </c>
      <c r="H22" s="77">
        <v>3.9858634298975648E-4</v>
      </c>
      <c r="I22" s="77">
        <f t="shared" si="2"/>
        <v>3.9858634298975648E-4</v>
      </c>
      <c r="J22" s="76">
        <f>分析係数表!G25</f>
        <v>0.19696730374348445</v>
      </c>
      <c r="K22" s="78">
        <f t="shared" si="3"/>
        <v>7.8508477287668035E-5</v>
      </c>
      <c r="L22" s="79"/>
      <c r="M22" s="80"/>
      <c r="N22" s="81">
        <f>分析係数表!H25</f>
        <v>4.8606904356847223E-4</v>
      </c>
      <c r="O22" s="82">
        <f t="shared" si="4"/>
        <v>3.9344956373963307E-3</v>
      </c>
      <c r="P22" s="76">
        <f>分析係数表!C25</f>
        <v>6.4698426111756691E-3</v>
      </c>
      <c r="Q22" s="82">
        <f t="shared" si="5"/>
        <v>2.5455567528311553E-5</v>
      </c>
      <c r="R22" s="83">
        <v>3.0103919626190198E-4</v>
      </c>
      <c r="S22" s="84">
        <f t="shared" si="6"/>
        <v>6.9962553925165846E-4</v>
      </c>
      <c r="T22" s="85">
        <f>分析係数表!F25</f>
        <v>0.35065550465961143</v>
      </c>
      <c r="U22" s="86">
        <f t="shared" si="7"/>
        <v>2.4532754653904307E-4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投入係数表!O23</f>
        <v>0</v>
      </c>
      <c r="E23" s="77">
        <f t="shared" si="0"/>
        <v>0</v>
      </c>
      <c r="F23" s="76">
        <f>分析係数表!C26</f>
        <v>0.30930996714129244</v>
      </c>
      <c r="G23" s="77">
        <f t="shared" si="1"/>
        <v>0</v>
      </c>
      <c r="H23" s="77">
        <v>7.0180728854139125E-3</v>
      </c>
      <c r="I23" s="77">
        <f t="shared" si="2"/>
        <v>7.0180728854139125E-3</v>
      </c>
      <c r="J23" s="76">
        <f>分析係数表!G26</f>
        <v>0.19640381464521278</v>
      </c>
      <c r="K23" s="78">
        <f t="shared" si="3"/>
        <v>1.3783762861534277E-3</v>
      </c>
      <c r="L23" s="79"/>
      <c r="M23" s="80"/>
      <c r="N23" s="81">
        <f>分析係数表!H26</f>
        <v>9.7503999187466672E-3</v>
      </c>
      <c r="O23" s="82">
        <f t="shared" si="4"/>
        <v>7.8924808009860722E-2</v>
      </c>
      <c r="P23" s="76">
        <f>分析係数表!C26</f>
        <v>0.30930996714129244</v>
      </c>
      <c r="Q23" s="82">
        <f t="shared" si="5"/>
        <v>2.4412229772162834E-2</v>
      </c>
      <c r="R23" s="83">
        <v>2.7660651634763146E-2</v>
      </c>
      <c r="S23" s="84">
        <f t="shared" si="6"/>
        <v>3.4678724520177062E-2</v>
      </c>
      <c r="T23" s="85">
        <f>分析係数表!F26</f>
        <v>0.33483174389782799</v>
      </c>
      <c r="U23" s="86">
        <f t="shared" si="7"/>
        <v>1.1611537807243255E-2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投入係数表!O24</f>
        <v>0</v>
      </c>
      <c r="E24" s="77">
        <f t="shared" si="0"/>
        <v>0</v>
      </c>
      <c r="F24" s="76">
        <f>分析係数表!C27</f>
        <v>1</v>
      </c>
      <c r="G24" s="77">
        <f t="shared" si="1"/>
        <v>0</v>
      </c>
      <c r="H24" s="77">
        <v>2.7866212875336596E-3</v>
      </c>
      <c r="I24" s="77">
        <f t="shared" si="2"/>
        <v>2.7866212875336596E-3</v>
      </c>
      <c r="J24" s="76">
        <f>分析係数表!G27</f>
        <v>0.17104746959591996</v>
      </c>
      <c r="K24" s="78">
        <f t="shared" si="3"/>
        <v>4.7664451995475696E-4</v>
      </c>
      <c r="L24" s="79"/>
      <c r="M24" s="80"/>
      <c r="N24" s="81">
        <f>分析係数表!H27</f>
        <v>1.0751557053260833E-2</v>
      </c>
      <c r="O24" s="82">
        <f t="shared" si="4"/>
        <v>8.7028694546587487E-2</v>
      </c>
      <c r="P24" s="76">
        <f>分析係数表!C27</f>
        <v>1</v>
      </c>
      <c r="Q24" s="82">
        <f t="shared" si="5"/>
        <v>8.7028694546587487E-2</v>
      </c>
      <c r="R24" s="83">
        <v>9.0356780225775868E-2</v>
      </c>
      <c r="S24" s="84">
        <f t="shared" si="6"/>
        <v>9.3143401513309521E-2</v>
      </c>
      <c r="T24" s="85">
        <f>分析係数表!F27</f>
        <v>0.32230451819045502</v>
      </c>
      <c r="U24" s="86">
        <f t="shared" si="7"/>
        <v>3.0020539147367326E-2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投入係数表!O25</f>
        <v>0</v>
      </c>
      <c r="E25" s="77">
        <f t="shared" si="0"/>
        <v>0</v>
      </c>
      <c r="F25" s="76">
        <f>分析係数表!C28</f>
        <v>0.18422373610613119</v>
      </c>
      <c r="G25" s="77">
        <f t="shared" si="1"/>
        <v>0</v>
      </c>
      <c r="H25" s="77">
        <v>1.3009710290325785E-2</v>
      </c>
      <c r="I25" s="77">
        <f t="shared" si="2"/>
        <v>1.3009710290325785E-2</v>
      </c>
      <c r="J25" s="76">
        <f>分析係数表!G28</f>
        <v>0.12484443941622356</v>
      </c>
      <c r="K25" s="78">
        <f t="shared" si="3"/>
        <v>1.6241899881631976E-3</v>
      </c>
      <c r="L25" s="79"/>
      <c r="M25" s="80"/>
      <c r="N25" s="81">
        <f>分析係数表!H28</f>
        <v>2.0316960544977711E-2</v>
      </c>
      <c r="O25" s="82">
        <f t="shared" si="4"/>
        <v>0.16445604526161828</v>
      </c>
      <c r="P25" s="76">
        <f>分析係数表!C28</f>
        <v>0.18422373610613119</v>
      </c>
      <c r="Q25" s="82">
        <f t="shared" si="5"/>
        <v>3.0296707083334332E-2</v>
      </c>
      <c r="R25" s="83">
        <v>3.6100039090125581E-2</v>
      </c>
      <c r="S25" s="84">
        <f t="shared" si="6"/>
        <v>4.9109749380451366E-2</v>
      </c>
      <c r="T25" s="85">
        <f>分析係数表!F28</f>
        <v>0.21354225591130219</v>
      </c>
      <c r="U25" s="86">
        <f t="shared" si="7"/>
        <v>1.048700666994026E-2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投入係数表!O26</f>
        <v>3.3495763641950921E-2</v>
      </c>
      <c r="E26" s="77">
        <f t="shared" si="0"/>
        <v>3.3495763641950922</v>
      </c>
      <c r="F26" s="76">
        <f>分析係数表!C29</f>
        <v>0.37519639677385563</v>
      </c>
      <c r="G26" s="77">
        <f t="shared" si="1"/>
        <v>1.2567489825648706</v>
      </c>
      <c r="H26" s="77">
        <v>1.4211486042960724</v>
      </c>
      <c r="I26" s="77">
        <f t="shared" si="2"/>
        <v>1.4211486042960724</v>
      </c>
      <c r="J26" s="76">
        <f>分析係数表!G29</f>
        <v>0.26085431102534867</v>
      </c>
      <c r="K26" s="78">
        <f t="shared" si="3"/>
        <v>0.3707127400382878</v>
      </c>
      <c r="L26" s="79"/>
      <c r="M26" s="80"/>
      <c r="N26" s="81">
        <f>分析係数表!H29</f>
        <v>9.7721642042795844E-3</v>
      </c>
      <c r="O26" s="82">
        <f t="shared" si="4"/>
        <v>7.910097945631131E-2</v>
      </c>
      <c r="P26" s="76">
        <f>分析係数表!C29</f>
        <v>0.37519639677385563</v>
      </c>
      <c r="Q26" s="82">
        <f t="shared" si="5"/>
        <v>2.9678402473290781E-2</v>
      </c>
      <c r="R26" s="83">
        <v>4.0436109291916288E-2</v>
      </c>
      <c r="S26" s="84">
        <f t="shared" si="6"/>
        <v>1.4615847135879887</v>
      </c>
      <c r="T26" s="85">
        <f>分析係数表!F29</f>
        <v>0.42899745636347691</v>
      </c>
      <c r="U26" s="86">
        <f t="shared" si="7"/>
        <v>0.62701612438898813</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投入係数表!O27</f>
        <v>3.0730058387110934E-3</v>
      </c>
      <c r="E27" s="77">
        <f t="shared" si="0"/>
        <v>0.30730058387110931</v>
      </c>
      <c r="F27" s="76">
        <f>分析係数表!C30</f>
        <v>1</v>
      </c>
      <c r="G27" s="77">
        <f t="shared" si="1"/>
        <v>0.30730058387110931</v>
      </c>
      <c r="H27" s="77">
        <v>0.374407541396028</v>
      </c>
      <c r="I27" s="77">
        <f t="shared" si="2"/>
        <v>0.374407541396028</v>
      </c>
      <c r="J27" s="76">
        <f>分析係数表!G30</f>
        <v>0.34460347092581067</v>
      </c>
      <c r="K27" s="78">
        <f t="shared" si="3"/>
        <v>0.12902213830587039</v>
      </c>
      <c r="L27" s="79"/>
      <c r="M27" s="80"/>
      <c r="N27" s="81">
        <f>分析係数表!H30</f>
        <v>0</v>
      </c>
      <c r="O27" s="82">
        <f t="shared" si="4"/>
        <v>0</v>
      </c>
      <c r="P27" s="76">
        <f>分析係数表!C30</f>
        <v>1</v>
      </c>
      <c r="Q27" s="82">
        <f t="shared" si="5"/>
        <v>0</v>
      </c>
      <c r="R27" s="83">
        <v>2.4896746140842772E-2</v>
      </c>
      <c r="S27" s="84">
        <f t="shared" si="6"/>
        <v>0.39930428753687075</v>
      </c>
      <c r="T27" s="85">
        <f>分析係数表!F30</f>
        <v>0.44064163728133859</v>
      </c>
      <c r="U27" s="86">
        <f t="shared" si="7"/>
        <v>0.17595009503370512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投入係数表!O28</f>
        <v>3.6700469730892492E-2</v>
      </c>
      <c r="E28" s="77">
        <f t="shared" si="0"/>
        <v>3.6700469730892493</v>
      </c>
      <c r="F28" s="76">
        <f>分析係数表!C31</f>
        <v>0.41247576690614662</v>
      </c>
      <c r="G28" s="77">
        <f t="shared" si="1"/>
        <v>1.5138054398065701</v>
      </c>
      <c r="H28" s="77">
        <v>1.7667446471401465</v>
      </c>
      <c r="I28" s="77">
        <f t="shared" si="2"/>
        <v>1.7667446471401465</v>
      </c>
      <c r="J28" s="76">
        <f>分析係数表!G31</f>
        <v>7.085965394122494E-2</v>
      </c>
      <c r="K28" s="78">
        <f t="shared" si="3"/>
        <v>0.12519091429886234</v>
      </c>
      <c r="L28" s="79"/>
      <c r="M28" s="80"/>
      <c r="N28" s="81">
        <f>分析係数表!H31</f>
        <v>2.0541858162151181E-2</v>
      </c>
      <c r="O28" s="82">
        <f t="shared" si="4"/>
        <v>0.16627648354160762</v>
      </c>
      <c r="P28" s="76">
        <f>分析係数表!C31</f>
        <v>0.41247576690614662</v>
      </c>
      <c r="Q28" s="82">
        <f t="shared" si="5"/>
        <v>6.8585020067281871E-2</v>
      </c>
      <c r="R28" s="83">
        <v>9.16605804664202E-2</v>
      </c>
      <c r="S28" s="84">
        <f t="shared" si="6"/>
        <v>1.8584052276065666</v>
      </c>
      <c r="T28" s="85">
        <f>分析係数表!F31</f>
        <v>0.34509750068662454</v>
      </c>
      <c r="U28" s="86">
        <f t="shared" si="7"/>
        <v>0.64133099930998372</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投入係数表!O29</f>
        <v>7.9020150138285259E-4</v>
      </c>
      <c r="E29" s="77">
        <f t="shared" si="0"/>
        <v>7.9020150138285256E-2</v>
      </c>
      <c r="F29" s="76">
        <f>分析係数表!C32</f>
        <v>0.57030303030303031</v>
      </c>
      <c r="G29" s="77">
        <f t="shared" si="1"/>
        <v>4.5065431078864501E-2</v>
      </c>
      <c r="H29" s="77">
        <v>5.6995912174339573E-2</v>
      </c>
      <c r="I29" s="77">
        <f t="shared" si="2"/>
        <v>5.6995912174339573E-2</v>
      </c>
      <c r="J29" s="76">
        <f>分析係数表!G32</f>
        <v>0.14036939313984167</v>
      </c>
      <c r="K29" s="78">
        <f t="shared" si="3"/>
        <v>8.0004816033637603E-3</v>
      </c>
      <c r="L29" s="79"/>
      <c r="M29" s="80"/>
      <c r="N29" s="81">
        <f>分析係数表!H32</f>
        <v>5.992433283396389E-3</v>
      </c>
      <c r="O29" s="82">
        <f t="shared" si="4"/>
        <v>4.8505871589393568E-2</v>
      </c>
      <c r="P29" s="76">
        <f>分析係数表!C32</f>
        <v>0.57030303030303031</v>
      </c>
      <c r="Q29" s="82">
        <f t="shared" si="5"/>
        <v>2.7663045554920818E-2</v>
      </c>
      <c r="R29" s="83">
        <v>3.5600190705123984E-2</v>
      </c>
      <c r="S29" s="84">
        <f t="shared" si="6"/>
        <v>9.2596102879463557E-2</v>
      </c>
      <c r="T29" s="85">
        <f>分析係数表!F32</f>
        <v>0.48284960422163586</v>
      </c>
      <c r="U29" s="86">
        <f t="shared" si="7"/>
        <v>4.4709991627814853E-2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投入係数表!O30</f>
        <v>1.7560033364063391E-4</v>
      </c>
      <c r="E30" s="77">
        <f t="shared" si="0"/>
        <v>1.756003336406339E-2</v>
      </c>
      <c r="F30" s="76">
        <f>分析係数表!C33</f>
        <v>0.6011428571428572</v>
      </c>
      <c r="G30" s="77">
        <f t="shared" si="1"/>
        <v>1.0556088627996965E-2</v>
      </c>
      <c r="H30" s="77">
        <v>3.0858182865613634E-2</v>
      </c>
      <c r="I30" s="77">
        <f t="shared" si="2"/>
        <v>3.0858182865613634E-2</v>
      </c>
      <c r="J30" s="76">
        <f>分析係数表!G33</f>
        <v>0.50790638836179636</v>
      </c>
      <c r="K30" s="78">
        <f t="shared" si="3"/>
        <v>1.5673068210681689E-2</v>
      </c>
      <c r="L30" s="79"/>
      <c r="M30" s="80"/>
      <c r="N30" s="81">
        <f>分析係数表!H33</f>
        <v>9.0684523053819453E-4</v>
      </c>
      <c r="O30" s="82">
        <f t="shared" si="4"/>
        <v>7.340476935440916E-3</v>
      </c>
      <c r="P30" s="76">
        <f>分析係数表!C33</f>
        <v>0.6011428571428572</v>
      </c>
      <c r="Q30" s="82">
        <f t="shared" si="5"/>
        <v>4.4126752777621965E-3</v>
      </c>
      <c r="R30" s="83">
        <v>1.3574634542511161E-2</v>
      </c>
      <c r="S30" s="84">
        <f t="shared" si="6"/>
        <v>4.4432817408124797E-2</v>
      </c>
      <c r="T30" s="85">
        <f>分析係数表!F33</f>
        <v>0.64579380139152431</v>
      </c>
      <c r="U30" s="86">
        <f t="shared" si="7"/>
        <v>2.8694438060528408E-2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投入係数表!O31</f>
        <v>3.9378374818912154E-2</v>
      </c>
      <c r="E31" s="77">
        <f t="shared" si="0"/>
        <v>3.9378374818912154</v>
      </c>
      <c r="F31" s="76">
        <f>分析係数表!C34</f>
        <v>0.23356645198677672</v>
      </c>
      <c r="G31" s="77">
        <f t="shared" si="1"/>
        <v>0.9197467291458743</v>
      </c>
      <c r="H31" s="77">
        <v>1.0659779052072478</v>
      </c>
      <c r="I31" s="77">
        <f t="shared" si="2"/>
        <v>1.0659779052072478</v>
      </c>
      <c r="J31" s="76">
        <f>分析係数表!G34</f>
        <v>0.42480002746403928</v>
      </c>
      <c r="K31" s="78">
        <f t="shared" si="3"/>
        <v>0.45282744340809788</v>
      </c>
      <c r="L31" s="79"/>
      <c r="M31" s="80"/>
      <c r="N31" s="81">
        <f>分析係数表!H34</f>
        <v>0.14989426184611926</v>
      </c>
      <c r="O31" s="82">
        <f t="shared" si="4"/>
        <v>1.2133221136129</v>
      </c>
      <c r="P31" s="76">
        <f>分析係数表!C34</f>
        <v>0.23356645198677672</v>
      </c>
      <c r="Q31" s="82">
        <f t="shared" si="5"/>
        <v>0.28339134119366188</v>
      </c>
      <c r="R31" s="83">
        <v>0.30943485844611479</v>
      </c>
      <c r="S31" s="84">
        <f t="shared" si="6"/>
        <v>1.3754127636533626</v>
      </c>
      <c r="T31" s="85">
        <f>分析係数表!F34</f>
        <v>0.69961207044526075</v>
      </c>
      <c r="U31" s="86">
        <f t="shared" si="7"/>
        <v>0.96225537129636707</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投入係数表!O32</f>
        <v>7.7264146801878921E-3</v>
      </c>
      <c r="E32" s="77">
        <f t="shared" si="0"/>
        <v>0.77264146801878919</v>
      </c>
      <c r="F32" s="76">
        <f>分析係数表!C35</f>
        <v>0.38334288443170961</v>
      </c>
      <c r="G32" s="77">
        <f t="shared" si="1"/>
        <v>0.29618660898187316</v>
      </c>
      <c r="H32" s="77">
        <v>0.37560727950560041</v>
      </c>
      <c r="I32" s="77">
        <f t="shared" si="2"/>
        <v>0.37560727950560041</v>
      </c>
      <c r="J32" s="76">
        <f>分析係数表!G35</f>
        <v>0.31383724189479584</v>
      </c>
      <c r="K32" s="78">
        <f t="shared" si="3"/>
        <v>0.11787955263564531</v>
      </c>
      <c r="L32" s="79"/>
      <c r="M32" s="80"/>
      <c r="N32" s="81">
        <f>分析係数表!H35</f>
        <v>5.7098603095606881E-2</v>
      </c>
      <c r="O32" s="82">
        <f t="shared" si="4"/>
        <v>0.46218578976310182</v>
      </c>
      <c r="P32" s="76">
        <f>分析係数表!C35</f>
        <v>0.38334288443170961</v>
      </c>
      <c r="Q32" s="82">
        <f t="shared" si="5"/>
        <v>0.17717563379113518</v>
      </c>
      <c r="R32" s="83">
        <v>0.2389453734346777</v>
      </c>
      <c r="S32" s="84">
        <f t="shared" si="6"/>
        <v>0.61455265294027805</v>
      </c>
      <c r="T32" s="85">
        <f>分析係数表!F35</f>
        <v>0.64393160796038496</v>
      </c>
      <c r="U32" s="86">
        <f t="shared" si="7"/>
        <v>0.39572987798415366</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投入係数表!O33</f>
        <v>9.2190175161332804E-4</v>
      </c>
      <c r="E33" s="77">
        <f t="shared" si="0"/>
        <v>9.2190175161332807E-2</v>
      </c>
      <c r="F33" s="76">
        <f>分析係数表!C36</f>
        <v>0.89284634912959382</v>
      </c>
      <c r="G33" s="77">
        <f t="shared" si="1"/>
        <v>8.2311661318413762E-2</v>
      </c>
      <c r="H33" s="77">
        <v>0.1522077761496681</v>
      </c>
      <c r="I33" s="77">
        <f t="shared" si="2"/>
        <v>0.1522077761496681</v>
      </c>
      <c r="J33" s="76">
        <f>分析係数表!G36</f>
        <v>2.3659252759121133E-2</v>
      </c>
      <c r="K33" s="78">
        <f t="shared" si="3"/>
        <v>3.6011222478287267E-3</v>
      </c>
      <c r="L33" s="79"/>
      <c r="M33" s="80"/>
      <c r="N33" s="81">
        <f>分析係数表!H36</f>
        <v>0.22140807672636126</v>
      </c>
      <c r="O33" s="82">
        <f t="shared" si="4"/>
        <v>1.7921921247417705</v>
      </c>
      <c r="P33" s="76">
        <f>分析係数表!C36</f>
        <v>0.89284634912959382</v>
      </c>
      <c r="Q33" s="82">
        <f t="shared" si="5"/>
        <v>1.6001521955144993</v>
      </c>
      <c r="R33" s="83">
        <v>1.6550932577061568</v>
      </c>
      <c r="S33" s="84">
        <f t="shared" si="6"/>
        <v>1.8073010338558249</v>
      </c>
      <c r="T33" s="85">
        <f>分析係数表!F36</f>
        <v>0.87728239225083537</v>
      </c>
      <c r="U33" s="86">
        <f t="shared" si="7"/>
        <v>1.585513374498446</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投入係数表!O34</f>
        <v>2.7744852715220158E-2</v>
      </c>
      <c r="E34" s="77">
        <f t="shared" si="0"/>
        <v>2.7744852715220159</v>
      </c>
      <c r="F34" s="76">
        <f>分析係数表!C37</f>
        <v>0.21490407922986354</v>
      </c>
      <c r="G34" s="77">
        <f t="shared" si="1"/>
        <v>0.59624820261325673</v>
      </c>
      <c r="H34" s="77">
        <v>0.71821850453085589</v>
      </c>
      <c r="I34" s="77">
        <f t="shared" si="2"/>
        <v>0.71821850453085589</v>
      </c>
      <c r="J34" s="76">
        <f>分析係数表!G37</f>
        <v>0.45930626057529611</v>
      </c>
      <c r="K34" s="78">
        <f t="shared" si="3"/>
        <v>0.32988225559204881</v>
      </c>
      <c r="L34" s="79"/>
      <c r="M34" s="80"/>
      <c r="N34" s="81">
        <f>分析係数表!H37</f>
        <v>4.6223715090992851E-2</v>
      </c>
      <c r="O34" s="82">
        <f t="shared" si="4"/>
        <v>0.37415879035329436</v>
      </c>
      <c r="P34" s="76">
        <f>分析係数表!C37</f>
        <v>0.21490407922986354</v>
      </c>
      <c r="Q34" s="82">
        <f t="shared" si="5"/>
        <v>8.0408250326634276E-2</v>
      </c>
      <c r="R34" s="83">
        <v>9.4250544352621507E-2</v>
      </c>
      <c r="S34" s="84">
        <f t="shared" si="6"/>
        <v>0.81246904888347737</v>
      </c>
      <c r="T34" s="85">
        <f>分析係数表!F37</f>
        <v>0.7057529610829103</v>
      </c>
      <c r="U34" s="86">
        <f t="shared" si="7"/>
        <v>0.57340243703772997</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投入係数表!O35</f>
        <v>2.546204837789192E-3</v>
      </c>
      <c r="E35" s="77">
        <f t="shared" si="0"/>
        <v>0.25462048377891922</v>
      </c>
      <c r="F35" s="76">
        <f>分析係数表!C38</f>
        <v>0.11038675651919128</v>
      </c>
      <c r="G35" s="77">
        <f t="shared" si="1"/>
        <v>2.8106729347702246E-2</v>
      </c>
      <c r="H35" s="77">
        <v>4.5747909409674319E-2</v>
      </c>
      <c r="I35" s="77">
        <f t="shared" si="2"/>
        <v>4.5747909409674319E-2</v>
      </c>
      <c r="J35" s="76">
        <f>分析係数表!G38</f>
        <v>0.31473468458209974</v>
      </c>
      <c r="K35" s="78">
        <f t="shared" si="3"/>
        <v>1.439845383834432E-2</v>
      </c>
      <c r="L35" s="79"/>
      <c r="M35" s="80"/>
      <c r="N35" s="81">
        <f>分析係数表!H38</f>
        <v>4.1428317511906877E-2</v>
      </c>
      <c r="O35" s="82">
        <f t="shared" si="4"/>
        <v>0.33534234831868281</v>
      </c>
      <c r="P35" s="76">
        <f>分析係数表!C38</f>
        <v>0.11038675651919128</v>
      </c>
      <c r="Q35" s="82">
        <f t="shared" si="5"/>
        <v>3.7017354154428271E-2</v>
      </c>
      <c r="R35" s="83">
        <v>4.5011057006755971E-2</v>
      </c>
      <c r="S35" s="84">
        <f t="shared" si="6"/>
        <v>9.075896641643029E-2</v>
      </c>
      <c r="T35" s="85">
        <f>分析係数表!F38</f>
        <v>0.52516511045319969</v>
      </c>
      <c r="U35" s="86">
        <f t="shared" si="7"/>
        <v>4.7663442622702855E-2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投入係数表!O36</f>
        <v>0</v>
      </c>
      <c r="E36" s="77">
        <f t="shared" si="0"/>
        <v>0</v>
      </c>
      <c r="F36" s="76">
        <f>分析係数表!C39</f>
        <v>1</v>
      </c>
      <c r="G36" s="77">
        <f t="shared" si="1"/>
        <v>0</v>
      </c>
      <c r="H36" s="77">
        <v>4.071356137661452E-2</v>
      </c>
      <c r="I36" s="77">
        <f t="shared" si="2"/>
        <v>4.071356137661452E-2</v>
      </c>
      <c r="J36" s="76">
        <f>分析係数表!G39</f>
        <v>0.35137517630465442</v>
      </c>
      <c r="K36" s="78">
        <f t="shared" si="3"/>
        <v>1.4305734806698295E-2</v>
      </c>
      <c r="L36" s="79"/>
      <c r="M36" s="80"/>
      <c r="N36" s="81">
        <f>分析係数表!H39</f>
        <v>3.6128713984641667E-3</v>
      </c>
      <c r="O36" s="82">
        <f t="shared" si="4"/>
        <v>2.9244460110796608E-2</v>
      </c>
      <c r="P36" s="76">
        <f>分析係数表!C39</f>
        <v>1</v>
      </c>
      <c r="Q36" s="82">
        <f t="shared" si="5"/>
        <v>2.9244460110796608E-2</v>
      </c>
      <c r="R36" s="83">
        <v>4.1245803691253795E-2</v>
      </c>
      <c r="S36" s="84">
        <f t="shared" si="6"/>
        <v>8.1959365067868314E-2</v>
      </c>
      <c r="T36" s="85">
        <f>分析係数表!F39</f>
        <v>0.70210390220968499</v>
      </c>
      <c r="U36" s="86">
        <f t="shared" si="7"/>
        <v>5.7543990036778486E-2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投入係数表!O37</f>
        <v>0</v>
      </c>
      <c r="E37" s="77">
        <f t="shared" si="0"/>
        <v>0</v>
      </c>
      <c r="F37" s="76">
        <f>分析係数表!C40</f>
        <v>1</v>
      </c>
      <c r="G37" s="77">
        <f t="shared" si="1"/>
        <v>0</v>
      </c>
      <c r="H37" s="77">
        <v>6.472450063780247E-4</v>
      </c>
      <c r="I37" s="77">
        <f t="shared" si="2"/>
        <v>6.472450063780247E-4</v>
      </c>
      <c r="J37" s="76">
        <f>分析係数表!G40</f>
        <v>0.54518413597733706</v>
      </c>
      <c r="K37" s="78">
        <f t="shared" si="3"/>
        <v>3.5286770956784939E-4</v>
      </c>
      <c r="L37" s="79"/>
      <c r="M37" s="80"/>
      <c r="N37" s="81">
        <f>分析係数表!H40</f>
        <v>3.4256985428810838E-2</v>
      </c>
      <c r="O37" s="82">
        <f t="shared" si="4"/>
        <v>0.27729385671321605</v>
      </c>
      <c r="P37" s="76">
        <f>分析係数表!C40</f>
        <v>1</v>
      </c>
      <c r="Q37" s="82">
        <f t="shared" si="5"/>
        <v>0.27729385671321605</v>
      </c>
      <c r="R37" s="83">
        <v>0.27781664545470997</v>
      </c>
      <c r="S37" s="84">
        <f t="shared" si="6"/>
        <v>0.27846389046108799</v>
      </c>
      <c r="T37" s="85">
        <f>分析係数表!F40</f>
        <v>0.74197355996222847</v>
      </c>
      <c r="U37" s="86">
        <f t="shared" si="7"/>
        <v>0.20661284412634548</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投入係数表!O38</f>
        <v>0</v>
      </c>
      <c r="E38" s="77">
        <f t="shared" si="0"/>
        <v>0</v>
      </c>
      <c r="F38" s="76">
        <f>分析係数表!C41</f>
        <v>0.81633454219164769</v>
      </c>
      <c r="G38" s="77">
        <f t="shared" si="1"/>
        <v>0</v>
      </c>
      <c r="H38" s="77">
        <v>1.9252403579520295E-3</v>
      </c>
      <c r="I38" s="77">
        <f t="shared" si="2"/>
        <v>1.9252403579520295E-3</v>
      </c>
      <c r="J38" s="76">
        <f>分析係数表!G41</f>
        <v>0.4395790436970945</v>
      </c>
      <c r="K38" s="78">
        <f t="shared" si="3"/>
        <v>8.4629531543560499E-4</v>
      </c>
      <c r="L38" s="79"/>
      <c r="M38" s="80"/>
      <c r="N38" s="81">
        <f>分析係数表!H41</f>
        <v>5.7994566183378615E-2</v>
      </c>
      <c r="O38" s="82">
        <f t="shared" si="4"/>
        <v>0.46943818097531742</v>
      </c>
      <c r="P38" s="76">
        <f>分析係数表!C41</f>
        <v>0.81633454219164769</v>
      </c>
      <c r="Q38" s="82">
        <f t="shared" si="5"/>
        <v>0.38321860255376561</v>
      </c>
      <c r="R38" s="83">
        <v>0.39030830666094785</v>
      </c>
      <c r="S38" s="84">
        <f t="shared" si="6"/>
        <v>0.3922335470188999</v>
      </c>
      <c r="T38" s="85">
        <f>分析係数表!F41</f>
        <v>0.54481811942347291</v>
      </c>
      <c r="U38" s="86">
        <f t="shared" si="7"/>
        <v>0.2136959434616354</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投入係数表!O39</f>
        <v>2.634005004609509E-4</v>
      </c>
      <c r="E39" s="77">
        <f>$C$17*D39</f>
        <v>2.634005004609509E-2</v>
      </c>
      <c r="F39" s="76">
        <f>分析係数表!C42</f>
        <v>0.95937673900946019</v>
      </c>
      <c r="G39" s="77">
        <f>E39*F39</f>
        <v>2.5270031318568687E-2</v>
      </c>
      <c r="H39" s="77">
        <v>3.4620266817517203E-2</v>
      </c>
      <c r="I39" s="77">
        <f>C39+H39</f>
        <v>3.4620266817517203E-2</v>
      </c>
      <c r="J39" s="76">
        <f>分析係数表!G42</f>
        <v>0.48447864154948261</v>
      </c>
      <c r="K39" s="78">
        <f>I39*J39</f>
        <v>1.6772779837831365E-2</v>
      </c>
      <c r="L39" s="79"/>
      <c r="M39" s="80"/>
      <c r="N39" s="81">
        <f>分析係数表!H42</f>
        <v>1.0613716578219029E-2</v>
      </c>
      <c r="O39" s="82">
        <f t="shared" si="4"/>
        <v>8.5912942052400479E-2</v>
      </c>
      <c r="P39" s="76">
        <f>分析係数表!C42</f>
        <v>0.95937673900946019</v>
      </c>
      <c r="Q39" s="82">
        <f>O39*P39</f>
        <v>8.2422878184940693E-2</v>
      </c>
      <c r="R39" s="83">
        <v>8.6390486735831648E-2</v>
      </c>
      <c r="S39" s="84">
        <f>I39+R39</f>
        <v>0.12101075355334885</v>
      </c>
      <c r="T39" s="85">
        <f>分析係数表!F42</f>
        <v>0.55638100291854609</v>
      </c>
      <c r="U39" s="86">
        <f>S39*T39</f>
        <v>6.7328084425941251E-2</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投入係数表!O40</f>
        <v>1.2994424689406909E-2</v>
      </c>
      <c r="E40" s="77">
        <f>$C$17*D40</f>
        <v>1.2994424689406909</v>
      </c>
      <c r="F40" s="76">
        <f>分析係数表!C43</f>
        <v>0.4131437979732393</v>
      </c>
      <c r="G40" s="77">
        <f>E40*F40</f>
        <v>0.53685659686588005</v>
      </c>
      <c r="H40" s="77">
        <v>0.80583355915954247</v>
      </c>
      <c r="I40" s="77">
        <f>C40+H40</f>
        <v>0.80583355915954247</v>
      </c>
      <c r="J40" s="76">
        <f>分析係数表!G43</f>
        <v>0.33776204164621748</v>
      </c>
      <c r="K40" s="78">
        <f>I40*J40</f>
        <v>0.27217998816876504</v>
      </c>
      <c r="L40" s="79"/>
      <c r="M40" s="80"/>
      <c r="N40" s="81">
        <f>分析係数表!H43</f>
        <v>3.0226965224299098E-2</v>
      </c>
      <c r="O40" s="82">
        <f t="shared" si="4"/>
        <v>0.24467277721211658</v>
      </c>
      <c r="P40" s="76">
        <f>分析係数表!C43</f>
        <v>0.4131437979732393</v>
      </c>
      <c r="Q40" s="82">
        <f>O40*P40</f>
        <v>0.10108504043807408</v>
      </c>
      <c r="R40" s="83">
        <v>0.18084297986897446</v>
      </c>
      <c r="S40" s="84">
        <f>I40+R40</f>
        <v>0.98667653902851693</v>
      </c>
      <c r="T40" s="85">
        <f>分析係数表!F43</f>
        <v>0.53379373203393399</v>
      </c>
      <c r="U40" s="86">
        <f>S40*T40</f>
        <v>0.52668175207835755</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投入係数表!O41</f>
        <v>4.3900083410158476E-5</v>
      </c>
      <c r="E41" s="77">
        <f>$C$17*D41</f>
        <v>4.3900083410158474E-3</v>
      </c>
      <c r="F41" s="76">
        <f>分析係数表!C44</f>
        <v>0.45547864698968266</v>
      </c>
      <c r="G41" s="77">
        <f>E41*F41</f>
        <v>1.9995550594393194E-3</v>
      </c>
      <c r="H41" s="77">
        <v>3.7812333301510789E-3</v>
      </c>
      <c r="I41" s="77">
        <f>C41+H41</f>
        <v>3.7812333301510789E-3</v>
      </c>
      <c r="J41" s="76">
        <f>分析係数表!G44</f>
        <v>0.26709165419892017</v>
      </c>
      <c r="K41" s="78">
        <f>I41*J41</f>
        <v>1.0099358650621432E-3</v>
      </c>
      <c r="L41" s="79"/>
      <c r="M41" s="80"/>
      <c r="N41" s="81">
        <f>分析係数表!H44</f>
        <v>0.10779487886361411</v>
      </c>
      <c r="O41" s="82">
        <f t="shared" si="4"/>
        <v>0.87254781236199075</v>
      </c>
      <c r="P41" s="76">
        <f>分析係数表!C44</f>
        <v>0.45547864698968266</v>
      </c>
      <c r="Q41" s="82">
        <f>O41*P41</f>
        <v>0.39742689700844702</v>
      </c>
      <c r="R41" s="83">
        <v>0.40400790154310801</v>
      </c>
      <c r="S41" s="84">
        <f>I41+R41</f>
        <v>0.40778913487325907</v>
      </c>
      <c r="T41" s="85">
        <f>分析係数表!F44</f>
        <v>0.48806348793338972</v>
      </c>
      <c r="U41" s="86">
        <f>S41*T41</f>
        <v>0.1990269875075823</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投入係数表!O42</f>
        <v>3.9510075069142629E-4</v>
      </c>
      <c r="E42" s="77">
        <f>$C$17*D42</f>
        <v>3.9510075069142628E-2</v>
      </c>
      <c r="F42" s="76">
        <f>分析係数表!C45</f>
        <v>1</v>
      </c>
      <c r="G42" s="77">
        <f>E42*F42</f>
        <v>3.9510075069142628E-2</v>
      </c>
      <c r="H42" s="77">
        <v>5.7610296929151893E-2</v>
      </c>
      <c r="I42" s="77">
        <f>C42+H42</f>
        <v>5.7610296929151893E-2</v>
      </c>
      <c r="J42" s="76">
        <f>分析係数表!G45</f>
        <v>0</v>
      </c>
      <c r="K42" s="78">
        <f>I42*J42</f>
        <v>0</v>
      </c>
      <c r="L42" s="79"/>
      <c r="M42" s="80"/>
      <c r="N42" s="81">
        <f>分析係数表!H45</f>
        <v>0</v>
      </c>
      <c r="O42" s="82">
        <f t="shared" si="4"/>
        <v>0</v>
      </c>
      <c r="P42" s="76">
        <f>分析係数表!C45</f>
        <v>1</v>
      </c>
      <c r="Q42" s="82">
        <f>O42*P42</f>
        <v>0</v>
      </c>
      <c r="R42" s="83">
        <v>8.6812788670602159E-3</v>
      </c>
      <c r="S42" s="84">
        <f>I42+R42</f>
        <v>6.6291575796212115E-2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投入係数表!O43</f>
        <v>5.3558101760393341E-3</v>
      </c>
      <c r="E43" s="77">
        <f>$C$17*D43</f>
        <v>0.5355810176039334</v>
      </c>
      <c r="F43" s="76">
        <f>分析係数表!C46</f>
        <v>0.339622641509434</v>
      </c>
      <c r="G43" s="77">
        <f>E43*F43</f>
        <v>0.18189543994095853</v>
      </c>
      <c r="H43" s="77">
        <v>0.21476755819601673</v>
      </c>
      <c r="I43" s="77">
        <f>C43+H43</f>
        <v>0.21476755819601673</v>
      </c>
      <c r="J43" s="76">
        <f>分析係数表!G46</f>
        <v>9.1833387996064289E-3</v>
      </c>
      <c r="K43" s="78">
        <f>I43*J43</f>
        <v>1.9722832500782121E-3</v>
      </c>
      <c r="L43" s="79"/>
      <c r="M43" s="80"/>
      <c r="N43" s="81">
        <f>分析係数表!H46</f>
        <v>2.0661561732582222E-2</v>
      </c>
      <c r="O43" s="82">
        <f t="shared" si="4"/>
        <v>0.16724542649708582</v>
      </c>
      <c r="P43" s="76">
        <f>分析係数表!C46</f>
        <v>0.339622641509434</v>
      </c>
      <c r="Q43" s="82">
        <f>O43*P43</f>
        <v>5.6800333527312175E-2</v>
      </c>
      <c r="R43" s="83">
        <v>6.3308125565422091E-2</v>
      </c>
      <c r="S43" s="84">
        <f>I43+R43</f>
        <v>0.27807568376143882</v>
      </c>
      <c r="T43" s="85">
        <f>分析係数表!F46</f>
        <v>0.31321744834371923</v>
      </c>
      <c r="U43" s="86">
        <f>S43*T43</f>
        <v>8.7098156114192873E-2</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投入係数表!O44</f>
        <v>0.77097326484920325</v>
      </c>
      <c r="E44" s="91">
        <f>SUM(E5:E43)</f>
        <v>77.097326484920359</v>
      </c>
      <c r="F44" s="92">
        <f>分析係数表!C47</f>
        <v>0.37586044165269894</v>
      </c>
      <c r="G44" s="91">
        <f>SUM(G5:G43)</f>
        <v>14.676040364824688</v>
      </c>
      <c r="H44" s="91">
        <f>SUM(H5:H43)</f>
        <v>16.974163674249233</v>
      </c>
      <c r="I44" s="91">
        <f>SUM(I5:I43)</f>
        <v>116.97416367424923</v>
      </c>
      <c r="J44" s="92">
        <f>分析係数表!G47</f>
        <v>0.22454849559823431</v>
      </c>
      <c r="K44" s="93">
        <f>SUM(K5:K43)</f>
        <v>12.9030607143844</v>
      </c>
      <c r="L44" s="94">
        <f>最終需要_まとめ!$L$33</f>
        <v>0.62733333333333341</v>
      </c>
      <c r="M44" s="91">
        <f>K44*L44</f>
        <v>8.0945200881571484</v>
      </c>
      <c r="N44" s="95">
        <f>分析係数表!H47</f>
        <v>1</v>
      </c>
      <c r="O44" s="96">
        <f>SUM(O5:O43)</f>
        <v>8.0945200881571484</v>
      </c>
      <c r="P44" s="92">
        <f>分析係数表!C47</f>
        <v>0.37586044165269894</v>
      </c>
      <c r="Q44" s="96">
        <f>SUM(Q5:Q43)</f>
        <v>3.8649952188652597</v>
      </c>
      <c r="R44" s="91">
        <f>SUM(R5:R43)</f>
        <v>4.2805337074110685</v>
      </c>
      <c r="S44" s="97">
        <f>SUM(S5:S43)</f>
        <v>121.25469738166031</v>
      </c>
      <c r="T44" s="98">
        <f>分析係数表!F47</f>
        <v>0.4514453000332283</v>
      </c>
      <c r="U44" s="99">
        <f>SUM(U5:U43)</f>
        <v>31.068080999540346</v>
      </c>
      <c r="V44" s="100">
        <f>分析係数表!D47</f>
        <v>6.1166352989693973E-2</v>
      </c>
      <c r="W44" s="164">
        <f>SUM(W5:W43)</f>
        <v>2</v>
      </c>
      <c r="X44" s="92">
        <f>分析係数表!E47</f>
        <v>5.2427176815309715E-2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300</v>
      </c>
      <c r="S2" s="3" t="s">
        <v>153</v>
      </c>
      <c r="U2" s="64" t="s">
        <v>210</v>
      </c>
      <c r="W2" s="3" t="s">
        <v>130</v>
      </c>
      <c r="Y2" s="3" t="s">
        <v>154</v>
      </c>
    </row>
    <row r="3" spans="1:25" ht="44" x14ac:dyDescent="0.2">
      <c r="B3" s="65"/>
      <c r="C3" s="66" t="s">
        <v>228</v>
      </c>
      <c r="D3" s="66" t="s">
        <v>239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投入係数表!P5</f>
        <v>0</v>
      </c>
      <c r="E5" s="77">
        <f t="shared" ref="E5:E38" si="0">$C$18*D5</f>
        <v>0</v>
      </c>
      <c r="F5" s="76">
        <f>分析係数表!C8</f>
        <v>0.31930596918295995</v>
      </c>
      <c r="G5" s="77">
        <f t="shared" ref="G5:G38" si="1">E5*F5</f>
        <v>0</v>
      </c>
      <c r="H5" s="77">
        <f t="array" ref="H5:H43">MMULT(逆行列係数!C5:AO43,'14'!G5:G43)</f>
        <v>4.7479641138487412E-4</v>
      </c>
      <c r="I5" s="77">
        <f t="shared" ref="I5:I38" si="2">C5+H5</f>
        <v>4.7479641138487412E-4</v>
      </c>
      <c r="J5" s="76">
        <f>分析係数表!G8</f>
        <v>0.11985164942416553</v>
      </c>
      <c r="K5" s="78">
        <f t="shared" ref="K5:K38" si="3">I5*J5</f>
        <v>5.6905133045151805E-5</v>
      </c>
      <c r="L5" s="79" t="s">
        <v>184</v>
      </c>
      <c r="M5" s="80" t="s">
        <v>184</v>
      </c>
      <c r="N5" s="81">
        <f>分析係数表!H8</f>
        <v>1.0269115390614515E-2</v>
      </c>
      <c r="O5" s="82">
        <f t="shared" ref="O5:O43" si="4">$M$44*N5</f>
        <v>0.19948812583896369</v>
      </c>
      <c r="P5" s="76">
        <f>分析係数表!C8</f>
        <v>0.31930596918295995</v>
      </c>
      <c r="Q5" s="82">
        <f t="shared" ref="Q5:Q38" si="5">O5*P5</f>
        <v>6.3697749361502576E-2</v>
      </c>
      <c r="R5" s="83">
        <f t="array" ref="R5:R43">MMULT(逆行列係数!C5:AO43,'14'!Q5:Q43)</f>
        <v>8.2475513684634169E-2</v>
      </c>
      <c r="S5" s="84">
        <f t="shared" ref="S5:S38" si="6">I5+R5</f>
        <v>8.2950310096019039E-2</v>
      </c>
      <c r="T5" s="85">
        <f>分析係数表!F8</f>
        <v>0.45168846379074762</v>
      </c>
      <c r="U5" s="86">
        <f t="shared" ref="U5:U38" si="7">S5*T5</f>
        <v>3.7467698138236985E-2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投入係数表!P6</f>
        <v>0</v>
      </c>
      <c r="E6" s="77">
        <f t="shared" si="0"/>
        <v>0</v>
      </c>
      <c r="F6" s="76">
        <f>分析係数表!C9</f>
        <v>0.10538116591928248</v>
      </c>
      <c r="G6" s="77">
        <f t="shared" si="1"/>
        <v>0</v>
      </c>
      <c r="H6" s="77">
        <v>2.2700510484995431E-4</v>
      </c>
      <c r="I6" s="77">
        <f t="shared" si="2"/>
        <v>2.2700510484995431E-4</v>
      </c>
      <c r="J6" s="76">
        <f>分析係数表!G9</f>
        <v>0.23529411764705882</v>
      </c>
      <c r="K6" s="78">
        <f t="shared" si="3"/>
        <v>5.3412965847048075E-5</v>
      </c>
      <c r="L6" s="79"/>
      <c r="M6" s="80"/>
      <c r="N6" s="81">
        <f>分析係数表!H9</f>
        <v>5.5136190016722222E-4</v>
      </c>
      <c r="O6" s="82">
        <f t="shared" si="4"/>
        <v>1.0710771857125566E-2</v>
      </c>
      <c r="P6" s="76">
        <f>分析係数表!C9</f>
        <v>0.10538116591928248</v>
      </c>
      <c r="Q6" s="82">
        <f t="shared" si="5"/>
        <v>1.1287136261993306E-3</v>
      </c>
      <c r="R6" s="83">
        <v>1.3345615129907724E-3</v>
      </c>
      <c r="S6" s="84">
        <f t="shared" si="6"/>
        <v>1.5615666178407268E-3</v>
      </c>
      <c r="T6" s="85">
        <f>分析係数表!F9</f>
        <v>0.68627450980392157</v>
      </c>
      <c r="U6" s="86">
        <f t="shared" si="7"/>
        <v>1.0716633651848126E-3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投入係数表!P7</f>
        <v>0</v>
      </c>
      <c r="E7" s="77">
        <f t="shared" si="0"/>
        <v>0</v>
      </c>
      <c r="F7" s="76">
        <f>分析係数表!C10</f>
        <v>4.5045045045044585E-3</v>
      </c>
      <c r="G7" s="77">
        <f t="shared" si="1"/>
        <v>0</v>
      </c>
      <c r="H7" s="77">
        <v>4.9473469603573057E-6</v>
      </c>
      <c r="I7" s="77">
        <f t="shared" si="2"/>
        <v>4.9473469603573057E-6</v>
      </c>
      <c r="J7" s="76">
        <f>分析係数表!G10</f>
        <v>0.2857142857142857</v>
      </c>
      <c r="K7" s="78">
        <f t="shared" si="3"/>
        <v>1.4135277029592301E-6</v>
      </c>
      <c r="L7" s="79"/>
      <c r="M7" s="80"/>
      <c r="N7" s="81">
        <f>分析係数表!H10</f>
        <v>1.0301761818913889E-3</v>
      </c>
      <c r="O7" s="82">
        <f t="shared" si="4"/>
        <v>2.0012231627787241E-2</v>
      </c>
      <c r="P7" s="76">
        <f>分析係数表!C10</f>
        <v>4.5045045045044585E-3</v>
      </c>
      <c r="Q7" s="82">
        <f t="shared" si="5"/>
        <v>9.0145187512554215E-5</v>
      </c>
      <c r="R7" s="83">
        <v>1.3364821821279497E-4</v>
      </c>
      <c r="S7" s="84">
        <f t="shared" si="6"/>
        <v>1.3859556517315227E-4</v>
      </c>
      <c r="T7" s="85">
        <f>分析係数表!F10</f>
        <v>0.5714285714285714</v>
      </c>
      <c r="U7" s="86">
        <f t="shared" si="7"/>
        <v>7.9197465813229861E-5</v>
      </c>
      <c r="V7" s="87">
        <f>分析係数表!D10</f>
        <v>0</v>
      </c>
      <c r="W7" s="88">
        <f t="shared" si="8"/>
        <v>0</v>
      </c>
      <c r="X7" s="76">
        <f>分析係数表!E10</f>
        <v>0</v>
      </c>
      <c r="Y7" s="89">
        <f t="shared" si="9"/>
        <v>0</v>
      </c>
    </row>
    <row r="8" spans="1:25" x14ac:dyDescent="0.2">
      <c r="A8" s="6" t="s">
        <v>222</v>
      </c>
      <c r="B8" s="5" t="s">
        <v>27</v>
      </c>
      <c r="C8" s="90"/>
      <c r="D8" s="76">
        <f>投入係数表!P8</f>
        <v>3.0281007751937984E-4</v>
      </c>
      <c r="E8" s="77">
        <f t="shared" si="0"/>
        <v>3.0281007751937983E-2</v>
      </c>
      <c r="F8" s="76">
        <f>分析係数表!C11</f>
        <v>3.1931139802859887E-3</v>
      </c>
      <c r="G8" s="77">
        <f t="shared" si="1"/>
        <v>9.6690709189861565E-5</v>
      </c>
      <c r="H8" s="77">
        <v>2.3416980513988133E-3</v>
      </c>
      <c r="I8" s="77">
        <f t="shared" si="2"/>
        <v>2.3416980513988133E-3</v>
      </c>
      <c r="J8" s="76">
        <f>分析係数表!G11</f>
        <v>0.37142857142857144</v>
      </c>
      <c r="K8" s="78">
        <f t="shared" si="3"/>
        <v>8.6977356194813072E-4</v>
      </c>
      <c r="L8" s="79"/>
      <c r="M8" s="80"/>
      <c r="N8" s="81">
        <f>分析係数表!H11</f>
        <v>-1.8136904610763891E-5</v>
      </c>
      <c r="O8" s="82">
        <f t="shared" si="4"/>
        <v>-3.5232802161597258E-4</v>
      </c>
      <c r="P8" s="76">
        <f>分析係数表!C11</f>
        <v>3.1931139802859887E-3</v>
      </c>
      <c r="Q8" s="82">
        <f t="shared" si="5"/>
        <v>-1.1250235314684661E-6</v>
      </c>
      <c r="R8" s="83">
        <v>2.5079206615259822E-4</v>
      </c>
      <c r="S8" s="84">
        <f t="shared" si="6"/>
        <v>2.5924901175514116E-3</v>
      </c>
      <c r="T8" s="85">
        <f>分析係数表!F11</f>
        <v>0.6</v>
      </c>
      <c r="U8" s="86">
        <f t="shared" si="7"/>
        <v>1.5554940705308469E-3</v>
      </c>
      <c r="V8" s="87">
        <f>分析係数表!D11</f>
        <v>2.8571428571428571E-2</v>
      </c>
      <c r="W8" s="88">
        <f t="shared" si="8"/>
        <v>0</v>
      </c>
      <c r="X8" s="76">
        <f>分析係数表!E11</f>
        <v>0</v>
      </c>
      <c r="Y8" s="89">
        <f t="shared" si="9"/>
        <v>0</v>
      </c>
    </row>
    <row r="9" spans="1:25" x14ac:dyDescent="0.2">
      <c r="A9" s="6" t="s">
        <v>223</v>
      </c>
      <c r="B9" s="5" t="s">
        <v>191</v>
      </c>
      <c r="C9" s="90"/>
      <c r="D9" s="76">
        <f>投入係数表!P9</f>
        <v>0</v>
      </c>
      <c r="E9" s="77">
        <f t="shared" si="0"/>
        <v>0</v>
      </c>
      <c r="F9" s="76">
        <f>分析係数表!C12</f>
        <v>6.6043595279642764E-2</v>
      </c>
      <c r="G9" s="77">
        <f t="shared" si="1"/>
        <v>0</v>
      </c>
      <c r="H9" s="77">
        <v>1.8033478045805984E-4</v>
      </c>
      <c r="I9" s="77">
        <f t="shared" si="2"/>
        <v>1.8033478045805984E-4</v>
      </c>
      <c r="J9" s="76">
        <f>分析係数表!G12</f>
        <v>0.14090852981113441</v>
      </c>
      <c r="K9" s="78">
        <f t="shared" si="3"/>
        <v>2.5410708788158905E-5</v>
      </c>
      <c r="L9" s="79"/>
      <c r="M9" s="80"/>
      <c r="N9" s="81">
        <f>分析係数表!H12</f>
        <v>8.4811793340854105E-2</v>
      </c>
      <c r="O9" s="82">
        <f t="shared" si="4"/>
        <v>1.647556294680611</v>
      </c>
      <c r="P9" s="76">
        <f>分析係数表!C12</f>
        <v>6.6043595279642764E-2</v>
      </c>
      <c r="Q9" s="82">
        <f t="shared" si="5"/>
        <v>0.10881054112631412</v>
      </c>
      <c r="R9" s="83">
        <v>0.12178371591768669</v>
      </c>
      <c r="S9" s="84">
        <f t="shared" si="6"/>
        <v>0.12196405069814475</v>
      </c>
      <c r="T9" s="85">
        <f>分析係数表!F12</f>
        <v>0.31027033699543266</v>
      </c>
      <c r="U9" s="86">
        <f t="shared" si="7"/>
        <v>3.7841827111441406E-2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投入係数表!P10</f>
        <v>1.2718023255813954E-3</v>
      </c>
      <c r="E10" s="77">
        <f t="shared" si="0"/>
        <v>0.12718023255813954</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0.26769883082381596</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投入係数表!P11</f>
        <v>3.6337209302325581E-3</v>
      </c>
      <c r="E11" s="77">
        <f t="shared" si="0"/>
        <v>0.36337209302325579</v>
      </c>
      <c r="F11" s="76">
        <f>分析係数表!C14</f>
        <v>0.21132596685082872</v>
      </c>
      <c r="G11" s="77">
        <f t="shared" si="1"/>
        <v>7.6789958884748807E-2</v>
      </c>
      <c r="H11" s="77">
        <v>0.11751860730393486</v>
      </c>
      <c r="I11" s="77">
        <f t="shared" si="2"/>
        <v>0.11751860730393486</v>
      </c>
      <c r="J11" s="76">
        <f>分析係数表!G14</f>
        <v>0.15875192868163895</v>
      </c>
      <c r="K11" s="78">
        <f t="shared" si="3"/>
        <v>1.8656305565479803E-2</v>
      </c>
      <c r="L11" s="79"/>
      <c r="M11" s="80"/>
      <c r="N11" s="81">
        <f>分析係数表!H14</f>
        <v>1.0700773720350694E-3</v>
      </c>
      <c r="O11" s="82">
        <f t="shared" si="4"/>
        <v>2.0787353275342382E-2</v>
      </c>
      <c r="P11" s="76">
        <f>分析係数表!C14</f>
        <v>0.21132596685082872</v>
      </c>
      <c r="Q11" s="82">
        <f t="shared" si="5"/>
        <v>4.3929075291814701E-3</v>
      </c>
      <c r="R11" s="83">
        <v>2.3361038522829156E-2</v>
      </c>
      <c r="S11" s="84">
        <f t="shared" si="6"/>
        <v>0.14087964582676402</v>
      </c>
      <c r="T11" s="85">
        <f>分析係数表!F14</f>
        <v>0.30327447282701869</v>
      </c>
      <c r="U11" s="86">
        <f t="shared" si="7"/>
        <v>4.2725200320168959E-2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投入係数表!P12</f>
        <v>9.0843023255813959E-3</v>
      </c>
      <c r="E12" s="77">
        <f t="shared" si="0"/>
        <v>0.90843023255813959</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0.15192384292080738</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投入係数表!P13</f>
        <v>3.0281007751937986E-3</v>
      </c>
      <c r="E13" s="77">
        <f t="shared" si="0"/>
        <v>0.30281007751937988</v>
      </c>
      <c r="F13" s="76">
        <f>分析係数表!C16</f>
        <v>5.160637490513531E-2</v>
      </c>
      <c r="G13" s="77">
        <f t="shared" si="1"/>
        <v>1.5626930385518205E-2</v>
      </c>
      <c r="H13" s="77">
        <v>2.396288742700866E-2</v>
      </c>
      <c r="I13" s="77">
        <f t="shared" si="2"/>
        <v>2.396288742700866E-2</v>
      </c>
      <c r="J13" s="76">
        <f>分析係数表!G16</f>
        <v>3.3358042994810974E-2</v>
      </c>
      <c r="K13" s="78">
        <f t="shared" si="3"/>
        <v>7.9935502906997014E-4</v>
      </c>
      <c r="L13" s="79"/>
      <c r="M13" s="80"/>
      <c r="N13" s="81">
        <f>分析係数表!H16</f>
        <v>1.6069297485136805E-2</v>
      </c>
      <c r="O13" s="82">
        <f t="shared" si="4"/>
        <v>0.31216262715175169</v>
      </c>
      <c r="P13" s="76">
        <f>分析係数表!C16</f>
        <v>5.160637490513531E-2</v>
      </c>
      <c r="Q13" s="82">
        <f t="shared" si="5"/>
        <v>1.610958156816527E-2</v>
      </c>
      <c r="R13" s="83">
        <v>1.8386844514421997E-2</v>
      </c>
      <c r="S13" s="84">
        <f t="shared" si="6"/>
        <v>4.2349731941430657E-2</v>
      </c>
      <c r="T13" s="85">
        <f>分析係数表!F16</f>
        <v>0.28836174944403259</v>
      </c>
      <c r="U13" s="86">
        <f t="shared" si="7"/>
        <v>1.221204279111677E-2</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投入係数表!P14</f>
        <v>5.0872093023255818E-3</v>
      </c>
      <c r="E14" s="77">
        <f t="shared" si="0"/>
        <v>0.50872093023255816</v>
      </c>
      <c r="F14" s="76">
        <f>分析係数表!C17</f>
        <v>0.10194271980773084</v>
      </c>
      <c r="G14" s="77">
        <f t="shared" si="1"/>
        <v>5.1860395251025863E-2</v>
      </c>
      <c r="H14" s="77">
        <v>6.2885915515122195E-2</v>
      </c>
      <c r="I14" s="77">
        <f t="shared" si="2"/>
        <v>6.2885915515122195E-2</v>
      </c>
      <c r="J14" s="76">
        <f>分析係数表!G17</f>
        <v>0.21196160054370911</v>
      </c>
      <c r="K14" s="78">
        <f t="shared" si="3"/>
        <v>1.3329399304241769E-2</v>
      </c>
      <c r="L14" s="79"/>
      <c r="M14" s="80"/>
      <c r="N14" s="81">
        <f>分析係数表!H17</f>
        <v>2.8221023574348612E-3</v>
      </c>
      <c r="O14" s="82">
        <f t="shared" si="4"/>
        <v>5.4822240163445328E-2</v>
      </c>
      <c r="P14" s="76">
        <f>分析係数表!C17</f>
        <v>0.10194271980773084</v>
      </c>
      <c r="Q14" s="82">
        <f t="shared" si="5"/>
        <v>5.5887282682142349E-3</v>
      </c>
      <c r="R14" s="83">
        <v>1.225810381180311E-2</v>
      </c>
      <c r="S14" s="84">
        <f t="shared" si="6"/>
        <v>7.5144019326925299E-2</v>
      </c>
      <c r="T14" s="85">
        <f>分析係数表!F17</f>
        <v>0.32180783280944697</v>
      </c>
      <c r="U14" s="86">
        <f t="shared" si="7"/>
        <v>2.4181934008189028E-2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投入係数表!P15</f>
        <v>3.6942829457364342E-3</v>
      </c>
      <c r="E15" s="77">
        <f t="shared" si="0"/>
        <v>0.3694282945736434</v>
      </c>
      <c r="F15" s="76">
        <f>分析係数表!C18</f>
        <v>6.449787835926446E-2</v>
      </c>
      <c r="G15" s="77">
        <f t="shared" si="1"/>
        <v>2.3827341205881369E-2</v>
      </c>
      <c r="H15" s="77">
        <v>2.7920157936120314E-2</v>
      </c>
      <c r="I15" s="77">
        <f t="shared" si="2"/>
        <v>2.7920157936120314E-2</v>
      </c>
      <c r="J15" s="76">
        <f>分析係数表!G18</f>
        <v>0.21547360809833696</v>
      </c>
      <c r="K15" s="78">
        <f t="shared" si="3"/>
        <v>6.0160571691712612E-3</v>
      </c>
      <c r="L15" s="79"/>
      <c r="M15" s="80"/>
      <c r="N15" s="81">
        <f>分析係数表!H18</f>
        <v>4.2077618696972224E-4</v>
      </c>
      <c r="O15" s="82">
        <f t="shared" si="4"/>
        <v>8.1740101014905631E-3</v>
      </c>
      <c r="P15" s="76">
        <f>分析係数表!C18</f>
        <v>6.449787835926446E-2</v>
      </c>
      <c r="Q15" s="82">
        <f t="shared" si="5"/>
        <v>5.2720630923333729E-4</v>
      </c>
      <c r="R15" s="83">
        <v>1.3549744910037603E-3</v>
      </c>
      <c r="S15" s="84">
        <f t="shared" si="6"/>
        <v>2.9275132427124075E-2</v>
      </c>
      <c r="T15" s="85">
        <f>分析係数表!F18</f>
        <v>0.45914678235719453</v>
      </c>
      <c r="U15" s="86">
        <f t="shared" si="7"/>
        <v>1.3441582856994785E-2</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投入係数表!P16</f>
        <v>0.23601017441860464</v>
      </c>
      <c r="E16" s="77">
        <f t="shared" si="0"/>
        <v>23.601017441860463</v>
      </c>
      <c r="F16" s="76">
        <f>分析係数表!C19</f>
        <v>8.3816636211964779E-2</v>
      </c>
      <c r="G16" s="77">
        <f t="shared" si="1"/>
        <v>1.9781578931566541</v>
      </c>
      <c r="H16" s="77">
        <v>2.1026103988918878</v>
      </c>
      <c r="I16" s="77">
        <f t="shared" si="2"/>
        <v>2.1026103988918878</v>
      </c>
      <c r="J16" s="76">
        <f>分析係数表!G19</f>
        <v>5.7589381288803254E-2</v>
      </c>
      <c r="K16" s="78">
        <f t="shared" si="3"/>
        <v>0.12108803196358763</v>
      </c>
      <c r="L16" s="79"/>
      <c r="M16" s="80"/>
      <c r="N16" s="81">
        <f>分析係数表!H19</f>
        <v>-1.0882142766458335E-4</v>
      </c>
      <c r="O16" s="82">
        <f t="shared" si="4"/>
        <v>-2.1139681296958356E-3</v>
      </c>
      <c r="P16" s="76">
        <f>分析係数表!C19</f>
        <v>8.3816636211964779E-2</v>
      </c>
      <c r="Q16" s="82">
        <f t="shared" si="5"/>
        <v>-1.7718569769040342E-4</v>
      </c>
      <c r="R16" s="83">
        <v>1.1457482944961612E-3</v>
      </c>
      <c r="S16" s="84">
        <f t="shared" si="6"/>
        <v>2.1037561471863842</v>
      </c>
      <c r="T16" s="85">
        <f>分析係数表!F19</f>
        <v>0.2397773496039392</v>
      </c>
      <c r="U16" s="86">
        <f t="shared" si="7"/>
        <v>0.5044330731853458</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投入係数表!P17</f>
        <v>6.8313953488372089E-2</v>
      </c>
      <c r="E17" s="77">
        <f t="shared" si="0"/>
        <v>6.8313953488372086</v>
      </c>
      <c r="F17" s="76">
        <f>分析係数表!C20</f>
        <v>0.20483184148778999</v>
      </c>
      <c r="G17" s="77">
        <f t="shared" si="1"/>
        <v>1.3992872892334489</v>
      </c>
      <c r="H17" s="77">
        <v>1.5593608147320552</v>
      </c>
      <c r="I17" s="77">
        <f t="shared" si="2"/>
        <v>1.5593608147320552</v>
      </c>
      <c r="J17" s="76">
        <f>分析係数表!G20</f>
        <v>0.10000439000834102</v>
      </c>
      <c r="K17" s="78">
        <f t="shared" si="3"/>
        <v>0.15594292708018886</v>
      </c>
      <c r="L17" s="79"/>
      <c r="M17" s="80"/>
      <c r="N17" s="81">
        <f>分析係数表!H20</f>
        <v>5.2234285279000004E-4</v>
      </c>
      <c r="O17" s="82">
        <f t="shared" si="4"/>
        <v>1.0147047022540011E-2</v>
      </c>
      <c r="P17" s="76">
        <f>分析係数表!C20</f>
        <v>0.20483184148778999</v>
      </c>
      <c r="Q17" s="82">
        <f t="shared" si="5"/>
        <v>2.0784383272900667E-3</v>
      </c>
      <c r="R17" s="83">
        <v>7.3755370772497783E-3</v>
      </c>
      <c r="S17" s="84">
        <f t="shared" si="6"/>
        <v>1.5667363518093049</v>
      </c>
      <c r="T17" s="85">
        <f>分析係数表!F20</f>
        <v>0.22283682338996444</v>
      </c>
      <c r="U17" s="86">
        <f t="shared" si="7"/>
        <v>0.34912655172676726</v>
      </c>
      <c r="V17" s="87">
        <f>分析係数表!D20</f>
        <v>1.650643136221959E-2</v>
      </c>
      <c r="W17" s="88">
        <f t="shared" si="8"/>
        <v>0</v>
      </c>
      <c r="X17" s="76">
        <f>分析係数表!E20</f>
        <v>1.8613635365907197E-2</v>
      </c>
      <c r="Y17" s="89">
        <f t="shared" si="9"/>
        <v>0</v>
      </c>
    </row>
    <row r="18" spans="1:25" x14ac:dyDescent="0.2">
      <c r="A18" s="6" t="s">
        <v>6</v>
      </c>
      <c r="B18" s="5" t="s">
        <v>34</v>
      </c>
      <c r="C18" s="75">
        <f>最終需要_まとめ!C19</f>
        <v>100</v>
      </c>
      <c r="D18" s="76">
        <f>投入係数表!P18</f>
        <v>7.3461724806201556E-2</v>
      </c>
      <c r="E18" s="77">
        <f t="shared" si="0"/>
        <v>7.3461724806201554</v>
      </c>
      <c r="F18" s="76">
        <f>分析係数表!C21</f>
        <v>0.18990139408364504</v>
      </c>
      <c r="G18" s="77">
        <f t="shared" si="1"/>
        <v>1.3950483952486763</v>
      </c>
      <c r="H18" s="77">
        <v>1.4270466222023879</v>
      </c>
      <c r="I18" s="77">
        <f t="shared" si="2"/>
        <v>101.42704662220238</v>
      </c>
      <c r="J18" s="76">
        <f>分析係数表!G21</f>
        <v>0.28518653100775193</v>
      </c>
      <c r="K18" s="78">
        <f t="shared" si="3"/>
        <v>28.92562757654742</v>
      </c>
      <c r="L18" s="79"/>
      <c r="M18" s="80"/>
      <c r="N18" s="81">
        <f>分析係数表!H21</f>
        <v>8.7057142131666677E-4</v>
      </c>
      <c r="O18" s="82">
        <f t="shared" si="4"/>
        <v>1.6911745037566685E-2</v>
      </c>
      <c r="P18" s="76">
        <f>分析係数表!C21</f>
        <v>0.18990139408364504</v>
      </c>
      <c r="Q18" s="82">
        <f t="shared" si="5"/>
        <v>3.2115639590210793E-3</v>
      </c>
      <c r="R18" s="83">
        <v>8.6753976621984346E-3</v>
      </c>
      <c r="S18" s="84">
        <f t="shared" si="6"/>
        <v>101.43572201986458</v>
      </c>
      <c r="T18" s="85">
        <f>分析係数表!F21</f>
        <v>0.42587209302325579</v>
      </c>
      <c r="U18" s="86">
        <f t="shared" si="7"/>
        <v>43.198643243924884</v>
      </c>
      <c r="V18" s="87">
        <f>分析係数表!D21</f>
        <v>1.7623546511627907E-2</v>
      </c>
      <c r="W18" s="88">
        <f t="shared" si="8"/>
        <v>2</v>
      </c>
      <c r="X18" s="76">
        <f>分析係数表!E21</f>
        <v>1.5746124031007752E-2</v>
      </c>
      <c r="Y18" s="89">
        <f t="shared" si="9"/>
        <v>2</v>
      </c>
    </row>
    <row r="19" spans="1:25" x14ac:dyDescent="0.2">
      <c r="A19" s="6" t="s">
        <v>7</v>
      </c>
      <c r="B19" s="5" t="s">
        <v>269</v>
      </c>
      <c r="C19" s="90"/>
      <c r="D19" s="76">
        <f>投入係数表!P19</f>
        <v>1.0901162790697674E-3</v>
      </c>
      <c r="E19" s="77">
        <f t="shared" si="0"/>
        <v>0.10901162790697674</v>
      </c>
      <c r="F19" s="76">
        <f>分析係数表!C22</f>
        <v>1.6020972909991271E-2</v>
      </c>
      <c r="G19" s="77">
        <f t="shared" si="1"/>
        <v>1.746472337571723E-3</v>
      </c>
      <c r="H19" s="77">
        <v>2.3143345095835658E-3</v>
      </c>
      <c r="I19" s="77">
        <f t="shared" si="2"/>
        <v>2.3143345095835658E-3</v>
      </c>
      <c r="J19" s="76">
        <f>分析係数表!G22</f>
        <v>0.19438596491228069</v>
      </c>
      <c r="K19" s="78">
        <f t="shared" si="3"/>
        <v>4.4987414677519135E-4</v>
      </c>
      <c r="L19" s="79"/>
      <c r="M19" s="80"/>
      <c r="N19" s="81">
        <f>分析係数表!H22</f>
        <v>3.9901190143680555E-5</v>
      </c>
      <c r="O19" s="82">
        <f t="shared" si="4"/>
        <v>7.7512164755513964E-4</v>
      </c>
      <c r="P19" s="76">
        <f>分析係数表!C22</f>
        <v>1.6020972909991271E-2</v>
      </c>
      <c r="Q19" s="82">
        <f t="shared" si="5"/>
        <v>1.2418202917428695E-5</v>
      </c>
      <c r="R19" s="83">
        <v>2.2630918276719545E-4</v>
      </c>
      <c r="S19" s="84">
        <f t="shared" si="6"/>
        <v>2.5406436923507613E-3</v>
      </c>
      <c r="T19" s="85">
        <f>分析係数表!F22</f>
        <v>0.4126315789473684</v>
      </c>
      <c r="U19" s="86">
        <f t="shared" si="7"/>
        <v>1.0483498183173668E-3</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投入係数表!P20</f>
        <v>5.4505813953488371E-4</v>
      </c>
      <c r="E20" s="77">
        <f t="shared" si="0"/>
        <v>5.4505813953488372E-2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4.932592302623616E-4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投入係数表!P21</f>
        <v>0</v>
      </c>
      <c r="E21" s="77">
        <f t="shared" si="0"/>
        <v>0</v>
      </c>
      <c r="F21" s="76">
        <f>分析係数表!C24</f>
        <v>0.69825317061497971</v>
      </c>
      <c r="G21" s="77">
        <f t="shared" si="1"/>
        <v>0</v>
      </c>
      <c r="H21" s="77">
        <v>1.3906327940829105E-2</v>
      </c>
      <c r="I21" s="77">
        <f t="shared" si="2"/>
        <v>1.3906327940829105E-2</v>
      </c>
      <c r="J21" s="76">
        <f>分析係数表!G24</f>
        <v>0.20807453416149069</v>
      </c>
      <c r="K21" s="78">
        <f t="shared" si="3"/>
        <v>2.893552708184938E-3</v>
      </c>
      <c r="L21" s="79"/>
      <c r="M21" s="80"/>
      <c r="N21" s="81">
        <f>分析係数表!H24</f>
        <v>2.9019047377222226E-4</v>
      </c>
      <c r="O21" s="82">
        <f t="shared" si="4"/>
        <v>5.6372483458555613E-3</v>
      </c>
      <c r="P21" s="76">
        <f>分析係数表!C24</f>
        <v>0.69825317061497971</v>
      </c>
      <c r="Q21" s="82">
        <f t="shared" si="5"/>
        <v>3.9362265310376957E-3</v>
      </c>
      <c r="R21" s="83">
        <v>2.0289952741610866E-2</v>
      </c>
      <c r="S21" s="84">
        <f t="shared" si="6"/>
        <v>3.4196280682439975E-2</v>
      </c>
      <c r="T21" s="85">
        <f>分析係数表!F24</f>
        <v>0.39233954451345754</v>
      </c>
      <c r="U21" s="86">
        <f t="shared" si="7"/>
        <v>1.3416553187002847E-2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投入係数表!P22</f>
        <v>2.7858527131782948E-3</v>
      </c>
      <c r="E22" s="77">
        <f t="shared" si="0"/>
        <v>0.27858527131782945</v>
      </c>
      <c r="F22" s="76">
        <f>分析係数表!C25</f>
        <v>6.4698426111756691E-3</v>
      </c>
      <c r="G22" s="77">
        <f t="shared" si="1"/>
        <v>1.8024028592180279E-3</v>
      </c>
      <c r="H22" s="77">
        <v>2.2219781685562535E-3</v>
      </c>
      <c r="I22" s="77">
        <f t="shared" si="2"/>
        <v>2.2219781685562535E-3</v>
      </c>
      <c r="J22" s="76">
        <f>分析係数表!G25</f>
        <v>0.19696730374348445</v>
      </c>
      <c r="K22" s="78">
        <f t="shared" si="3"/>
        <v>4.3765704883741088E-4</v>
      </c>
      <c r="L22" s="79"/>
      <c r="M22" s="80"/>
      <c r="N22" s="81">
        <f>分析係数表!H25</f>
        <v>4.8606904356847223E-4</v>
      </c>
      <c r="O22" s="82">
        <f t="shared" si="4"/>
        <v>9.4423909793080654E-3</v>
      </c>
      <c r="P22" s="76">
        <f>分析係数表!C25</f>
        <v>6.4698426111756691E-3</v>
      </c>
      <c r="Q22" s="82">
        <f t="shared" si="5"/>
        <v>6.1090783509308078E-5</v>
      </c>
      <c r="R22" s="83">
        <v>7.2246357682647993E-4</v>
      </c>
      <c r="S22" s="84">
        <f t="shared" si="6"/>
        <v>2.9444417453827333E-3</v>
      </c>
      <c r="T22" s="85">
        <f>分析係数表!F25</f>
        <v>0.35065550465961143</v>
      </c>
      <c r="U22" s="86">
        <f t="shared" si="7"/>
        <v>1.0324847061680094E-3</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投入係数表!P23</f>
        <v>8.4786821705426355E-4</v>
      </c>
      <c r="E23" s="77">
        <f t="shared" si="0"/>
        <v>8.4786821705426355E-2</v>
      </c>
      <c r="F23" s="76">
        <f>分析係数表!C26</f>
        <v>0.30930996714129244</v>
      </c>
      <c r="G23" s="77">
        <f t="shared" si="1"/>
        <v>2.6225409035720047E-2</v>
      </c>
      <c r="H23" s="77">
        <v>3.7235756878351928E-2</v>
      </c>
      <c r="I23" s="77">
        <f t="shared" si="2"/>
        <v>3.7235756878351928E-2</v>
      </c>
      <c r="J23" s="76">
        <f>分析係数表!G26</f>
        <v>0.19640381464521278</v>
      </c>
      <c r="K23" s="78">
        <f t="shared" si="3"/>
        <v>7.3132446921100385E-3</v>
      </c>
      <c r="L23" s="79"/>
      <c r="M23" s="80"/>
      <c r="N23" s="81">
        <f>分析係数表!H26</f>
        <v>9.7503999187466672E-3</v>
      </c>
      <c r="O23" s="82">
        <f t="shared" si="4"/>
        <v>0.18941154442074687</v>
      </c>
      <c r="P23" s="76">
        <f>分析係数表!C26</f>
        <v>0.30930996714129244</v>
      </c>
      <c r="Q23" s="82">
        <f t="shared" si="5"/>
        <v>5.8586878580962669E-2</v>
      </c>
      <c r="R23" s="83">
        <v>6.6382761997598558E-2</v>
      </c>
      <c r="S23" s="84">
        <f t="shared" si="6"/>
        <v>0.10361851887595049</v>
      </c>
      <c r="T23" s="85">
        <f>分析係数表!F26</f>
        <v>0.33483174389782799</v>
      </c>
      <c r="U23" s="86">
        <f t="shared" si="7"/>
        <v>3.4694769375344506E-2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投入係数表!P24</f>
        <v>6.0562015503875968E-5</v>
      </c>
      <c r="E24" s="77">
        <f t="shared" si="0"/>
        <v>6.0562015503875972E-3</v>
      </c>
      <c r="F24" s="76">
        <f>分析係数表!C27</f>
        <v>1</v>
      </c>
      <c r="G24" s="77">
        <f t="shared" si="1"/>
        <v>6.0562015503875972E-3</v>
      </c>
      <c r="H24" s="77">
        <v>1.0206531540746196E-2</v>
      </c>
      <c r="I24" s="77">
        <f t="shared" si="2"/>
        <v>1.0206531540746196E-2</v>
      </c>
      <c r="J24" s="76">
        <f>分析係数表!G27</f>
        <v>0.17104746959591996</v>
      </c>
      <c r="K24" s="78">
        <f t="shared" si="3"/>
        <v>1.745801393395583E-3</v>
      </c>
      <c r="L24" s="79"/>
      <c r="M24" s="80"/>
      <c r="N24" s="81">
        <f>分析係数表!H27</f>
        <v>1.0751557053260833E-2</v>
      </c>
      <c r="O24" s="82">
        <f t="shared" si="4"/>
        <v>0.20886005121394854</v>
      </c>
      <c r="P24" s="76">
        <f>分析係数表!C27</f>
        <v>1</v>
      </c>
      <c r="Q24" s="82">
        <f t="shared" si="5"/>
        <v>0.20886005121394854</v>
      </c>
      <c r="R24" s="83">
        <v>0.21684711972073395</v>
      </c>
      <c r="S24" s="84">
        <f t="shared" si="6"/>
        <v>0.22705365126148014</v>
      </c>
      <c r="T24" s="85">
        <f>分析係数表!F27</f>
        <v>0.32230451819045502</v>
      </c>
      <c r="U24" s="86">
        <f t="shared" si="7"/>
        <v>7.3180417673214954E-2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投入係数表!P25</f>
        <v>0</v>
      </c>
      <c r="E25" s="77">
        <f t="shared" si="0"/>
        <v>0</v>
      </c>
      <c r="F25" s="76">
        <f>分析係数表!C28</f>
        <v>0.18422373610613119</v>
      </c>
      <c r="G25" s="77">
        <f t="shared" si="1"/>
        <v>0</v>
      </c>
      <c r="H25" s="77">
        <v>2.0970305695884456E-2</v>
      </c>
      <c r="I25" s="77">
        <f t="shared" si="2"/>
        <v>2.0970305695884456E-2</v>
      </c>
      <c r="J25" s="76">
        <f>分析係数表!G28</f>
        <v>0.12484443941622356</v>
      </c>
      <c r="K25" s="78">
        <f t="shared" si="3"/>
        <v>2.6180260589895349E-3</v>
      </c>
      <c r="L25" s="79"/>
      <c r="M25" s="80"/>
      <c r="N25" s="81">
        <f>分析係数表!H28</f>
        <v>2.0316960544977711E-2</v>
      </c>
      <c r="O25" s="82">
        <f t="shared" si="4"/>
        <v>0.3946778498142125</v>
      </c>
      <c r="P25" s="76">
        <f>分析係数表!C28</f>
        <v>0.18422373610613119</v>
      </c>
      <c r="Q25" s="82">
        <f t="shared" si="5"/>
        <v>7.2709028051108765E-2</v>
      </c>
      <c r="R25" s="83">
        <v>8.6636437010473549E-2</v>
      </c>
      <c r="S25" s="84">
        <f t="shared" si="6"/>
        <v>0.10760674270635801</v>
      </c>
      <c r="T25" s="85">
        <f>分析係数表!F28</f>
        <v>0.21354225591130219</v>
      </c>
      <c r="U25" s="86">
        <f t="shared" si="7"/>
        <v>2.297858658878275E-2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投入係数表!P26</f>
        <v>3.0281007751937986E-3</v>
      </c>
      <c r="E26" s="77">
        <f t="shared" si="0"/>
        <v>0.30281007751937988</v>
      </c>
      <c r="F26" s="76">
        <f>分析係数表!C29</f>
        <v>0.37519639677385563</v>
      </c>
      <c r="G26" s="77">
        <f t="shared" si="1"/>
        <v>0.11361324999208323</v>
      </c>
      <c r="H26" s="77">
        <v>0.16510886103063949</v>
      </c>
      <c r="I26" s="77">
        <f t="shared" si="2"/>
        <v>0.16510886103063949</v>
      </c>
      <c r="J26" s="76">
        <f>分析係数表!G29</f>
        <v>0.26085431102534867</v>
      </c>
      <c r="K26" s="78">
        <f t="shared" si="3"/>
        <v>4.3069358188327501E-2</v>
      </c>
      <c r="L26" s="79"/>
      <c r="M26" s="80"/>
      <c r="N26" s="81">
        <f>分析係数表!H29</f>
        <v>9.7721642042795844E-3</v>
      </c>
      <c r="O26" s="82">
        <f t="shared" si="4"/>
        <v>0.18983433804668604</v>
      </c>
      <c r="P26" s="76">
        <f>分析係数表!C29</f>
        <v>0.37519639677385563</v>
      </c>
      <c r="Q26" s="82">
        <f t="shared" si="5"/>
        <v>7.1225159619066655E-2</v>
      </c>
      <c r="R26" s="83">
        <v>9.7042566266250171E-2</v>
      </c>
      <c r="S26" s="84">
        <f t="shared" si="6"/>
        <v>0.26215142729688967</v>
      </c>
      <c r="T26" s="85">
        <f>分析係数表!F29</f>
        <v>0.42899745636347691</v>
      </c>
      <c r="U26" s="86">
        <f t="shared" si="7"/>
        <v>0.11246229549242062</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投入係数表!P27</f>
        <v>3.8154069767441859E-3</v>
      </c>
      <c r="E27" s="77">
        <f t="shared" si="0"/>
        <v>0.38154069767441856</v>
      </c>
      <c r="F27" s="76">
        <f>分析係数表!C30</f>
        <v>1</v>
      </c>
      <c r="G27" s="77">
        <f t="shared" si="1"/>
        <v>0.38154069767441856</v>
      </c>
      <c r="H27" s="77">
        <v>0.4304738998337746</v>
      </c>
      <c r="I27" s="77">
        <f t="shared" si="2"/>
        <v>0.4304738998337746</v>
      </c>
      <c r="J27" s="76">
        <f>分析係数表!G30</f>
        <v>0.34460347092581067</v>
      </c>
      <c r="K27" s="78">
        <f t="shared" si="3"/>
        <v>0.14834280002568848</v>
      </c>
      <c r="L27" s="79"/>
      <c r="M27" s="80"/>
      <c r="N27" s="81">
        <f>分析係数表!H30</f>
        <v>0</v>
      </c>
      <c r="O27" s="82">
        <f t="shared" si="4"/>
        <v>0</v>
      </c>
      <c r="P27" s="76">
        <f>分析係数表!C30</f>
        <v>1</v>
      </c>
      <c r="Q27" s="82">
        <f t="shared" si="5"/>
        <v>0</v>
      </c>
      <c r="R27" s="83">
        <v>5.9749668786006079E-2</v>
      </c>
      <c r="S27" s="84">
        <f t="shared" si="6"/>
        <v>0.49022356861978067</v>
      </c>
      <c r="T27" s="85">
        <f>分析係数表!F30</f>
        <v>0.44064163728133859</v>
      </c>
      <c r="U27" s="86">
        <f t="shared" si="7"/>
        <v>0.2160129159105208</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投入係数表!P28</f>
        <v>2.4043120155038761E-2</v>
      </c>
      <c r="E28" s="77">
        <f t="shared" si="0"/>
        <v>2.404312015503876</v>
      </c>
      <c r="F28" s="76">
        <f>分析係数表!C31</f>
        <v>0.41247576690614662</v>
      </c>
      <c r="G28" s="77">
        <f t="shared" si="1"/>
        <v>0.99172044247662428</v>
      </c>
      <c r="H28" s="77">
        <v>1.1425995434675666</v>
      </c>
      <c r="I28" s="77">
        <f t="shared" si="2"/>
        <v>1.1425995434675666</v>
      </c>
      <c r="J28" s="76">
        <f>分析係数表!G31</f>
        <v>7.085965394122494E-2</v>
      </c>
      <c r="K28" s="78">
        <f t="shared" si="3"/>
        <v>8.0964208243513372E-2</v>
      </c>
      <c r="L28" s="79"/>
      <c r="M28" s="80"/>
      <c r="N28" s="81">
        <f>分析係数表!H31</f>
        <v>2.0541858162151181E-2</v>
      </c>
      <c r="O28" s="82">
        <f t="shared" si="4"/>
        <v>0.39904671728225055</v>
      </c>
      <c r="P28" s="76">
        <f>分析係数表!C31</f>
        <v>0.41247576690614662</v>
      </c>
      <c r="Q28" s="82">
        <f t="shared" si="5"/>
        <v>0.16459710074237657</v>
      </c>
      <c r="R28" s="83">
        <v>0.21997610822794358</v>
      </c>
      <c r="S28" s="84">
        <f t="shared" si="6"/>
        <v>1.3625756516955103</v>
      </c>
      <c r="T28" s="85">
        <f>分析係数表!F31</f>
        <v>0.34509750068662454</v>
      </c>
      <c r="U28" s="86">
        <f t="shared" si="7"/>
        <v>0.47022145189656922</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投入係数表!P29</f>
        <v>6.6618217054263565E-4</v>
      </c>
      <c r="E29" s="77">
        <f t="shared" si="0"/>
        <v>6.6618217054263559E-2</v>
      </c>
      <c r="F29" s="76">
        <f>分析係数表!C32</f>
        <v>0.57030303030303031</v>
      </c>
      <c r="G29" s="77">
        <f t="shared" si="1"/>
        <v>3.7992571059431518E-2</v>
      </c>
      <c r="H29" s="77">
        <v>4.7311610579566218E-2</v>
      </c>
      <c r="I29" s="77">
        <f t="shared" si="2"/>
        <v>4.7311610579566218E-2</v>
      </c>
      <c r="J29" s="76">
        <f>分析係数表!G32</f>
        <v>0.14036939313984167</v>
      </c>
      <c r="K29" s="78">
        <f t="shared" si="3"/>
        <v>6.6411020655222234E-3</v>
      </c>
      <c r="L29" s="79"/>
      <c r="M29" s="80"/>
      <c r="N29" s="81">
        <f>分析係数表!H32</f>
        <v>5.992433283396389E-3</v>
      </c>
      <c r="O29" s="82">
        <f t="shared" si="4"/>
        <v>0.11640917834191733</v>
      </c>
      <c r="P29" s="76">
        <f>分析係数表!C32</f>
        <v>0.57030303030303031</v>
      </c>
      <c r="Q29" s="82">
        <f t="shared" si="5"/>
        <v>6.6388507163481339E-2</v>
      </c>
      <c r="R29" s="83">
        <v>8.5436851519336984E-2</v>
      </c>
      <c r="S29" s="84">
        <f t="shared" si="6"/>
        <v>0.1327484620989032</v>
      </c>
      <c r="T29" s="85">
        <f>分析係数表!F32</f>
        <v>0.48284960422163586</v>
      </c>
      <c r="U29" s="86">
        <f t="shared" si="7"/>
        <v>6.4097542385486234E-2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投入係数表!P30</f>
        <v>6.0562015503875968E-5</v>
      </c>
      <c r="E30" s="77">
        <f t="shared" si="0"/>
        <v>6.0562015503875972E-3</v>
      </c>
      <c r="F30" s="76">
        <f>分析係数表!C33</f>
        <v>0.6011428571428572</v>
      </c>
      <c r="G30" s="77">
        <f t="shared" si="1"/>
        <v>3.6406423034330017E-3</v>
      </c>
      <c r="H30" s="77">
        <v>1.831726784342531E-2</v>
      </c>
      <c r="I30" s="77">
        <f t="shared" si="2"/>
        <v>1.831726784342531E-2</v>
      </c>
      <c r="J30" s="76">
        <f>分析係数表!G33</f>
        <v>0.50790638836179636</v>
      </c>
      <c r="K30" s="78">
        <f t="shared" si="3"/>
        <v>9.3034573550098195E-3</v>
      </c>
      <c r="L30" s="79"/>
      <c r="M30" s="80"/>
      <c r="N30" s="81">
        <f>分析係数表!H33</f>
        <v>9.0684523053819453E-4</v>
      </c>
      <c r="O30" s="82">
        <f t="shared" si="4"/>
        <v>1.7616401080798628E-2</v>
      </c>
      <c r="P30" s="76">
        <f>分析係数表!C33</f>
        <v>0.6011428571428572</v>
      </c>
      <c r="Q30" s="82">
        <f t="shared" si="5"/>
        <v>1.0589973678285805E-2</v>
      </c>
      <c r="R30" s="83">
        <v>3.2577747839728895E-2</v>
      </c>
      <c r="S30" s="84">
        <f t="shared" si="6"/>
        <v>5.0895015683154202E-2</v>
      </c>
      <c r="T30" s="85">
        <f>分析係数表!F33</f>
        <v>0.64579380139152431</v>
      </c>
      <c r="U30" s="86">
        <f t="shared" si="7"/>
        <v>3.2867685649905401E-2</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投入係数表!P31</f>
        <v>4.6269379844961239E-2</v>
      </c>
      <c r="E31" s="77">
        <f t="shared" si="0"/>
        <v>4.6269379844961236</v>
      </c>
      <c r="F31" s="76">
        <f>分析係数表!C34</f>
        <v>0.23356645198677672</v>
      </c>
      <c r="G31" s="77">
        <f t="shared" si="1"/>
        <v>1.0806974886016074</v>
      </c>
      <c r="H31" s="77">
        <v>1.1623781061237666</v>
      </c>
      <c r="I31" s="77">
        <f t="shared" si="2"/>
        <v>1.1623781061237666</v>
      </c>
      <c r="J31" s="76">
        <f>分析係数表!G34</f>
        <v>0.42480002746403928</v>
      </c>
      <c r="K31" s="78">
        <f t="shared" si="3"/>
        <v>0.493778251404974</v>
      </c>
      <c r="L31" s="79"/>
      <c r="M31" s="80"/>
      <c r="N31" s="81">
        <f>分析係数表!H34</f>
        <v>0.14989426184611926</v>
      </c>
      <c r="O31" s="82">
        <f t="shared" si="4"/>
        <v>2.9118501674473674</v>
      </c>
      <c r="P31" s="76">
        <f>分析係数表!C34</f>
        <v>0.23356645198677672</v>
      </c>
      <c r="Q31" s="82">
        <f t="shared" si="5"/>
        <v>0.6801105123277833</v>
      </c>
      <c r="R31" s="83">
        <v>0.74261231561781016</v>
      </c>
      <c r="S31" s="84">
        <f t="shared" si="6"/>
        <v>1.9049904217415767</v>
      </c>
      <c r="T31" s="85">
        <f>分析係数表!F34</f>
        <v>0.69961207044526075</v>
      </c>
      <c r="U31" s="86">
        <f t="shared" si="7"/>
        <v>1.332754293133015</v>
      </c>
      <c r="V31" s="87">
        <f>分析係数表!D34</f>
        <v>0.26492498884273402</v>
      </c>
      <c r="W31" s="88">
        <f t="shared" si="8"/>
        <v>1</v>
      </c>
      <c r="X31" s="76">
        <f>分析係数表!E34</f>
        <v>0.20343987091901541</v>
      </c>
      <c r="Y31" s="89">
        <f t="shared" si="9"/>
        <v>0</v>
      </c>
    </row>
    <row r="32" spans="1:25" x14ac:dyDescent="0.2">
      <c r="A32" s="6" t="s">
        <v>20</v>
      </c>
      <c r="B32" s="5" t="s">
        <v>37</v>
      </c>
      <c r="C32" s="90"/>
      <c r="D32" s="76">
        <f>投入係数表!P32</f>
        <v>1.1325096899224806E-2</v>
      </c>
      <c r="E32" s="77">
        <f t="shared" si="0"/>
        <v>1.1325096899224805</v>
      </c>
      <c r="F32" s="76">
        <f>分析係数表!C35</f>
        <v>0.38334288443170961</v>
      </c>
      <c r="G32" s="77">
        <f t="shared" si="1"/>
        <v>0.4341395311817447</v>
      </c>
      <c r="H32" s="77">
        <v>0.49484368139070711</v>
      </c>
      <c r="I32" s="77">
        <f t="shared" si="2"/>
        <v>0.49484368139070711</v>
      </c>
      <c r="J32" s="76">
        <f>分析係数表!G35</f>
        <v>0.31383724189479584</v>
      </c>
      <c r="K32" s="78">
        <f t="shared" si="3"/>
        <v>0.15530037613672662</v>
      </c>
      <c r="L32" s="79"/>
      <c r="M32" s="80"/>
      <c r="N32" s="81">
        <f>分析係数表!H35</f>
        <v>5.7098603095606881E-2</v>
      </c>
      <c r="O32" s="82">
        <f t="shared" si="4"/>
        <v>1.1091990776514049</v>
      </c>
      <c r="P32" s="76">
        <f>分析係数表!C35</f>
        <v>0.38334288443170961</v>
      </c>
      <c r="Q32" s="82">
        <f t="shared" si="5"/>
        <v>0.42520357383588142</v>
      </c>
      <c r="R32" s="83">
        <v>0.57344469192500047</v>
      </c>
      <c r="S32" s="84">
        <f t="shared" si="6"/>
        <v>1.0682883733157076</v>
      </c>
      <c r="T32" s="85">
        <f>分析係数表!F35</f>
        <v>0.64393160796038496</v>
      </c>
      <c r="U32" s="86">
        <f t="shared" si="7"/>
        <v>0.68790464999456757</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投入係数表!P33</f>
        <v>3.2097868217054264E-3</v>
      </c>
      <c r="E33" s="77">
        <f t="shared" si="0"/>
        <v>0.32097868217054265</v>
      </c>
      <c r="F33" s="76">
        <f>分析係数表!C36</f>
        <v>0.89284634912959382</v>
      </c>
      <c r="G33" s="77">
        <f t="shared" si="1"/>
        <v>0.28658464452439725</v>
      </c>
      <c r="H33" s="77">
        <v>0.35854826830078934</v>
      </c>
      <c r="I33" s="77">
        <f t="shared" si="2"/>
        <v>0.35854826830078934</v>
      </c>
      <c r="J33" s="76">
        <f>分析係数表!G36</f>
        <v>2.3659252759121133E-2</v>
      </c>
      <c r="K33" s="78">
        <f t="shared" si="3"/>
        <v>8.4829841060735552E-3</v>
      </c>
      <c r="L33" s="79"/>
      <c r="M33" s="80"/>
      <c r="N33" s="81">
        <f>分析係数表!H36</f>
        <v>0.22140807672636126</v>
      </c>
      <c r="O33" s="82">
        <f t="shared" si="4"/>
        <v>4.3010795566791469</v>
      </c>
      <c r="P33" s="76">
        <f>分析係数表!C36</f>
        <v>0.89284634912959382</v>
      </c>
      <c r="Q33" s="82">
        <f t="shared" si="5"/>
        <v>3.8402031794969083</v>
      </c>
      <c r="R33" s="83">
        <v>3.972056163422292</v>
      </c>
      <c r="S33" s="84">
        <f t="shared" si="6"/>
        <v>4.3306044317230814</v>
      </c>
      <c r="T33" s="85">
        <f>分析係数表!F36</f>
        <v>0.87728239225083537</v>
      </c>
      <c r="U33" s="86">
        <f t="shared" si="7"/>
        <v>3.7991630157540945</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投入係数表!P34</f>
        <v>2.0288275193798451E-2</v>
      </c>
      <c r="E34" s="77">
        <f t="shared" si="0"/>
        <v>2.0288275193798451</v>
      </c>
      <c r="F34" s="76">
        <f>分析係数表!C37</f>
        <v>0.21490407922986354</v>
      </c>
      <c r="G34" s="77">
        <f t="shared" si="1"/>
        <v>0.43600330996853376</v>
      </c>
      <c r="H34" s="77">
        <v>0.49582193276551145</v>
      </c>
      <c r="I34" s="77">
        <f t="shared" si="2"/>
        <v>0.49582193276551145</v>
      </c>
      <c r="J34" s="76">
        <f>分析係数表!G37</f>
        <v>0.45930626057529611</v>
      </c>
      <c r="K34" s="78">
        <f t="shared" si="3"/>
        <v>0.22773411784974296</v>
      </c>
      <c r="L34" s="79"/>
      <c r="M34" s="80"/>
      <c r="N34" s="81">
        <f>分析係数表!H37</f>
        <v>4.6223715090992851E-2</v>
      </c>
      <c r="O34" s="82">
        <f t="shared" si="4"/>
        <v>0.89794319589046778</v>
      </c>
      <c r="P34" s="76">
        <f>分析係数表!C37</f>
        <v>0.21490407922986354</v>
      </c>
      <c r="Q34" s="82">
        <f t="shared" si="5"/>
        <v>0.19297165571356198</v>
      </c>
      <c r="R34" s="83">
        <v>0.22619175920067777</v>
      </c>
      <c r="S34" s="84">
        <f t="shared" si="6"/>
        <v>0.72201369196618925</v>
      </c>
      <c r="T34" s="85">
        <f>分析係数表!F37</f>
        <v>0.7057529610829103</v>
      </c>
      <c r="U34" s="86">
        <f t="shared" si="7"/>
        <v>0.50956330104754233</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投入係数表!P35</f>
        <v>5.9350775193798451E-3</v>
      </c>
      <c r="E35" s="77">
        <f t="shared" si="0"/>
        <v>0.59350775193798455</v>
      </c>
      <c r="F35" s="76">
        <f>分析係数表!C38</f>
        <v>0.11038675651919128</v>
      </c>
      <c r="G35" s="77">
        <f t="shared" si="1"/>
        <v>6.5515395705430871E-2</v>
      </c>
      <c r="H35" s="77">
        <v>8.3698870091202859E-2</v>
      </c>
      <c r="I35" s="77">
        <f t="shared" si="2"/>
        <v>8.3698870091202859E-2</v>
      </c>
      <c r="J35" s="76">
        <f>分析係数表!G38</f>
        <v>0.31473468458209974</v>
      </c>
      <c r="K35" s="78">
        <f t="shared" si="3"/>
        <v>2.6342937478032874E-2</v>
      </c>
      <c r="L35" s="79"/>
      <c r="M35" s="80"/>
      <c r="N35" s="81">
        <f>分析係数表!H38</f>
        <v>4.1428317511906877E-2</v>
      </c>
      <c r="O35" s="82">
        <f t="shared" si="4"/>
        <v>0.80478766697520454</v>
      </c>
      <c r="P35" s="76">
        <f>分析係数表!C38</f>
        <v>0.11038675651919128</v>
      </c>
      <c r="Q35" s="82">
        <f t="shared" si="5"/>
        <v>8.8837900244039897E-2</v>
      </c>
      <c r="R35" s="83">
        <v>0.10802197735589997</v>
      </c>
      <c r="S35" s="84">
        <f t="shared" si="6"/>
        <v>0.19172084744710283</v>
      </c>
      <c r="T35" s="85">
        <f>分析係数表!F38</f>
        <v>0.52516511045319969</v>
      </c>
      <c r="U35" s="86">
        <f t="shared" si="7"/>
        <v>0.1006851000257388</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投入係数表!P36</f>
        <v>0</v>
      </c>
      <c r="E36" s="77">
        <f t="shared" si="0"/>
        <v>0</v>
      </c>
      <c r="F36" s="76">
        <f>分析係数表!C39</f>
        <v>1</v>
      </c>
      <c r="G36" s="77">
        <f t="shared" si="1"/>
        <v>0</v>
      </c>
      <c r="H36" s="77">
        <v>3.0998769349422046E-2</v>
      </c>
      <c r="I36" s="77">
        <f t="shared" si="2"/>
        <v>3.0998769349422046E-2</v>
      </c>
      <c r="J36" s="76">
        <f>分析係数表!G39</f>
        <v>0.35137517630465442</v>
      </c>
      <c r="K36" s="78">
        <f t="shared" si="3"/>
        <v>1.089219804538049E-2</v>
      </c>
      <c r="L36" s="79"/>
      <c r="M36" s="80"/>
      <c r="N36" s="81">
        <f>分析係数表!H39</f>
        <v>3.6128713984641667E-3</v>
      </c>
      <c r="O36" s="82">
        <f t="shared" si="4"/>
        <v>7.0183741905901736E-2</v>
      </c>
      <c r="P36" s="76">
        <f>分析係数表!C39</f>
        <v>1</v>
      </c>
      <c r="Q36" s="82">
        <f t="shared" si="5"/>
        <v>7.0183741905901736E-2</v>
      </c>
      <c r="R36" s="83">
        <v>9.8985750805491379E-2</v>
      </c>
      <c r="S36" s="84">
        <f t="shared" si="6"/>
        <v>0.12998452015491344</v>
      </c>
      <c r="T36" s="85">
        <f>分析係数表!F39</f>
        <v>0.70210390220968499</v>
      </c>
      <c r="U36" s="86">
        <f t="shared" si="7"/>
        <v>9.1262638827618175E-2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投入係数表!P37</f>
        <v>2.4224806201550387E-4</v>
      </c>
      <c r="E37" s="77">
        <f t="shared" si="0"/>
        <v>2.4224806201550389E-2</v>
      </c>
      <c r="F37" s="76">
        <f>分析係数表!C40</f>
        <v>1</v>
      </c>
      <c r="G37" s="77">
        <f t="shared" si="1"/>
        <v>2.4224806201550389E-2</v>
      </c>
      <c r="H37" s="77">
        <v>2.5387039802297017E-2</v>
      </c>
      <c r="I37" s="77">
        <f t="shared" si="2"/>
        <v>2.5387039802297017E-2</v>
      </c>
      <c r="J37" s="76">
        <f>分析係数表!G40</f>
        <v>0.54518413597733706</v>
      </c>
      <c r="K37" s="78">
        <f t="shared" si="3"/>
        <v>1.3840611359637565E-2</v>
      </c>
      <c r="L37" s="79"/>
      <c r="M37" s="80"/>
      <c r="N37" s="81">
        <f>分析係数表!H40</f>
        <v>3.4256985428810838E-2</v>
      </c>
      <c r="O37" s="82">
        <f t="shared" si="4"/>
        <v>0.66547716722824901</v>
      </c>
      <c r="P37" s="76">
        <f>分析係数表!C40</f>
        <v>1</v>
      </c>
      <c r="Q37" s="82">
        <f t="shared" si="5"/>
        <v>0.66547716722824901</v>
      </c>
      <c r="R37" s="83">
        <v>0.66673180725119041</v>
      </c>
      <c r="S37" s="84">
        <f t="shared" si="6"/>
        <v>0.69211884705348747</v>
      </c>
      <c r="T37" s="85">
        <f>分析係数表!F40</f>
        <v>0.74197355996222847</v>
      </c>
      <c r="U37" s="86">
        <f t="shared" si="7"/>
        <v>0.51353388486522922</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投入係数表!P38</f>
        <v>0</v>
      </c>
      <c r="E38" s="77">
        <f t="shared" si="0"/>
        <v>0</v>
      </c>
      <c r="F38" s="76">
        <f>分析係数表!C41</f>
        <v>0.81633454219164769</v>
      </c>
      <c r="G38" s="77">
        <f t="shared" si="1"/>
        <v>0</v>
      </c>
      <c r="H38" s="77">
        <v>1.4099450926886867E-3</v>
      </c>
      <c r="I38" s="77">
        <f t="shared" si="2"/>
        <v>1.4099450926886867E-3</v>
      </c>
      <c r="J38" s="76">
        <f>分析係数表!G41</f>
        <v>0.4395790436970945</v>
      </c>
      <c r="K38" s="78">
        <f t="shared" si="3"/>
        <v>6.1978231550950419E-4</v>
      </c>
      <c r="L38" s="79"/>
      <c r="M38" s="80"/>
      <c r="N38" s="81">
        <f>分析係数表!H41</f>
        <v>5.7994566183378615E-2</v>
      </c>
      <c r="O38" s="82">
        <f t="shared" si="4"/>
        <v>1.126604081919234</v>
      </c>
      <c r="P38" s="76">
        <f>分析係数表!C41</f>
        <v>0.81633454219164769</v>
      </c>
      <c r="Q38" s="82">
        <f t="shared" si="5"/>
        <v>0.91968582744477945</v>
      </c>
      <c r="R38" s="83">
        <v>0.93670039914015457</v>
      </c>
      <c r="S38" s="84">
        <f t="shared" si="6"/>
        <v>0.93811034423284323</v>
      </c>
      <c r="T38" s="85">
        <f>分析係数表!F41</f>
        <v>0.54481811942347291</v>
      </c>
      <c r="U38" s="86">
        <f t="shared" si="7"/>
        <v>0.51109951355664451</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投入係数表!P39</f>
        <v>7.2674418604651162E-4</v>
      </c>
      <c r="E39" s="77">
        <f>$C$18*D39</f>
        <v>7.2674418604651167E-2</v>
      </c>
      <c r="F39" s="76">
        <f>分析係数表!C42</f>
        <v>0.95937673900946019</v>
      </c>
      <c r="G39" s="77">
        <f>E39*F39</f>
        <v>6.9722146730338677E-2</v>
      </c>
      <c r="H39" s="77">
        <v>7.9130141570579821E-2</v>
      </c>
      <c r="I39" s="77">
        <f>C39+H39</f>
        <v>7.9130141570579821E-2</v>
      </c>
      <c r="J39" s="76">
        <f>分析係数表!G42</f>
        <v>0.48447864154948261</v>
      </c>
      <c r="K39" s="78">
        <f>I39*J39</f>
        <v>3.8336863493732755E-2</v>
      </c>
      <c r="L39" s="79"/>
      <c r="M39" s="80"/>
      <c r="N39" s="81">
        <f>分析係数表!H42</f>
        <v>1.0613716578219029E-2</v>
      </c>
      <c r="O39" s="82">
        <f t="shared" si="4"/>
        <v>0.20618235824966716</v>
      </c>
      <c r="P39" s="76">
        <f>分析係数表!C42</f>
        <v>0.95937673900946019</v>
      </c>
      <c r="Q39" s="82">
        <f>O39*P39</f>
        <v>0.19780655849884596</v>
      </c>
      <c r="R39" s="83">
        <v>0.2073284171163205</v>
      </c>
      <c r="S39" s="84">
        <f>I39+R39</f>
        <v>0.28645855868690029</v>
      </c>
      <c r="T39" s="85">
        <f>分析係数表!F42</f>
        <v>0.55638100291854609</v>
      </c>
      <c r="U39" s="86">
        <f>S39*T39</f>
        <v>0.15938010017681878</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投入係数表!P40</f>
        <v>2.5678294573643411E-2</v>
      </c>
      <c r="E40" s="77">
        <f>$C$18*D40</f>
        <v>2.5678294573643412</v>
      </c>
      <c r="F40" s="76">
        <f>分析係数表!C43</f>
        <v>0.4131437979732393</v>
      </c>
      <c r="G40" s="77">
        <f>E40*F40</f>
        <v>1.060882814563066</v>
      </c>
      <c r="H40" s="77">
        <v>1.3055419554603258</v>
      </c>
      <c r="I40" s="77">
        <f>C40+H40</f>
        <v>1.3055419554603258</v>
      </c>
      <c r="J40" s="76">
        <f>分析係数表!G43</f>
        <v>0.33776204164621748</v>
      </c>
      <c r="K40" s="78">
        <f>I40*J40</f>
        <v>0.44096251633107475</v>
      </c>
      <c r="L40" s="79"/>
      <c r="M40" s="80"/>
      <c r="N40" s="81">
        <f>分析係数表!H43</f>
        <v>3.0226965224299098E-2</v>
      </c>
      <c r="O40" s="82">
        <f t="shared" si="4"/>
        <v>0.58718988082517987</v>
      </c>
      <c r="P40" s="76">
        <f>分析係数表!C43</f>
        <v>0.4131437979732393</v>
      </c>
      <c r="Q40" s="82">
        <f>O40*P40</f>
        <v>0.24259385749556858</v>
      </c>
      <c r="R40" s="83">
        <v>0.43400483293355474</v>
      </c>
      <c r="S40" s="84">
        <f>I40+R40</f>
        <v>1.7395467883938807</v>
      </c>
      <c r="T40" s="85">
        <f>分析係数表!F43</f>
        <v>0.53379373203393399</v>
      </c>
      <c r="U40" s="86">
        <f>S40*T40</f>
        <v>0.92855917222441364</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投入係数表!P41</f>
        <v>1.2112403100775194E-4</v>
      </c>
      <c r="E41" s="77">
        <f>$C$18*D41</f>
        <v>1.2112403100775194E-2</v>
      </c>
      <c r="F41" s="76">
        <f>分析係数表!C44</f>
        <v>0.45547864698968266</v>
      </c>
      <c r="G41" s="77">
        <f>E41*F41</f>
        <v>5.5169409761347222E-3</v>
      </c>
      <c r="H41" s="77">
        <v>7.4907648633157284E-3</v>
      </c>
      <c r="I41" s="77">
        <f>C41+H41</f>
        <v>7.4907648633157284E-3</v>
      </c>
      <c r="J41" s="76">
        <f>分析係数表!G44</f>
        <v>0.26709165419892017</v>
      </c>
      <c r="K41" s="78">
        <f>I41*J41</f>
        <v>2.000720778558146E-3</v>
      </c>
      <c r="L41" s="79"/>
      <c r="M41" s="80"/>
      <c r="N41" s="81">
        <f>分析係数表!H44</f>
        <v>0.10779487886361411</v>
      </c>
      <c r="O41" s="82">
        <f t="shared" si="4"/>
        <v>2.0940263636723717</v>
      </c>
      <c r="P41" s="76">
        <f>分析係数表!C44</f>
        <v>0.45547864698968266</v>
      </c>
      <c r="Q41" s="82">
        <f>O41*P41</f>
        <v>0.95378429488621708</v>
      </c>
      <c r="R41" s="83">
        <v>0.96957803913700236</v>
      </c>
      <c r="S41" s="84">
        <f>I41+R41</f>
        <v>0.97706880400031804</v>
      </c>
      <c r="T41" s="85">
        <f>分析係数表!F44</f>
        <v>0.48806348793338972</v>
      </c>
      <c r="U41" s="86">
        <f>S41*T41</f>
        <v>0.47687160843130072</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投入係数表!P42</f>
        <v>7.2674418604651162E-4</v>
      </c>
      <c r="E42" s="77">
        <f>$C$18*D42</f>
        <v>7.2674418604651167E-2</v>
      </c>
      <c r="F42" s="76">
        <f>分析係数表!C45</f>
        <v>1</v>
      </c>
      <c r="G42" s="77">
        <f>E42*F42</f>
        <v>7.2674418604651167E-2</v>
      </c>
      <c r="H42" s="77">
        <v>8.934875870241854E-2</v>
      </c>
      <c r="I42" s="77">
        <f>C42+H42</f>
        <v>8.934875870241854E-2</v>
      </c>
      <c r="J42" s="76">
        <f>分析係数表!G45</f>
        <v>0</v>
      </c>
      <c r="K42" s="78">
        <f>I42*J42</f>
        <v>0</v>
      </c>
      <c r="L42" s="79"/>
      <c r="M42" s="80"/>
      <c r="N42" s="81">
        <f>分析係数表!H45</f>
        <v>0</v>
      </c>
      <c r="O42" s="82">
        <f t="shared" si="4"/>
        <v>0</v>
      </c>
      <c r="P42" s="76">
        <f>分析係数表!C45</f>
        <v>1</v>
      </c>
      <c r="Q42" s="82">
        <f>O42*P42</f>
        <v>0</v>
      </c>
      <c r="R42" s="83">
        <v>2.0834189898208264E-2</v>
      </c>
      <c r="S42" s="84">
        <f>I42+R42</f>
        <v>0.1101829486006268</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投入係数表!P43</f>
        <v>4.1787790697674415E-3</v>
      </c>
      <c r="E43" s="77">
        <f>$C$18*D43</f>
        <v>0.41787790697674415</v>
      </c>
      <c r="F43" s="76">
        <f>分析係数表!C46</f>
        <v>0.339622641509434</v>
      </c>
      <c r="G43" s="77">
        <f>E43*F43</f>
        <v>0.14192079859587539</v>
      </c>
      <c r="H43" s="77">
        <v>0.16352118987264327</v>
      </c>
      <c r="I43" s="77">
        <f>C43+H43</f>
        <v>0.16352118987264327</v>
      </c>
      <c r="J43" s="76">
        <f>分析係数表!G46</f>
        <v>9.1833387996064289E-3</v>
      </c>
      <c r="K43" s="78">
        <f>I43*J43</f>
        <v>1.5016704875152548E-3</v>
      </c>
      <c r="L43" s="79"/>
      <c r="M43" s="80"/>
      <c r="N43" s="81">
        <f>分析係数表!H46</f>
        <v>2.0661561732582222E-2</v>
      </c>
      <c r="O43" s="82">
        <f t="shared" si="4"/>
        <v>0.40137208222491594</v>
      </c>
      <c r="P43" s="76">
        <f>分析係数表!C46</f>
        <v>0.339622641509434</v>
      </c>
      <c r="Q43" s="82">
        <f>O43*P43</f>
        <v>0.1363150467933677</v>
      </c>
      <c r="R43" s="83">
        <v>0.15193308846859652</v>
      </c>
      <c r="S43" s="84">
        <f>I43+R43</f>
        <v>0.31545427834123979</v>
      </c>
      <c r="T43" s="85">
        <f>分析係数表!F46</f>
        <v>0.31321744834371923</v>
      </c>
      <c r="U43" s="86">
        <f>S43*T43</f>
        <v>9.8805784131152499E-2</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投入係数表!P44</f>
        <v>0.55953246124031009</v>
      </c>
      <c r="E44" s="91">
        <f>SUM(E5:E43)</f>
        <v>55.95324612403099</v>
      </c>
      <c r="F44" s="92">
        <f>分析係数表!C47</f>
        <v>0.37586044165269894</v>
      </c>
      <c r="G44" s="91">
        <f>SUM(G5:G43)</f>
        <v>10.18291527901736</v>
      </c>
      <c r="H44" s="91">
        <f>SUM(H5:H43)</f>
        <v>11.513320026578162</v>
      </c>
      <c r="I44" s="91">
        <f>SUM(I5:I43)</f>
        <v>111.51332002657814</v>
      </c>
      <c r="J44" s="92">
        <f>分析係数表!G47</f>
        <v>0.22454849559823431</v>
      </c>
      <c r="K44" s="93">
        <f>SUM(K5:K43)</f>
        <v>30.966038680269797</v>
      </c>
      <c r="L44" s="94">
        <f>最終需要_まとめ!$L$33</f>
        <v>0.62733333333333341</v>
      </c>
      <c r="M44" s="91">
        <f>K44*L44</f>
        <v>19.426028265422588</v>
      </c>
      <c r="N44" s="95">
        <f>分析係数表!H47</f>
        <v>1</v>
      </c>
      <c r="O44" s="96">
        <f>SUM(O5:O43)</f>
        <v>19.426028265422588</v>
      </c>
      <c r="P44" s="92">
        <f>分析係数表!C47</f>
        <v>0.37586044165269894</v>
      </c>
      <c r="Q44" s="96">
        <f>SUM(Q5:Q43)</f>
        <v>9.275597014979212</v>
      </c>
      <c r="R44" s="91">
        <f>SUM(R5:R43)</f>
        <v>10.272847294915154</v>
      </c>
      <c r="S44" s="97">
        <f>SUM(S5:S43)</f>
        <v>121.78616732149329</v>
      </c>
      <c r="T44" s="98">
        <f>分析係数表!F47</f>
        <v>0.4514453000332283</v>
      </c>
      <c r="U44" s="99">
        <f>SUM(U5:U43)</f>
        <v>54.474375623816535</v>
      </c>
      <c r="V44" s="100">
        <f>分析係数表!D47</f>
        <v>6.1166352989693973E-2</v>
      </c>
      <c r="W44" s="101">
        <f>SUM(W5:W43)</f>
        <v>3</v>
      </c>
      <c r="X44" s="92">
        <f>分析係数表!E47</f>
        <v>5.2427176815309715E-2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299</v>
      </c>
      <c r="S2" s="3" t="s">
        <v>153</v>
      </c>
      <c r="U2" s="64" t="s">
        <v>210</v>
      </c>
      <c r="W2" s="3" t="s">
        <v>130</v>
      </c>
      <c r="Y2" s="3" t="s">
        <v>154</v>
      </c>
    </row>
    <row r="3" spans="1:25" ht="44" x14ac:dyDescent="0.2">
      <c r="B3" s="65"/>
      <c r="C3" s="66" t="s">
        <v>228</v>
      </c>
      <c r="D3" s="66" t="s">
        <v>311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投入係数表!Q5</f>
        <v>0</v>
      </c>
      <c r="E5" s="77">
        <f t="shared" ref="E5:E38" si="0">$C$19*D5</f>
        <v>0</v>
      </c>
      <c r="F5" s="76">
        <f>分析係数表!C8</f>
        <v>0.31930596918295995</v>
      </c>
      <c r="G5" s="77">
        <f t="shared" ref="G5:G38" si="1">E5*F5</f>
        <v>0</v>
      </c>
      <c r="H5" s="77">
        <f t="array" ref="H5:H43">MMULT(逆行列係数!C5:AO43,'15'!G5:G43)</f>
        <v>3.9610185815679941E-4</v>
      </c>
      <c r="I5" s="77">
        <f t="shared" ref="I5:I38" si="2">C5+H5</f>
        <v>3.9610185815679941E-4</v>
      </c>
      <c r="J5" s="76">
        <f>分析係数表!G8</f>
        <v>0.11985164942416553</v>
      </c>
      <c r="K5" s="78">
        <f t="shared" ref="K5:K38" si="3">I5*J5</f>
        <v>4.7473461040069265E-5</v>
      </c>
      <c r="L5" s="79" t="s">
        <v>184</v>
      </c>
      <c r="M5" s="80" t="s">
        <v>184</v>
      </c>
      <c r="N5" s="81">
        <f>分析係数表!H8</f>
        <v>1.0269115390614515E-2</v>
      </c>
      <c r="O5" s="82">
        <f t="shared" ref="O5:O43" si="4">$M$44*N5</f>
        <v>0.14045367188767918</v>
      </c>
      <c r="P5" s="76">
        <f>分析係数表!C8</f>
        <v>0.31930596918295995</v>
      </c>
      <c r="Q5" s="82">
        <f t="shared" ref="Q5:Q38" si="5">O5*P5</f>
        <v>4.4847695827400856E-2</v>
      </c>
      <c r="R5" s="83">
        <f t="array" ref="R5:R43">MMULT(逆行列係数!C5:AO43,'15'!Q5:Q43)</f>
        <v>5.8068562673151511E-2</v>
      </c>
      <c r="S5" s="84">
        <f t="shared" ref="S5:S38" si="6">I5+R5</f>
        <v>5.8464664531308309E-2</v>
      </c>
      <c r="T5" s="85">
        <f>分析係数表!F8</f>
        <v>0.45168846379074762</v>
      </c>
      <c r="U5" s="86">
        <f t="shared" ref="U5:U38" si="7">S5*T5</f>
        <v>2.6407814508188059E-2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投入係数表!Q6</f>
        <v>0</v>
      </c>
      <c r="E6" s="77">
        <f t="shared" si="0"/>
        <v>0</v>
      </c>
      <c r="F6" s="76">
        <f>分析係数表!C9</f>
        <v>0.10538116591928248</v>
      </c>
      <c r="G6" s="77">
        <f t="shared" si="1"/>
        <v>0</v>
      </c>
      <c r="H6" s="77">
        <v>1.491499713452754E-4</v>
      </c>
      <c r="I6" s="77">
        <f t="shared" si="2"/>
        <v>1.491499713452754E-4</v>
      </c>
      <c r="J6" s="76">
        <f>分析係数表!G9</f>
        <v>0.23529411764705882</v>
      </c>
      <c r="K6" s="78">
        <f t="shared" si="3"/>
        <v>3.5094110904770685E-5</v>
      </c>
      <c r="L6" s="79"/>
      <c r="M6" s="80"/>
      <c r="N6" s="81">
        <f>分析係数表!H9</f>
        <v>5.5136190016722222E-4</v>
      </c>
      <c r="O6" s="82">
        <f t="shared" si="4"/>
        <v>7.5411367456472023E-3</v>
      </c>
      <c r="P6" s="76">
        <f>分析係数表!C9</f>
        <v>0.10538116591928248</v>
      </c>
      <c r="Q6" s="82">
        <f t="shared" si="5"/>
        <v>7.9469378261304573E-4</v>
      </c>
      <c r="R6" s="83">
        <v>9.3962517353461108E-4</v>
      </c>
      <c r="S6" s="84">
        <f t="shared" si="6"/>
        <v>1.0887751448798865E-3</v>
      </c>
      <c r="T6" s="85">
        <f>分析係数表!F9</f>
        <v>0.68627450980392157</v>
      </c>
      <c r="U6" s="86">
        <f t="shared" si="7"/>
        <v>7.471986288391378E-4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投入係数表!Q7</f>
        <v>0</v>
      </c>
      <c r="E7" s="77">
        <f t="shared" si="0"/>
        <v>0</v>
      </c>
      <c r="F7" s="76">
        <f>分析係数表!C10</f>
        <v>4.5045045045044585E-3</v>
      </c>
      <c r="G7" s="77">
        <f t="shared" si="1"/>
        <v>0</v>
      </c>
      <c r="H7" s="77">
        <v>2.8359366999264538E-6</v>
      </c>
      <c r="I7" s="77">
        <f t="shared" si="2"/>
        <v>2.8359366999264538E-6</v>
      </c>
      <c r="J7" s="76">
        <f>分析係数表!G10</f>
        <v>0.2857142857142857</v>
      </c>
      <c r="K7" s="78">
        <f t="shared" si="3"/>
        <v>8.1026762855041534E-7</v>
      </c>
      <c r="L7" s="79"/>
      <c r="M7" s="80"/>
      <c r="N7" s="81">
        <f>分析係数表!H10</f>
        <v>1.0301761818913889E-3</v>
      </c>
      <c r="O7" s="82">
        <f t="shared" si="4"/>
        <v>1.4090018656340826E-2</v>
      </c>
      <c r="P7" s="76">
        <f>分析係数表!C10</f>
        <v>4.5045045045044585E-3</v>
      </c>
      <c r="Q7" s="82">
        <f t="shared" si="5"/>
        <v>6.3468552506039112E-5</v>
      </c>
      <c r="R7" s="83">
        <v>9.4097745970033348E-5</v>
      </c>
      <c r="S7" s="84">
        <f t="shared" si="6"/>
        <v>9.6933682669959802E-5</v>
      </c>
      <c r="T7" s="85">
        <f>分析係数表!F10</f>
        <v>0.5714285714285714</v>
      </c>
      <c r="U7" s="86">
        <f t="shared" si="7"/>
        <v>5.5390675811405599E-5</v>
      </c>
      <c r="V7" s="87">
        <f>分析係数表!D10</f>
        <v>0</v>
      </c>
      <c r="W7" s="167">
        <f t="shared" si="8"/>
        <v>0</v>
      </c>
      <c r="X7" s="76">
        <f>分析係数表!E10</f>
        <v>0</v>
      </c>
      <c r="Y7" s="166">
        <f t="shared" si="9"/>
        <v>0</v>
      </c>
    </row>
    <row r="8" spans="1:25" x14ac:dyDescent="0.2">
      <c r="A8" s="6" t="s">
        <v>222</v>
      </c>
      <c r="B8" s="5" t="s">
        <v>27</v>
      </c>
      <c r="C8" s="90"/>
      <c r="D8" s="76">
        <f>投入係数表!Q8</f>
        <v>0</v>
      </c>
      <c r="E8" s="77">
        <f t="shared" si="0"/>
        <v>0</v>
      </c>
      <c r="F8" s="76">
        <f>分析係数表!C11</f>
        <v>3.1931139802859887E-3</v>
      </c>
      <c r="G8" s="77">
        <f t="shared" si="1"/>
        <v>0</v>
      </c>
      <c r="H8" s="77">
        <v>1.3022402266926012E-3</v>
      </c>
      <c r="I8" s="77">
        <f t="shared" si="2"/>
        <v>1.3022402266926012E-3</v>
      </c>
      <c r="J8" s="76">
        <f>分析係数表!G11</f>
        <v>0.37142857142857144</v>
      </c>
      <c r="K8" s="78">
        <f t="shared" si="3"/>
        <v>4.8368922705725189E-4</v>
      </c>
      <c r="L8" s="79"/>
      <c r="M8" s="80"/>
      <c r="N8" s="81">
        <f>分析係数表!H11</f>
        <v>-1.8136904610763891E-5</v>
      </c>
      <c r="O8" s="82">
        <f t="shared" si="4"/>
        <v>-2.4806370873839488E-4</v>
      </c>
      <c r="P8" s="76">
        <f>分析係数表!C11</f>
        <v>3.1931139802859887E-3</v>
      </c>
      <c r="Q8" s="82">
        <f t="shared" si="5"/>
        <v>-7.9209569637416024E-7</v>
      </c>
      <c r="R8" s="83">
        <v>1.7657525440820069E-4</v>
      </c>
      <c r="S8" s="84">
        <f t="shared" si="6"/>
        <v>1.4788154811008019E-3</v>
      </c>
      <c r="T8" s="85">
        <f>分析係数表!F11</f>
        <v>0.6</v>
      </c>
      <c r="U8" s="86">
        <f t="shared" si="7"/>
        <v>8.8728928866048102E-4</v>
      </c>
      <c r="V8" s="87">
        <f>分析係数表!D11</f>
        <v>2.8571428571428571E-2</v>
      </c>
      <c r="W8" s="167">
        <f t="shared" si="8"/>
        <v>0</v>
      </c>
      <c r="X8" s="76">
        <f>分析係数表!E11</f>
        <v>0</v>
      </c>
      <c r="Y8" s="166">
        <f t="shared" si="9"/>
        <v>0</v>
      </c>
    </row>
    <row r="9" spans="1:25" x14ac:dyDescent="0.2">
      <c r="A9" s="6" t="s">
        <v>223</v>
      </c>
      <c r="B9" s="5" t="s">
        <v>191</v>
      </c>
      <c r="C9" s="90"/>
      <c r="D9" s="76">
        <f>投入係数表!Q9</f>
        <v>0</v>
      </c>
      <c r="E9" s="77">
        <f t="shared" si="0"/>
        <v>0</v>
      </c>
      <c r="F9" s="76">
        <f>分析係数表!C12</f>
        <v>6.6043595279642764E-2</v>
      </c>
      <c r="G9" s="77">
        <f t="shared" si="1"/>
        <v>0</v>
      </c>
      <c r="H9" s="77">
        <v>1.3605783700480867E-4</v>
      </c>
      <c r="I9" s="77">
        <f t="shared" si="2"/>
        <v>1.3605783700480867E-4</v>
      </c>
      <c r="J9" s="76">
        <f>分析係数表!G12</f>
        <v>0.14090852981113441</v>
      </c>
      <c r="K9" s="78">
        <f t="shared" si="3"/>
        <v>1.9171709781630551E-5</v>
      </c>
      <c r="L9" s="79"/>
      <c r="M9" s="80"/>
      <c r="N9" s="81">
        <f>分析係数表!H12</f>
        <v>8.4811793340854105E-2</v>
      </c>
      <c r="O9" s="82">
        <f t="shared" si="4"/>
        <v>1.1599955148024821</v>
      </c>
      <c r="P9" s="76">
        <f>分析係数表!C12</f>
        <v>6.6043595279642764E-2</v>
      </c>
      <c r="Q9" s="82">
        <f t="shared" si="5"/>
        <v>7.661027430581599E-2</v>
      </c>
      <c r="R9" s="83">
        <v>8.5744301846682566E-2</v>
      </c>
      <c r="S9" s="84">
        <f t="shared" si="6"/>
        <v>8.5880359683687374E-2</v>
      </c>
      <c r="T9" s="85">
        <f>分析係数表!F12</f>
        <v>0.31027033699543266</v>
      </c>
      <c r="U9" s="86">
        <f t="shared" si="7"/>
        <v>2.6646128140346649E-2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投入係数表!Q10</f>
        <v>1.4035087719298245E-3</v>
      </c>
      <c r="E10" s="77">
        <f t="shared" si="0"/>
        <v>0.14035087719298245</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0.18847880589943239</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投入係数表!Q11</f>
        <v>1.4035087719298245E-3</v>
      </c>
      <c r="E11" s="77">
        <f t="shared" si="0"/>
        <v>0.14035087719298245</v>
      </c>
      <c r="F11" s="76">
        <f>分析係数表!C14</f>
        <v>0.21132596685082872</v>
      </c>
      <c r="G11" s="77">
        <f t="shared" si="1"/>
        <v>2.965978482116894E-2</v>
      </c>
      <c r="H11" s="77">
        <v>7.8058077862002112E-2</v>
      </c>
      <c r="I11" s="77">
        <f t="shared" si="2"/>
        <v>7.8058077862002112E-2</v>
      </c>
      <c r="J11" s="76">
        <f>分析係数表!G14</f>
        <v>0.15875192868163895</v>
      </c>
      <c r="K11" s="78">
        <f t="shared" si="3"/>
        <v>1.239187040977438E-2</v>
      </c>
      <c r="L11" s="79"/>
      <c r="M11" s="80"/>
      <c r="N11" s="81">
        <f>分析係数表!H14</f>
        <v>1.0700773720350694E-3</v>
      </c>
      <c r="O11" s="82">
        <f t="shared" si="4"/>
        <v>1.4635758815565295E-2</v>
      </c>
      <c r="P11" s="76">
        <f>分析係数表!C14</f>
        <v>0.21132596685082872</v>
      </c>
      <c r="Q11" s="82">
        <f t="shared" si="5"/>
        <v>3.0929158822948755E-3</v>
      </c>
      <c r="R11" s="83">
        <v>1.6447814253814658E-2</v>
      </c>
      <c r="S11" s="84">
        <f t="shared" si="6"/>
        <v>9.4505892115816767E-2</v>
      </c>
      <c r="T11" s="85">
        <f>分析係数表!F14</f>
        <v>0.30327447282701869</v>
      </c>
      <c r="U11" s="86">
        <f t="shared" si="7"/>
        <v>2.8661224610471433E-2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投入係数表!Q12</f>
        <v>4.2105263157894736E-3</v>
      </c>
      <c r="E12" s="77">
        <f t="shared" si="0"/>
        <v>0.42105263157894735</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0.10696507120799585</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投入係数表!Q13</f>
        <v>1.4035087719298245E-3</v>
      </c>
      <c r="E13" s="77">
        <f t="shared" si="0"/>
        <v>0.14035087719298245</v>
      </c>
      <c r="F13" s="76">
        <f>分析係数表!C16</f>
        <v>5.160637490513531E-2</v>
      </c>
      <c r="G13" s="77">
        <f t="shared" si="1"/>
        <v>7.2429999866856576E-3</v>
      </c>
      <c r="H13" s="77">
        <v>1.267973895616006E-2</v>
      </c>
      <c r="I13" s="77">
        <f t="shared" si="2"/>
        <v>1.267973895616006E-2</v>
      </c>
      <c r="J13" s="76">
        <f>分析係数表!G16</f>
        <v>3.3358042994810974E-2</v>
      </c>
      <c r="K13" s="78">
        <f t="shared" si="3"/>
        <v>4.2297127726256692E-4</v>
      </c>
      <c r="L13" s="79"/>
      <c r="M13" s="80"/>
      <c r="N13" s="81">
        <f>分析係数表!H16</f>
        <v>1.6069297485136805E-2</v>
      </c>
      <c r="O13" s="82">
        <f t="shared" si="4"/>
        <v>0.21978444594221783</v>
      </c>
      <c r="P13" s="76">
        <f>分析係数表!C16</f>
        <v>5.160637490513531E-2</v>
      </c>
      <c r="Q13" s="82">
        <f t="shared" si="5"/>
        <v>1.1342278515611539E-2</v>
      </c>
      <c r="R13" s="83">
        <v>1.2945631804487035E-2</v>
      </c>
      <c r="S13" s="84">
        <f t="shared" si="6"/>
        <v>2.5625370760647095E-2</v>
      </c>
      <c r="T13" s="85">
        <f>分析係数表!F16</f>
        <v>0.28836174944403259</v>
      </c>
      <c r="U13" s="86">
        <f t="shared" si="7"/>
        <v>7.3893767426921565E-3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投入係数表!Q14</f>
        <v>1.4035087719298246E-2</v>
      </c>
      <c r="E14" s="77">
        <f t="shared" si="0"/>
        <v>1.4035087719298245</v>
      </c>
      <c r="F14" s="76">
        <f>分析係数表!C17</f>
        <v>0.10194271980773084</v>
      </c>
      <c r="G14" s="77">
        <f t="shared" si="1"/>
        <v>0.14307750148453452</v>
      </c>
      <c r="H14" s="77">
        <v>0.1615595789365307</v>
      </c>
      <c r="I14" s="77">
        <f t="shared" si="2"/>
        <v>0.1615595789365307</v>
      </c>
      <c r="J14" s="76">
        <f>分析係数表!G17</f>
        <v>0.21196160054370911</v>
      </c>
      <c r="K14" s="78">
        <f t="shared" si="3"/>
        <v>3.4244426934554761E-2</v>
      </c>
      <c r="L14" s="79"/>
      <c r="M14" s="80"/>
      <c r="N14" s="81">
        <f>分析係数表!H17</f>
        <v>2.8221023574348612E-3</v>
      </c>
      <c r="O14" s="82">
        <f t="shared" si="4"/>
        <v>3.8598713079694237E-2</v>
      </c>
      <c r="P14" s="76">
        <f>分析係数表!C17</f>
        <v>0.10194271980773084</v>
      </c>
      <c r="Q14" s="82">
        <f t="shared" si="5"/>
        <v>3.9348577924222649E-3</v>
      </c>
      <c r="R14" s="83">
        <v>8.6305672756579934E-3</v>
      </c>
      <c r="S14" s="84">
        <f t="shared" si="6"/>
        <v>0.1701901462121887</v>
      </c>
      <c r="T14" s="85">
        <f>分析係数表!F17</f>
        <v>0.32180783280944697</v>
      </c>
      <c r="U14" s="86">
        <f t="shared" si="7"/>
        <v>5.4768522118067355E-2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投入係数表!Q15</f>
        <v>7.0175438596491229E-3</v>
      </c>
      <c r="E15" s="77">
        <f t="shared" si="0"/>
        <v>0.70175438596491224</v>
      </c>
      <c r="F15" s="76">
        <f>分析係数表!C18</f>
        <v>6.449787835926446E-2</v>
      </c>
      <c r="G15" s="77">
        <f t="shared" si="1"/>
        <v>4.5261669024045235E-2</v>
      </c>
      <c r="H15" s="77">
        <v>4.8621977782559785E-2</v>
      </c>
      <c r="I15" s="77">
        <f t="shared" si="2"/>
        <v>4.8621977782559785E-2</v>
      </c>
      <c r="J15" s="76">
        <f>分析係数表!G18</f>
        <v>0.21547360809833696</v>
      </c>
      <c r="K15" s="78">
        <f t="shared" si="3"/>
        <v>1.0476752985685334E-2</v>
      </c>
      <c r="L15" s="79"/>
      <c r="M15" s="80"/>
      <c r="N15" s="81">
        <f>分析係数表!H18</f>
        <v>4.2077618696972224E-4</v>
      </c>
      <c r="O15" s="82">
        <f t="shared" si="4"/>
        <v>5.7550780427307602E-3</v>
      </c>
      <c r="P15" s="76">
        <f>分析係数表!C18</f>
        <v>6.449787835926446E-2</v>
      </c>
      <c r="Q15" s="82">
        <f t="shared" si="5"/>
        <v>3.7119032354812235E-4</v>
      </c>
      <c r="R15" s="83">
        <v>9.5399734583323287E-4</v>
      </c>
      <c r="S15" s="84">
        <f t="shared" si="6"/>
        <v>4.957597512839302E-2</v>
      </c>
      <c r="T15" s="85">
        <f>分析係数表!F18</f>
        <v>0.45914678235719453</v>
      </c>
      <c r="U15" s="86">
        <f t="shared" si="7"/>
        <v>2.2762649462421958E-2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投入係数表!Q16</f>
        <v>0.11929824561403508</v>
      </c>
      <c r="E16" s="77">
        <f t="shared" si="0"/>
        <v>11.929824561403509</v>
      </c>
      <c r="F16" s="76">
        <f>分析係数表!C19</f>
        <v>8.3816636211964779E-2</v>
      </c>
      <c r="G16" s="77">
        <f t="shared" si="1"/>
        <v>0.99991776533572019</v>
      </c>
      <c r="H16" s="77">
        <v>1.069641690431989</v>
      </c>
      <c r="I16" s="77">
        <f t="shared" si="2"/>
        <v>1.069641690431989</v>
      </c>
      <c r="J16" s="76">
        <f>分析係数表!G19</f>
        <v>5.7589381288803254E-2</v>
      </c>
      <c r="K16" s="78">
        <f t="shared" si="3"/>
        <v>6.160000315268787E-2</v>
      </c>
      <c r="L16" s="79"/>
      <c r="M16" s="80"/>
      <c r="N16" s="81">
        <f>分析係数表!H19</f>
        <v>-1.0882142766458335E-4</v>
      </c>
      <c r="O16" s="82">
        <f t="shared" si="4"/>
        <v>-1.488382252430369E-3</v>
      </c>
      <c r="P16" s="76">
        <f>分析係数表!C19</f>
        <v>8.3816636211964779E-2</v>
      </c>
      <c r="Q16" s="82">
        <f t="shared" si="5"/>
        <v>-1.2475119379630096E-4</v>
      </c>
      <c r="R16" s="83">
        <v>8.0668738725300272E-4</v>
      </c>
      <c r="S16" s="84">
        <f t="shared" si="6"/>
        <v>1.070448377819242</v>
      </c>
      <c r="T16" s="85">
        <f>分析係数表!F19</f>
        <v>0.2397773496039392</v>
      </c>
      <c r="U16" s="86">
        <f t="shared" si="7"/>
        <v>0.25666927492133396</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投入係数表!Q17</f>
        <v>3.9298245614035089E-2</v>
      </c>
      <c r="E17" s="77">
        <f t="shared" si="0"/>
        <v>3.929824561403509</v>
      </c>
      <c r="F17" s="76">
        <f>分析係数表!C20</f>
        <v>0.20483184148778999</v>
      </c>
      <c r="G17" s="77">
        <f t="shared" si="1"/>
        <v>0.80495320163622741</v>
      </c>
      <c r="H17" s="77">
        <v>0.91262416853682282</v>
      </c>
      <c r="I17" s="77">
        <f t="shared" si="2"/>
        <v>0.91262416853682282</v>
      </c>
      <c r="J17" s="76">
        <f>分析係数表!G20</f>
        <v>0.10000439000834102</v>
      </c>
      <c r="K17" s="78">
        <f t="shared" si="3"/>
        <v>9.1266423281394379E-2</v>
      </c>
      <c r="L17" s="79"/>
      <c r="M17" s="80"/>
      <c r="N17" s="81">
        <f>分析係数表!H20</f>
        <v>5.2234285279000004E-4</v>
      </c>
      <c r="O17" s="82">
        <f t="shared" si="4"/>
        <v>7.1442348116657712E-3</v>
      </c>
      <c r="P17" s="76">
        <f>分析係数表!C20</f>
        <v>0.20483184148778999</v>
      </c>
      <c r="Q17" s="82">
        <f t="shared" si="5"/>
        <v>1.4633667724946744E-3</v>
      </c>
      <c r="R17" s="83">
        <v>5.1928968718654329E-3</v>
      </c>
      <c r="S17" s="84">
        <f t="shared" si="6"/>
        <v>0.91781706540868824</v>
      </c>
      <c r="T17" s="85">
        <f>分析係数表!F20</f>
        <v>0.22283682338996444</v>
      </c>
      <c r="U17" s="86">
        <f t="shared" si="7"/>
        <v>0.20452343930877129</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投入係数表!Q18</f>
        <v>3.7192982456140354E-2</v>
      </c>
      <c r="E18" s="77">
        <f t="shared" si="0"/>
        <v>3.7192982456140355</v>
      </c>
      <c r="F18" s="76">
        <f>分析係数表!C21</f>
        <v>0.18990139408364504</v>
      </c>
      <c r="G18" s="77">
        <f t="shared" si="1"/>
        <v>0.7062999218549606</v>
      </c>
      <c r="H18" s="77">
        <v>0.73148348786601713</v>
      </c>
      <c r="I18" s="77">
        <f t="shared" si="2"/>
        <v>0.73148348786601713</v>
      </c>
      <c r="J18" s="76">
        <f>分析係数表!G21</f>
        <v>0.28518653100775193</v>
      </c>
      <c r="K18" s="78">
        <f t="shared" si="3"/>
        <v>0.20860923839396042</v>
      </c>
      <c r="L18" s="79"/>
      <c r="M18" s="80"/>
      <c r="N18" s="81">
        <f>分析係数表!H21</f>
        <v>8.7057142131666677E-4</v>
      </c>
      <c r="O18" s="82">
        <f t="shared" si="4"/>
        <v>1.1907058019442952E-2</v>
      </c>
      <c r="P18" s="76">
        <f>分析係数表!C21</f>
        <v>0.18990139408364504</v>
      </c>
      <c r="Q18" s="82">
        <f t="shared" si="5"/>
        <v>2.2611669173270622E-3</v>
      </c>
      <c r="R18" s="83">
        <v>6.1080901513164872E-3</v>
      </c>
      <c r="S18" s="84">
        <f t="shared" si="6"/>
        <v>0.73759157801733366</v>
      </c>
      <c r="T18" s="85">
        <f>分析係数表!F21</f>
        <v>0.42587209302325579</v>
      </c>
      <c r="U18" s="86">
        <f t="shared" si="7"/>
        <v>0.31411966912656797</v>
      </c>
      <c r="V18" s="87">
        <f>分析係数表!D21</f>
        <v>1.7623546511627907E-2</v>
      </c>
      <c r="W18" s="167">
        <f t="shared" si="8"/>
        <v>0</v>
      </c>
      <c r="X18" s="76">
        <f>分析係数表!E21</f>
        <v>1.5746124031007752E-2</v>
      </c>
      <c r="Y18" s="166">
        <f t="shared" si="9"/>
        <v>0</v>
      </c>
    </row>
    <row r="19" spans="1:25" x14ac:dyDescent="0.2">
      <c r="A19" s="6" t="s">
        <v>7</v>
      </c>
      <c r="B19" s="5" t="s">
        <v>269</v>
      </c>
      <c r="C19" s="75">
        <f>最終需要_まとめ!C20</f>
        <v>100</v>
      </c>
      <c r="D19" s="76">
        <f>投入係数表!Q19</f>
        <v>0.16350877192982455</v>
      </c>
      <c r="E19" s="77">
        <f t="shared" si="0"/>
        <v>16.350877192982455</v>
      </c>
      <c r="F19" s="76">
        <f>分析係数表!C22</f>
        <v>1.6020972909991271E-2</v>
      </c>
      <c r="G19" s="77">
        <f t="shared" si="1"/>
        <v>0.26195696056336604</v>
      </c>
      <c r="H19" s="77">
        <v>0.26355596599087555</v>
      </c>
      <c r="I19" s="77">
        <f t="shared" si="2"/>
        <v>100.26355596599088</v>
      </c>
      <c r="J19" s="76">
        <f>分析係数表!G22</f>
        <v>0.19438596491228069</v>
      </c>
      <c r="K19" s="78">
        <f t="shared" si="3"/>
        <v>19.489828071985592</v>
      </c>
      <c r="L19" s="79"/>
      <c r="M19" s="80"/>
      <c r="N19" s="81">
        <f>分析係数表!H22</f>
        <v>3.9901190143680555E-5</v>
      </c>
      <c r="O19" s="82">
        <f t="shared" si="4"/>
        <v>5.4574015922446864E-4</v>
      </c>
      <c r="P19" s="76">
        <f>分析係数表!C22</f>
        <v>1.6020972909991271E-2</v>
      </c>
      <c r="Q19" s="82">
        <f t="shared" si="5"/>
        <v>8.7432883068295353E-6</v>
      </c>
      <c r="R19" s="83">
        <v>1.5933758246449025E-4</v>
      </c>
      <c r="S19" s="84">
        <f t="shared" si="6"/>
        <v>100.26371530357333</v>
      </c>
      <c r="T19" s="85">
        <f>分析係数表!F22</f>
        <v>0.4126315789473684</v>
      </c>
      <c r="U19" s="86">
        <f t="shared" si="7"/>
        <v>41.371975156842893</v>
      </c>
      <c r="V19" s="87">
        <f>分析係数表!D22</f>
        <v>3.6491228070175435E-2</v>
      </c>
      <c r="W19" s="167">
        <f t="shared" si="8"/>
        <v>4</v>
      </c>
      <c r="X19" s="76">
        <f>分析係数表!E22</f>
        <v>3.5789473684210524E-2</v>
      </c>
      <c r="Y19" s="166">
        <f t="shared" si="9"/>
        <v>4</v>
      </c>
    </row>
    <row r="20" spans="1:25" x14ac:dyDescent="0.2">
      <c r="A20" s="6" t="s">
        <v>8</v>
      </c>
      <c r="B20" s="5" t="s">
        <v>270</v>
      </c>
      <c r="C20" s="90"/>
      <c r="D20" s="76">
        <f>投入係数表!Q20</f>
        <v>4.9122807017543861E-3</v>
      </c>
      <c r="E20" s="77">
        <f t="shared" si="0"/>
        <v>0.49122807017543862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3.4728919223375282E-4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投入係数表!Q21</f>
        <v>2.8070175438596489E-3</v>
      </c>
      <c r="E21" s="77">
        <f t="shared" si="0"/>
        <v>0.2807017543859649</v>
      </c>
      <c r="F21" s="76">
        <f>分析係数表!C24</f>
        <v>0.69825317061497971</v>
      </c>
      <c r="G21" s="77">
        <f t="shared" si="1"/>
        <v>0.19600088999718729</v>
      </c>
      <c r="H21" s="77">
        <v>0.22953207589382663</v>
      </c>
      <c r="I21" s="77">
        <f t="shared" si="2"/>
        <v>0.22953207589382663</v>
      </c>
      <c r="J21" s="76">
        <f>分析係数表!G24</f>
        <v>0.20807453416149069</v>
      </c>
      <c r="K21" s="78">
        <f t="shared" si="3"/>
        <v>4.7759779766727899E-2</v>
      </c>
      <c r="L21" s="79"/>
      <c r="M21" s="80"/>
      <c r="N21" s="81">
        <f>分析係数表!H24</f>
        <v>2.9019047377222226E-4</v>
      </c>
      <c r="O21" s="82">
        <f t="shared" si="4"/>
        <v>3.969019339814318E-3</v>
      </c>
      <c r="P21" s="76">
        <f>分析係数表!C24</f>
        <v>0.69825317061497971</v>
      </c>
      <c r="Q21" s="82">
        <f t="shared" si="5"/>
        <v>2.7713803382575213E-3</v>
      </c>
      <c r="R21" s="83">
        <v>1.4285553854404455E-2</v>
      </c>
      <c r="S21" s="84">
        <f t="shared" si="6"/>
        <v>0.24381762974823107</v>
      </c>
      <c r="T21" s="85">
        <f>分析係数表!F24</f>
        <v>0.39233954451345754</v>
      </c>
      <c r="U21" s="86">
        <f t="shared" si="7"/>
        <v>9.5659297799771809E-2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投入係数表!Q22</f>
        <v>7.7192982456140355E-3</v>
      </c>
      <c r="E22" s="77">
        <f t="shared" si="0"/>
        <v>0.77192982456140358</v>
      </c>
      <c r="F22" s="76">
        <f>分析係数表!C25</f>
        <v>6.4698426111756691E-3</v>
      </c>
      <c r="G22" s="77">
        <f t="shared" si="1"/>
        <v>4.9942644717847276E-3</v>
      </c>
      <c r="H22" s="77">
        <v>6.6209431077403824E-3</v>
      </c>
      <c r="I22" s="77">
        <f t="shared" si="2"/>
        <v>6.6209431077403824E-3</v>
      </c>
      <c r="J22" s="76">
        <f>分析係数表!G25</f>
        <v>0.19696730374348445</v>
      </c>
      <c r="K22" s="78">
        <f t="shared" si="3"/>
        <v>1.3041093121706298E-3</v>
      </c>
      <c r="L22" s="79"/>
      <c r="M22" s="80"/>
      <c r="N22" s="81">
        <f>分析係数表!H25</f>
        <v>4.8606904356847223E-4</v>
      </c>
      <c r="O22" s="82">
        <f t="shared" si="4"/>
        <v>6.6481073941889813E-3</v>
      </c>
      <c r="P22" s="76">
        <f>分析係数表!C25</f>
        <v>6.4698426111756691E-3</v>
      </c>
      <c r="Q22" s="82">
        <f t="shared" si="5"/>
        <v>4.3012208502595913E-5</v>
      </c>
      <c r="R22" s="83">
        <v>5.0866517364697218E-4</v>
      </c>
      <c r="S22" s="84">
        <f t="shared" si="6"/>
        <v>7.1296082813873543E-3</v>
      </c>
      <c r="T22" s="85">
        <f>分析係数表!F25</f>
        <v>0.35065550465961143</v>
      </c>
      <c r="U22" s="86">
        <f t="shared" si="7"/>
        <v>2.5000363899352275E-3</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投入係数表!Q23</f>
        <v>2.456140350877193E-2</v>
      </c>
      <c r="E23" s="77">
        <f t="shared" si="0"/>
        <v>2.4561403508771931</v>
      </c>
      <c r="F23" s="76">
        <f>分析係数表!C26</f>
        <v>0.30930996714129244</v>
      </c>
      <c r="G23" s="77">
        <f t="shared" si="1"/>
        <v>0.75970869122422713</v>
      </c>
      <c r="H23" s="77">
        <v>0.80466293618127316</v>
      </c>
      <c r="I23" s="77">
        <f t="shared" si="2"/>
        <v>0.80466293618127316</v>
      </c>
      <c r="J23" s="76">
        <f>分析係数表!G26</f>
        <v>0.19640381464521278</v>
      </c>
      <c r="K23" s="78">
        <f t="shared" si="3"/>
        <v>0.15803887016961946</v>
      </c>
      <c r="L23" s="79"/>
      <c r="M23" s="80"/>
      <c r="N23" s="81">
        <f>分析係数表!H26</f>
        <v>9.7503999187466672E-3</v>
      </c>
      <c r="O23" s="82">
        <f t="shared" si="4"/>
        <v>0.13335904981776106</v>
      </c>
      <c r="P23" s="76">
        <f>分析係数表!C26</f>
        <v>0.30930996714129244</v>
      </c>
      <c r="Q23" s="82">
        <f t="shared" si="5"/>
        <v>4.1249283317125657E-2</v>
      </c>
      <c r="R23" s="83">
        <v>4.6738133577610239E-2</v>
      </c>
      <c r="S23" s="84">
        <f t="shared" si="6"/>
        <v>0.85140106975888341</v>
      </c>
      <c r="T23" s="85">
        <f>分析係数表!F26</f>
        <v>0.33483174389782799</v>
      </c>
      <c r="U23" s="86">
        <f t="shared" si="7"/>
        <v>0.28507610494384322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投入係数表!Q24</f>
        <v>7.0175438596491223E-4</v>
      </c>
      <c r="E24" s="77">
        <f t="shared" si="0"/>
        <v>7.0175438596491224E-2</v>
      </c>
      <c r="F24" s="76">
        <f>分析係数表!C27</f>
        <v>1</v>
      </c>
      <c r="G24" s="77">
        <f t="shared" si="1"/>
        <v>7.0175438596491224E-2</v>
      </c>
      <c r="H24" s="77">
        <v>7.6758038224274114E-2</v>
      </c>
      <c r="I24" s="77">
        <f t="shared" si="2"/>
        <v>7.6758038224274114E-2</v>
      </c>
      <c r="J24" s="76">
        <f>分析係数表!G27</f>
        <v>0.17104746959591996</v>
      </c>
      <c r="K24" s="78">
        <f t="shared" si="3"/>
        <v>1.3129268209408988E-2</v>
      </c>
      <c r="L24" s="79"/>
      <c r="M24" s="80"/>
      <c r="N24" s="81">
        <f>分析係数表!H27</f>
        <v>1.0751557053260833E-2</v>
      </c>
      <c r="O24" s="82">
        <f t="shared" si="4"/>
        <v>0.14705216654012046</v>
      </c>
      <c r="P24" s="76">
        <f>分析係数表!C27</f>
        <v>1</v>
      </c>
      <c r="Q24" s="82">
        <f t="shared" si="5"/>
        <v>0.14705216654012046</v>
      </c>
      <c r="R24" s="83">
        <v>0.15267562455136088</v>
      </c>
      <c r="S24" s="84">
        <f t="shared" si="6"/>
        <v>0.22943366277563498</v>
      </c>
      <c r="T24" s="85">
        <f>分析係数表!F27</f>
        <v>0.32230451819045502</v>
      </c>
      <c r="U24" s="86">
        <f t="shared" si="7"/>
        <v>7.3947506137572366E-2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投入係数表!Q25</f>
        <v>0</v>
      </c>
      <c r="E25" s="77">
        <f t="shared" si="0"/>
        <v>0</v>
      </c>
      <c r="F25" s="76">
        <f>分析係数表!C28</f>
        <v>0.18422373610613119</v>
      </c>
      <c r="G25" s="77">
        <f t="shared" si="1"/>
        <v>0</v>
      </c>
      <c r="H25" s="77">
        <v>2.8534406054448215E-2</v>
      </c>
      <c r="I25" s="77">
        <f t="shared" si="2"/>
        <v>2.8534406054448215E-2</v>
      </c>
      <c r="J25" s="76">
        <f>分析係数表!G28</f>
        <v>0.12484443941622356</v>
      </c>
      <c r="K25" s="78">
        <f t="shared" si="3"/>
        <v>3.5623619279424828E-3</v>
      </c>
      <c r="L25" s="79"/>
      <c r="M25" s="80"/>
      <c r="N25" s="81">
        <f>分析係数表!H28</f>
        <v>2.0316960544977711E-2</v>
      </c>
      <c r="O25" s="82">
        <f t="shared" si="4"/>
        <v>0.27788096652874994</v>
      </c>
      <c r="P25" s="76">
        <f>分析係数表!C28</f>
        <v>0.18422373610613119</v>
      </c>
      <c r="Q25" s="82">
        <f t="shared" si="5"/>
        <v>5.1192269846709104E-2</v>
      </c>
      <c r="R25" s="83">
        <v>6.0998145359336106E-2</v>
      </c>
      <c r="S25" s="84">
        <f t="shared" si="6"/>
        <v>8.9532551413784328E-2</v>
      </c>
      <c r="T25" s="85">
        <f>分析係数表!F28</f>
        <v>0.21354225591130219</v>
      </c>
      <c r="U25" s="86">
        <f t="shared" si="7"/>
        <v>1.9118983006394152E-2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投入係数表!Q26</f>
        <v>1.4035087719298245E-3</v>
      </c>
      <c r="E26" s="77">
        <f t="shared" si="0"/>
        <v>0.14035087719298245</v>
      </c>
      <c r="F26" s="76">
        <f>分析係数表!C29</f>
        <v>0.37519639677385563</v>
      </c>
      <c r="G26" s="77">
        <f t="shared" si="1"/>
        <v>5.2659143406856929E-2</v>
      </c>
      <c r="H26" s="77">
        <v>9.5928227351165934E-2</v>
      </c>
      <c r="I26" s="77">
        <f t="shared" si="2"/>
        <v>9.5928227351165934E-2</v>
      </c>
      <c r="J26" s="76">
        <f>分析係数表!G29</f>
        <v>0.26085431102534867</v>
      </c>
      <c r="K26" s="78">
        <f t="shared" si="3"/>
        <v>2.5023291653571398E-2</v>
      </c>
      <c r="L26" s="79"/>
      <c r="M26" s="80"/>
      <c r="N26" s="81">
        <f>分析係数表!H29</f>
        <v>9.7721642042795844E-3</v>
      </c>
      <c r="O26" s="82">
        <f t="shared" si="4"/>
        <v>0.13365672626824715</v>
      </c>
      <c r="P26" s="76">
        <f>分析係数表!C29</f>
        <v>0.37519639677385563</v>
      </c>
      <c r="Q26" s="82">
        <f t="shared" si="5"/>
        <v>5.0147522100435868E-2</v>
      </c>
      <c r="R26" s="83">
        <v>6.8324792286138539E-2</v>
      </c>
      <c r="S26" s="84">
        <f t="shared" si="6"/>
        <v>0.16425301963730449</v>
      </c>
      <c r="T26" s="85">
        <f>分析係数表!F29</f>
        <v>0.42899745636347691</v>
      </c>
      <c r="U26" s="86">
        <f t="shared" si="7"/>
        <v>7.0464127624423847E-2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投入係数表!Q27</f>
        <v>1.4035087719298245E-3</v>
      </c>
      <c r="E27" s="77">
        <f t="shared" si="0"/>
        <v>0.14035087719298245</v>
      </c>
      <c r="F27" s="76">
        <f>分析係数表!C30</f>
        <v>1</v>
      </c>
      <c r="G27" s="77">
        <f t="shared" si="1"/>
        <v>0.14035087719298245</v>
      </c>
      <c r="H27" s="77">
        <v>0.17536116046983319</v>
      </c>
      <c r="I27" s="77">
        <f t="shared" si="2"/>
        <v>0.17536116046983319</v>
      </c>
      <c r="J27" s="76">
        <f>分析係数表!G30</f>
        <v>0.34460347092581067</v>
      </c>
      <c r="K27" s="78">
        <f t="shared" si="3"/>
        <v>6.0430064563482579E-2</v>
      </c>
      <c r="L27" s="79"/>
      <c r="M27" s="80"/>
      <c r="N27" s="81">
        <f>分析係数表!H30</f>
        <v>0</v>
      </c>
      <c r="O27" s="82">
        <f t="shared" si="4"/>
        <v>0</v>
      </c>
      <c r="P27" s="76">
        <f>分析係数表!C30</f>
        <v>1</v>
      </c>
      <c r="Q27" s="82">
        <f t="shared" si="5"/>
        <v>0</v>
      </c>
      <c r="R27" s="83">
        <v>4.2067969408072302E-2</v>
      </c>
      <c r="S27" s="84">
        <f t="shared" si="6"/>
        <v>0.2174291298779055</v>
      </c>
      <c r="T27" s="85">
        <f>分析係数表!F30</f>
        <v>0.44064163728133859</v>
      </c>
      <c r="U27" s="86">
        <f t="shared" si="7"/>
        <v>9.5808327782057098E-2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投入係数表!Q28</f>
        <v>1.4035087719298246E-2</v>
      </c>
      <c r="E28" s="77">
        <f t="shared" si="0"/>
        <v>1.4035087719298245</v>
      </c>
      <c r="F28" s="76">
        <f>分析係数表!C31</f>
        <v>0.41247576690614662</v>
      </c>
      <c r="G28" s="77">
        <f t="shared" si="1"/>
        <v>0.57891335706125835</v>
      </c>
      <c r="H28" s="77">
        <v>0.68059140396421836</v>
      </c>
      <c r="I28" s="77">
        <f t="shared" si="2"/>
        <v>0.68059140396421836</v>
      </c>
      <c r="J28" s="76">
        <f>分析係数表!G31</f>
        <v>7.085965394122494E-2</v>
      </c>
      <c r="K28" s="78">
        <f t="shared" si="3"/>
        <v>4.822647136027694E-2</v>
      </c>
      <c r="L28" s="79"/>
      <c r="M28" s="80"/>
      <c r="N28" s="81">
        <f>分析係数表!H31</f>
        <v>2.0541858162151181E-2</v>
      </c>
      <c r="O28" s="82">
        <f t="shared" si="4"/>
        <v>0.280956956517106</v>
      </c>
      <c r="P28" s="76">
        <f>分析係数表!C31</f>
        <v>0.41247576690614662</v>
      </c>
      <c r="Q28" s="82">
        <f t="shared" si="5"/>
        <v>0.11588793610701019</v>
      </c>
      <c r="R28" s="83">
        <v>0.15487865254254424</v>
      </c>
      <c r="S28" s="84">
        <f t="shared" si="6"/>
        <v>0.83547005650676254</v>
      </c>
      <c r="T28" s="85">
        <f>分析係数表!F31</f>
        <v>0.34509750068662454</v>
      </c>
      <c r="U28" s="86">
        <f t="shared" si="7"/>
        <v>0.28831862839899675</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投入係数表!Q29</f>
        <v>7.0175438596491223E-4</v>
      </c>
      <c r="E29" s="77">
        <f t="shared" si="0"/>
        <v>7.0175438596491224E-2</v>
      </c>
      <c r="F29" s="76">
        <f>分析係数表!C32</f>
        <v>0.57030303030303031</v>
      </c>
      <c r="G29" s="77">
        <f t="shared" si="1"/>
        <v>4.002126528442318E-2</v>
      </c>
      <c r="H29" s="77">
        <v>4.8526096995419786E-2</v>
      </c>
      <c r="I29" s="77">
        <f t="shared" si="2"/>
        <v>4.8526096995419786E-2</v>
      </c>
      <c r="J29" s="76">
        <f>分析係数表!G32</f>
        <v>0.14036939313984167</v>
      </c>
      <c r="K29" s="78">
        <f t="shared" si="3"/>
        <v>6.8115787866921702E-3</v>
      </c>
      <c r="L29" s="79"/>
      <c r="M29" s="80"/>
      <c r="N29" s="81">
        <f>分析係数表!H32</f>
        <v>5.992433283396389E-3</v>
      </c>
      <c r="O29" s="82">
        <f t="shared" si="4"/>
        <v>8.1960249367165658E-2</v>
      </c>
      <c r="P29" s="76">
        <f>分析係数表!C32</f>
        <v>0.57030303030303031</v>
      </c>
      <c r="Q29" s="82">
        <f t="shared" si="5"/>
        <v>4.6742178578486594E-2</v>
      </c>
      <c r="R29" s="83">
        <v>6.0153552798928124E-2</v>
      </c>
      <c r="S29" s="84">
        <f t="shared" si="6"/>
        <v>0.10867964979434791</v>
      </c>
      <c r="T29" s="85">
        <f>分析係数表!F32</f>
        <v>0.48284960422163586</v>
      </c>
      <c r="U29" s="86">
        <f t="shared" si="7"/>
        <v>5.2475925890146879E-2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投入係数表!Q30</f>
        <v>0</v>
      </c>
      <c r="E30" s="77">
        <f t="shared" si="0"/>
        <v>0</v>
      </c>
      <c r="F30" s="76">
        <f>分析係数表!C33</f>
        <v>0.6011428571428572</v>
      </c>
      <c r="G30" s="77">
        <f t="shared" si="1"/>
        <v>0</v>
      </c>
      <c r="H30" s="77">
        <v>1.1699730832526806E-2</v>
      </c>
      <c r="I30" s="77">
        <f t="shared" si="2"/>
        <v>1.1699730832526806E-2</v>
      </c>
      <c r="J30" s="76">
        <f>分析係数表!G33</f>
        <v>0.50790638836179636</v>
      </c>
      <c r="K30" s="78">
        <f t="shared" si="3"/>
        <v>5.9423680319538432E-3</v>
      </c>
      <c r="L30" s="79"/>
      <c r="M30" s="80"/>
      <c r="N30" s="81">
        <f>分析係数表!H33</f>
        <v>9.0684523053819453E-4</v>
      </c>
      <c r="O30" s="82">
        <f t="shared" si="4"/>
        <v>1.2403185436919742E-2</v>
      </c>
      <c r="P30" s="76">
        <f>分析係数表!C33</f>
        <v>0.6011428571428572</v>
      </c>
      <c r="Q30" s="82">
        <f t="shared" si="5"/>
        <v>7.4560863312226116E-3</v>
      </c>
      <c r="R30" s="83">
        <v>2.2937025884009376E-2</v>
      </c>
      <c r="S30" s="84">
        <f t="shared" si="6"/>
        <v>3.4636756716536182E-2</v>
      </c>
      <c r="T30" s="85">
        <f>分析係数表!F33</f>
        <v>0.64579380139152431</v>
      </c>
      <c r="U30" s="86">
        <f t="shared" si="7"/>
        <v>2.2368202787845314E-2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投入係数表!Q31</f>
        <v>4.5614035087719301E-2</v>
      </c>
      <c r="E31" s="77">
        <f t="shared" si="0"/>
        <v>4.5614035087719298</v>
      </c>
      <c r="F31" s="76">
        <f>分析係数表!C34</f>
        <v>0.23356645198677672</v>
      </c>
      <c r="G31" s="77">
        <f t="shared" si="1"/>
        <v>1.0653908336238938</v>
      </c>
      <c r="H31" s="77">
        <v>1.1457151249332995</v>
      </c>
      <c r="I31" s="77">
        <f t="shared" si="2"/>
        <v>1.1457151249332995</v>
      </c>
      <c r="J31" s="76">
        <f>分析係数表!G34</f>
        <v>0.42480002746403928</v>
      </c>
      <c r="K31" s="78">
        <f t="shared" si="3"/>
        <v>0.48669981653763084</v>
      </c>
      <c r="L31" s="79"/>
      <c r="M31" s="80"/>
      <c r="N31" s="81">
        <f>分析係数表!H34</f>
        <v>0.14989426184611926</v>
      </c>
      <c r="O31" s="82">
        <f t="shared" si="4"/>
        <v>2.0501473272393382</v>
      </c>
      <c r="P31" s="76">
        <f>分析係数表!C34</f>
        <v>0.23356645198677672</v>
      </c>
      <c r="Q31" s="82">
        <f t="shared" si="5"/>
        <v>0.47884563727346552</v>
      </c>
      <c r="R31" s="83">
        <v>0.52285130294788373</v>
      </c>
      <c r="S31" s="84">
        <f t="shared" si="6"/>
        <v>1.6685664278811831</v>
      </c>
      <c r="T31" s="85">
        <f>分析係数表!F34</f>
        <v>0.69961207044526075</v>
      </c>
      <c r="U31" s="86">
        <f t="shared" si="7"/>
        <v>1.1673492132854073</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投入係数表!Q32</f>
        <v>6.3157894736842104E-3</v>
      </c>
      <c r="E32" s="77">
        <f t="shared" si="0"/>
        <v>0.63157894736842102</v>
      </c>
      <c r="F32" s="76">
        <f>分析係数表!C35</f>
        <v>0.38334288443170961</v>
      </c>
      <c r="G32" s="77">
        <f t="shared" si="1"/>
        <v>0.24211129543055343</v>
      </c>
      <c r="H32" s="77">
        <v>0.29020979123994778</v>
      </c>
      <c r="I32" s="77">
        <f t="shared" si="2"/>
        <v>0.29020979123994778</v>
      </c>
      <c r="J32" s="76">
        <f>分析係数表!G35</f>
        <v>0.31383724189479584</v>
      </c>
      <c r="K32" s="78">
        <f t="shared" si="3"/>
        <v>9.1078640453609694E-2</v>
      </c>
      <c r="L32" s="79"/>
      <c r="M32" s="80"/>
      <c r="N32" s="81">
        <f>分析係数表!H35</f>
        <v>5.7098603095606881E-2</v>
      </c>
      <c r="O32" s="82">
        <f t="shared" si="4"/>
        <v>0.78095416785021465</v>
      </c>
      <c r="P32" s="76">
        <f>分析係数表!C35</f>
        <v>0.38334288443170961</v>
      </c>
      <c r="Q32" s="82">
        <f t="shared" si="5"/>
        <v>0.2993732233126668</v>
      </c>
      <c r="R32" s="83">
        <v>0.40374539720917008</v>
      </c>
      <c r="S32" s="84">
        <f t="shared" si="6"/>
        <v>0.69395518844911785</v>
      </c>
      <c r="T32" s="85">
        <f>分析係数表!F35</f>
        <v>0.64393160796038496</v>
      </c>
      <c r="U32" s="86">
        <f t="shared" si="7"/>
        <v>0.44685968035049239</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投入係数表!Q33</f>
        <v>2.1052631578947368E-3</v>
      </c>
      <c r="E33" s="77">
        <f t="shared" si="0"/>
        <v>0.21052631578947367</v>
      </c>
      <c r="F33" s="76">
        <f>分析係数表!C36</f>
        <v>0.89284634912959382</v>
      </c>
      <c r="G33" s="77">
        <f t="shared" si="1"/>
        <v>0.18796765244833552</v>
      </c>
      <c r="H33" s="77">
        <v>0.25702214914381549</v>
      </c>
      <c r="I33" s="77">
        <f t="shared" si="2"/>
        <v>0.25702214914381549</v>
      </c>
      <c r="J33" s="76">
        <f>分析係数表!G36</f>
        <v>2.3659252759121133E-2</v>
      </c>
      <c r="K33" s="78">
        <f t="shared" si="3"/>
        <v>6.0809519912860596E-3</v>
      </c>
      <c r="L33" s="79"/>
      <c r="M33" s="80"/>
      <c r="N33" s="81">
        <f>分析係数表!H36</f>
        <v>0.22140807672636126</v>
      </c>
      <c r="O33" s="82">
        <f t="shared" si="4"/>
        <v>3.0282625307948288</v>
      </c>
      <c r="P33" s="76">
        <f>分析係数表!C36</f>
        <v>0.89284634912959382</v>
      </c>
      <c r="Q33" s="82">
        <f t="shared" si="5"/>
        <v>2.7037731448261071</v>
      </c>
      <c r="R33" s="83">
        <v>2.7966069195873033</v>
      </c>
      <c r="S33" s="84">
        <f t="shared" si="6"/>
        <v>3.0536290687311189</v>
      </c>
      <c r="T33" s="85">
        <f>分析係数表!F36</f>
        <v>0.87728239225083537</v>
      </c>
      <c r="U33" s="86">
        <f t="shared" si="7"/>
        <v>2.6788950144631265</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投入係数表!Q34</f>
        <v>1.6140350877192983E-2</v>
      </c>
      <c r="E34" s="77">
        <f t="shared" si="0"/>
        <v>1.6140350877192984</v>
      </c>
      <c r="F34" s="76">
        <f>分析係数表!C37</f>
        <v>0.21490407922986354</v>
      </c>
      <c r="G34" s="77">
        <f t="shared" si="1"/>
        <v>0.34686272437100785</v>
      </c>
      <c r="H34" s="77">
        <v>0.39744318406682722</v>
      </c>
      <c r="I34" s="77">
        <f t="shared" si="2"/>
        <v>0.39744318406682722</v>
      </c>
      <c r="J34" s="76">
        <f>分析係数表!G37</f>
        <v>0.45930626057529611</v>
      </c>
      <c r="K34" s="78">
        <f t="shared" si="3"/>
        <v>0.18254814266487351</v>
      </c>
      <c r="L34" s="79"/>
      <c r="M34" s="80"/>
      <c r="N34" s="81">
        <f>分析係数表!H37</f>
        <v>4.6223715090992851E-2</v>
      </c>
      <c r="O34" s="82">
        <f t="shared" si="4"/>
        <v>0.63221516809067313</v>
      </c>
      <c r="P34" s="76">
        <f>分析係数表!C37</f>
        <v>0.21490407922986354</v>
      </c>
      <c r="Q34" s="82">
        <f t="shared" si="5"/>
        <v>0.13586561857367951</v>
      </c>
      <c r="R34" s="83">
        <v>0.15925490801449879</v>
      </c>
      <c r="S34" s="84">
        <f t="shared" si="6"/>
        <v>0.55669809208132603</v>
      </c>
      <c r="T34" s="85">
        <f>分析係数表!F37</f>
        <v>0.7057529610829103</v>
      </c>
      <c r="U34" s="86">
        <f t="shared" si="7"/>
        <v>0.39289132691560252</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投入係数表!Q35</f>
        <v>6.3157894736842104E-3</v>
      </c>
      <c r="E35" s="77">
        <f t="shared" si="0"/>
        <v>0.63157894736842102</v>
      </c>
      <c r="F35" s="76">
        <f>分析係数表!C38</f>
        <v>0.11038675651919128</v>
      </c>
      <c r="G35" s="77">
        <f t="shared" si="1"/>
        <v>6.9717951485805008E-2</v>
      </c>
      <c r="H35" s="77">
        <v>8.9698176672754537E-2</v>
      </c>
      <c r="I35" s="77">
        <f t="shared" si="2"/>
        <v>8.9698176672754537E-2</v>
      </c>
      <c r="J35" s="76">
        <f>分析係数表!G38</f>
        <v>0.31473468458209974</v>
      </c>
      <c r="K35" s="78">
        <f t="shared" si="3"/>
        <v>2.8231127342688855E-2</v>
      </c>
      <c r="L35" s="79"/>
      <c r="M35" s="80"/>
      <c r="N35" s="81">
        <f>分析係数表!H38</f>
        <v>4.1428317511906877E-2</v>
      </c>
      <c r="O35" s="82">
        <f t="shared" si="4"/>
        <v>0.56662712350024147</v>
      </c>
      <c r="P35" s="76">
        <f>分析係数表!C38</f>
        <v>0.11038675651919128</v>
      </c>
      <c r="Q35" s="82">
        <f t="shared" si="5"/>
        <v>6.2548130318990883E-2</v>
      </c>
      <c r="R35" s="83">
        <v>7.6055069946626863E-2</v>
      </c>
      <c r="S35" s="84">
        <f t="shared" si="6"/>
        <v>0.1657532466193814</v>
      </c>
      <c r="T35" s="85">
        <f>分析係数表!F38</f>
        <v>0.52516511045319969</v>
      </c>
      <c r="U35" s="86">
        <f t="shared" si="7"/>
        <v>8.7047822068843886E-2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投入係数表!Q36</f>
        <v>0</v>
      </c>
      <c r="E36" s="77">
        <f t="shared" si="0"/>
        <v>0</v>
      </c>
      <c r="F36" s="76">
        <f>分析係数表!C39</f>
        <v>1</v>
      </c>
      <c r="G36" s="77">
        <f t="shared" si="1"/>
        <v>0</v>
      </c>
      <c r="H36" s="77">
        <v>5.7652643604537056E-2</v>
      </c>
      <c r="I36" s="77">
        <f t="shared" si="2"/>
        <v>5.7652643604537056E-2</v>
      </c>
      <c r="J36" s="76">
        <f>分析係数表!G39</f>
        <v>0.35137517630465442</v>
      </c>
      <c r="K36" s="78">
        <f t="shared" si="3"/>
        <v>2.0257707810973614E-2</v>
      </c>
      <c r="L36" s="79"/>
      <c r="M36" s="80"/>
      <c r="N36" s="81">
        <f>分析係数表!H39</f>
        <v>3.6128713984641667E-3</v>
      </c>
      <c r="O36" s="82">
        <f t="shared" si="4"/>
        <v>4.941429078068825E-2</v>
      </c>
      <c r="P36" s="76">
        <f>分析係数表!C39</f>
        <v>1</v>
      </c>
      <c r="Q36" s="82">
        <f t="shared" si="5"/>
        <v>4.941429078068825E-2</v>
      </c>
      <c r="R36" s="83">
        <v>6.969293087856844E-2</v>
      </c>
      <c r="S36" s="84">
        <f t="shared" si="6"/>
        <v>0.12734557448310549</v>
      </c>
      <c r="T36" s="85">
        <f>分析係数表!F39</f>
        <v>0.70210390220968499</v>
      </c>
      <c r="U36" s="86">
        <f t="shared" si="7"/>
        <v>8.9409824773722446E-2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投入係数表!Q37</f>
        <v>0</v>
      </c>
      <c r="E37" s="77">
        <f t="shared" si="0"/>
        <v>0</v>
      </c>
      <c r="F37" s="76">
        <f>分析係数表!C40</f>
        <v>1</v>
      </c>
      <c r="G37" s="77">
        <f t="shared" si="1"/>
        <v>0</v>
      </c>
      <c r="H37" s="77">
        <v>1.7738115779257905E-3</v>
      </c>
      <c r="I37" s="77">
        <f t="shared" si="2"/>
        <v>1.7738115779257905E-3</v>
      </c>
      <c r="J37" s="76">
        <f>分析係数表!G40</f>
        <v>0.54518413597733706</v>
      </c>
      <c r="K37" s="78">
        <f t="shared" si="3"/>
        <v>9.6705393249806894E-4</v>
      </c>
      <c r="L37" s="79"/>
      <c r="M37" s="80"/>
      <c r="N37" s="81">
        <f>分析係数表!H40</f>
        <v>3.4256985428810838E-2</v>
      </c>
      <c r="O37" s="82">
        <f t="shared" si="4"/>
        <v>0.46854273306508021</v>
      </c>
      <c r="P37" s="76">
        <f>分析係数表!C40</f>
        <v>1</v>
      </c>
      <c r="Q37" s="82">
        <f t="shared" si="5"/>
        <v>0.46854273306508021</v>
      </c>
      <c r="R37" s="83">
        <v>0.46942608788822199</v>
      </c>
      <c r="S37" s="84">
        <f t="shared" si="6"/>
        <v>0.47119989946614776</v>
      </c>
      <c r="T37" s="85">
        <f>分析係数表!F40</f>
        <v>0.74197355996222847</v>
      </c>
      <c r="U37" s="86">
        <f t="shared" si="7"/>
        <v>0.34961786686074181</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投入係数表!Q38</f>
        <v>0</v>
      </c>
      <c r="E38" s="77">
        <f t="shared" si="0"/>
        <v>0</v>
      </c>
      <c r="F38" s="76">
        <f>分析係数表!C41</f>
        <v>0.81633454219164769</v>
      </c>
      <c r="G38" s="77">
        <f t="shared" si="1"/>
        <v>0</v>
      </c>
      <c r="H38" s="77">
        <v>1.4383224779054384E-3</v>
      </c>
      <c r="I38" s="77">
        <f t="shared" si="2"/>
        <v>1.4383224779054384E-3</v>
      </c>
      <c r="J38" s="76">
        <f>分析係数表!G41</f>
        <v>0.4395790436970945</v>
      </c>
      <c r="K38" s="78">
        <f t="shared" si="3"/>
        <v>6.3225641936570794E-4</v>
      </c>
      <c r="L38" s="79"/>
      <c r="M38" s="80"/>
      <c r="N38" s="81">
        <f>分析係数表!H41</f>
        <v>5.7994566183378615E-2</v>
      </c>
      <c r="O38" s="82">
        <f t="shared" si="4"/>
        <v>0.79320851506189138</v>
      </c>
      <c r="P38" s="76">
        <f>分析係数表!C41</f>
        <v>0.81633454219164769</v>
      </c>
      <c r="Q38" s="82">
        <f t="shared" si="5"/>
        <v>0.64752351000556574</v>
      </c>
      <c r="R38" s="83">
        <v>0.65950296522457341</v>
      </c>
      <c r="S38" s="84">
        <f t="shared" si="6"/>
        <v>0.66094128770247884</v>
      </c>
      <c r="T38" s="85">
        <f>分析係数表!F41</f>
        <v>0.54481811942347291</v>
      </c>
      <c r="U38" s="86">
        <f t="shared" si="7"/>
        <v>0.36009278941539308</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投入係数表!Q39</f>
        <v>2.1052631578947368E-3</v>
      </c>
      <c r="E39" s="77">
        <f>$C$19*D39</f>
        <v>0.21052631578947367</v>
      </c>
      <c r="F39" s="76">
        <f>分析係数表!C42</f>
        <v>0.95937673900946019</v>
      </c>
      <c r="G39" s="77">
        <f>E39*F39</f>
        <v>0.20197405031778107</v>
      </c>
      <c r="H39" s="77">
        <v>0.21149325580927894</v>
      </c>
      <c r="I39" s="77">
        <f>C39+H39</f>
        <v>0.21149325580927894</v>
      </c>
      <c r="J39" s="76">
        <f>分析係数表!G42</f>
        <v>0.48447864154948261</v>
      </c>
      <c r="K39" s="78">
        <f>I39*J39</f>
        <v>0.10246396527135668</v>
      </c>
      <c r="L39" s="79"/>
      <c r="M39" s="80"/>
      <c r="N39" s="81">
        <f>分析係数表!H42</f>
        <v>1.0613716578219029E-2</v>
      </c>
      <c r="O39" s="82">
        <f t="shared" si="4"/>
        <v>0.14516688235370867</v>
      </c>
      <c r="P39" s="76">
        <f>分析係数表!C42</f>
        <v>0.95937673900946019</v>
      </c>
      <c r="Q39" s="82">
        <f>O39*P39</f>
        <v>0.13926973020467098</v>
      </c>
      <c r="R39" s="83">
        <v>0.1459737884056049</v>
      </c>
      <c r="S39" s="84">
        <f>I39+R39</f>
        <v>0.35746704421488384</v>
      </c>
      <c r="T39" s="85">
        <f>分析係数表!F42</f>
        <v>0.55638100291854609</v>
      </c>
      <c r="U39" s="86">
        <f>S39*T39</f>
        <v>0.19888787257060533</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投入係数表!Q40</f>
        <v>3.7192982456140354E-2</v>
      </c>
      <c r="E40" s="77">
        <f>$C$19*D40</f>
        <v>3.7192982456140355</v>
      </c>
      <c r="F40" s="76">
        <f>分析係数表!C43</f>
        <v>0.4131437979732393</v>
      </c>
      <c r="G40" s="77">
        <f>E40*F40</f>
        <v>1.5366050029881884</v>
      </c>
      <c r="H40" s="77">
        <v>1.7771832364190934</v>
      </c>
      <c r="I40" s="77">
        <f>C40+H40</f>
        <v>1.7771832364190934</v>
      </c>
      <c r="J40" s="76">
        <f>分析係数表!G43</f>
        <v>0.33776204164621748</v>
      </c>
      <c r="K40" s="78">
        <f>I40*J40</f>
        <v>0.60026503831234534</v>
      </c>
      <c r="L40" s="79"/>
      <c r="M40" s="80"/>
      <c r="N40" s="81">
        <f>分析係数表!H43</f>
        <v>3.0226965224299098E-2</v>
      </c>
      <c r="O40" s="82">
        <f t="shared" si="4"/>
        <v>0.41342297698340885</v>
      </c>
      <c r="P40" s="76">
        <f>分析係数表!C43</f>
        <v>0.4131437979732393</v>
      </c>
      <c r="Q40" s="82">
        <f>O40*P40</f>
        <v>0.17080313888032864</v>
      </c>
      <c r="R40" s="83">
        <v>0.30556992876721073</v>
      </c>
      <c r="S40" s="84">
        <f>I40+R40</f>
        <v>2.082753165186304</v>
      </c>
      <c r="T40" s="85">
        <f>分析係数表!F43</f>
        <v>0.53379373203393399</v>
      </c>
      <c r="U40" s="86">
        <f>S40*T40</f>
        <v>1.1117605849502858</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投入係数表!Q41</f>
        <v>0</v>
      </c>
      <c r="E41" s="77">
        <f>$C$19*D41</f>
        <v>0</v>
      </c>
      <c r="F41" s="76">
        <f>分析係数表!C44</f>
        <v>0.45547864698968266</v>
      </c>
      <c r="G41" s="77">
        <f>E41*F41</f>
        <v>0</v>
      </c>
      <c r="H41" s="77">
        <v>2.2372485694076888E-3</v>
      </c>
      <c r="I41" s="77">
        <f>C41+H41</f>
        <v>2.2372485694076888E-3</v>
      </c>
      <c r="J41" s="76">
        <f>分析係数表!G44</f>
        <v>0.26709165419892017</v>
      </c>
      <c r="K41" s="78">
        <f>I41*J41</f>
        <v>5.9755042125726732E-4</v>
      </c>
      <c r="L41" s="79"/>
      <c r="M41" s="80"/>
      <c r="N41" s="81">
        <f>分析係数表!H44</f>
        <v>0.10779487886361411</v>
      </c>
      <c r="O41" s="82">
        <f t="shared" si="4"/>
        <v>1.474341846515776</v>
      </c>
      <c r="P41" s="76">
        <f>分析係数表!C44</f>
        <v>0.45547864698968266</v>
      </c>
      <c r="Q41" s="82">
        <f>O41*P41</f>
        <v>0.67153122945127608</v>
      </c>
      <c r="R41" s="83">
        <v>0.68265113628055984</v>
      </c>
      <c r="S41" s="84">
        <f>I41+R41</f>
        <v>0.6848883848499675</v>
      </c>
      <c r="T41" s="85">
        <f>分析係数表!F44</f>
        <v>0.48806348793338972</v>
      </c>
      <c r="U41" s="86">
        <f>S41*T41</f>
        <v>0.33426901395494091</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投入係数表!Q42</f>
        <v>1.4035087719298245E-3</v>
      </c>
      <c r="E42" s="77">
        <f>$C$19*D42</f>
        <v>0.14035087719298245</v>
      </c>
      <c r="F42" s="76">
        <f>分析係数表!C45</f>
        <v>1</v>
      </c>
      <c r="G42" s="77">
        <f>E42*F42</f>
        <v>0.14035087719298245</v>
      </c>
      <c r="H42" s="77">
        <v>0.15806668468184326</v>
      </c>
      <c r="I42" s="77">
        <f>C42+H42</f>
        <v>0.15806668468184326</v>
      </c>
      <c r="J42" s="76">
        <f>分析係数表!G45</f>
        <v>0</v>
      </c>
      <c r="K42" s="78">
        <f>I42*J42</f>
        <v>0</v>
      </c>
      <c r="L42" s="79"/>
      <c r="M42" s="80"/>
      <c r="N42" s="81">
        <f>分析係数表!H45</f>
        <v>0</v>
      </c>
      <c r="O42" s="82">
        <f t="shared" si="4"/>
        <v>0</v>
      </c>
      <c r="P42" s="76">
        <f>分析係数表!C45</f>
        <v>1</v>
      </c>
      <c r="Q42" s="82">
        <f>O42*P42</f>
        <v>0</v>
      </c>
      <c r="R42" s="83">
        <v>1.4668735092387119E-2</v>
      </c>
      <c r="S42" s="84">
        <f>I42+R42</f>
        <v>0.17273541977423038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投入係数表!Q43</f>
        <v>8.4210526315789472E-3</v>
      </c>
      <c r="E43" s="77">
        <f>$C$19*D43</f>
        <v>0.84210526315789469</v>
      </c>
      <c r="F43" s="76">
        <f>分析係数表!C46</f>
        <v>0.339622641509434</v>
      </c>
      <c r="G43" s="77">
        <f>E43*F43</f>
        <v>0.28599801390268126</v>
      </c>
      <c r="H43" s="77">
        <v>0.30412268226683992</v>
      </c>
      <c r="I43" s="77">
        <f>C43+H43</f>
        <v>0.30412268226683992</v>
      </c>
      <c r="J43" s="76">
        <f>分析係数表!G46</f>
        <v>9.1833387996064289E-3</v>
      </c>
      <c r="K43" s="78">
        <f>I43*J43</f>
        <v>2.7928616279014489E-3</v>
      </c>
      <c r="L43" s="79"/>
      <c r="M43" s="80"/>
      <c r="N43" s="81">
        <f>分析係数表!H46</f>
        <v>2.0661561732582222E-2</v>
      </c>
      <c r="O43" s="82">
        <f t="shared" si="4"/>
        <v>0.2825941769947794</v>
      </c>
      <c r="P43" s="76">
        <f>分析係数表!C46</f>
        <v>0.339622641509434</v>
      </c>
      <c r="Q43" s="82">
        <f>O43*P43</f>
        <v>9.5975380866151511E-2</v>
      </c>
      <c r="R43" s="83">
        <v>0.10697158072393891</v>
      </c>
      <c r="S43" s="84">
        <f>I43+R43</f>
        <v>0.41109426299077884</v>
      </c>
      <c r="T43" s="85">
        <f>分析係数表!F46</f>
        <v>0.31321744834371923</v>
      </c>
      <c r="U43" s="86">
        <f>S43*T43</f>
        <v>0.1287618960827136</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投入係数表!Q44</f>
        <v>0.57263157894736838</v>
      </c>
      <c r="E44" s="91">
        <f>SUM(E5:E43)</f>
        <v>57.263157894736828</v>
      </c>
      <c r="F44" s="92">
        <f>分析係数表!C47</f>
        <v>0.37586044165269894</v>
      </c>
      <c r="G44" s="91">
        <f>SUM(G5:G43)</f>
        <v>8.9181721337031501</v>
      </c>
      <c r="H44" s="91">
        <f>SUM(H5:H43)</f>
        <v>10.13248240273106</v>
      </c>
      <c r="I44" s="91">
        <f>SUM(I5:I43)</f>
        <v>110.13248240273104</v>
      </c>
      <c r="J44" s="92">
        <f>分析係数表!G47</f>
        <v>0.22454849559823431</v>
      </c>
      <c r="K44" s="93">
        <f>SUM(K5:K43)</f>
        <v>21.80226927376496</v>
      </c>
      <c r="L44" s="94">
        <f>最終需要_まとめ!$L$33</f>
        <v>0.62733333333333341</v>
      </c>
      <c r="M44" s="91">
        <f>K44*L44</f>
        <v>13.677290257741886</v>
      </c>
      <c r="N44" s="95">
        <f>分析係数表!H47</f>
        <v>1</v>
      </c>
      <c r="O44" s="96">
        <f>SUM(O5:O43)</f>
        <v>13.677290257741886</v>
      </c>
      <c r="P44" s="92">
        <f>分析係数表!C47</f>
        <v>0.37586044165269894</v>
      </c>
      <c r="Q44" s="96">
        <f>SUM(Q5:Q43)</f>
        <v>6.530672711597389</v>
      </c>
      <c r="R44" s="91">
        <f>SUM(R5:R43)</f>
        <v>7.2328070517690399</v>
      </c>
      <c r="S44" s="97">
        <f>SUM(S5:S43)</f>
        <v>117.36528945450009</v>
      </c>
      <c r="T44" s="98">
        <f>分析係数表!F47</f>
        <v>0.4514453000332283</v>
      </c>
      <c r="U44" s="99">
        <f>SUM(U5:U43)</f>
        <v>50.667193180827915</v>
      </c>
      <c r="V44" s="100">
        <f>分析係数表!D47</f>
        <v>6.1166352989693973E-2</v>
      </c>
      <c r="W44" s="164">
        <f>SUM(W5:W43)</f>
        <v>4</v>
      </c>
      <c r="X44" s="92">
        <f>分析係数表!E47</f>
        <v>5.2427176815309715E-2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38"/>
  <sheetViews>
    <sheetView workbookViewId="0">
      <selection activeCell="L17" sqref="L17"/>
    </sheetView>
  </sheetViews>
  <sheetFormatPr defaultRowHeight="13" x14ac:dyDescent="0.2"/>
  <cols>
    <col min="1" max="1" width="3.6328125" customWidth="1"/>
    <col min="18" max="18" width="29.6328125" customWidth="1"/>
  </cols>
  <sheetData>
    <row r="1" spans="1:18" ht="14" x14ac:dyDescent="0.2">
      <c r="A1" s="29" t="s">
        <v>111</v>
      </c>
    </row>
    <row r="2" spans="1:18" x14ac:dyDescent="0.2">
      <c r="A2" s="16"/>
      <c r="B2" s="30" t="s">
        <v>112</v>
      </c>
      <c r="C2" s="17"/>
      <c r="D2" s="17"/>
      <c r="E2" s="17"/>
      <c r="F2" s="17"/>
      <c r="G2" s="17"/>
      <c r="H2" s="17"/>
      <c r="I2" s="17"/>
      <c r="J2" s="17"/>
      <c r="K2" s="17"/>
      <c r="L2" s="17"/>
      <c r="M2" s="17"/>
      <c r="N2" s="17"/>
      <c r="O2" s="17"/>
      <c r="P2" s="17"/>
      <c r="Q2" s="17"/>
      <c r="R2" s="31"/>
    </row>
    <row r="3" spans="1:18" ht="14" x14ac:dyDescent="0.3">
      <c r="A3" s="25"/>
      <c r="B3" s="32"/>
      <c r="R3" s="33"/>
    </row>
    <row r="4" spans="1:18" x14ac:dyDescent="0.2">
      <c r="A4" s="34" t="s">
        <v>324</v>
      </c>
      <c r="R4" s="33"/>
    </row>
    <row r="5" spans="1:18" x14ac:dyDescent="0.2">
      <c r="A5" s="25"/>
      <c r="B5" s="35" t="s">
        <v>325</v>
      </c>
      <c r="R5" s="33"/>
    </row>
    <row r="6" spans="1:18" x14ac:dyDescent="0.2">
      <c r="A6" s="25"/>
      <c r="B6" s="35" t="s">
        <v>326</v>
      </c>
      <c r="R6" s="33"/>
    </row>
    <row r="7" spans="1:18" x14ac:dyDescent="0.2">
      <c r="A7" s="25"/>
      <c r="B7" s="35" t="s">
        <v>327</v>
      </c>
      <c r="R7" s="33"/>
    </row>
    <row r="8" spans="1:18" x14ac:dyDescent="0.2">
      <c r="A8" s="25"/>
      <c r="B8" s="35" t="s">
        <v>328</v>
      </c>
      <c r="R8" s="33"/>
    </row>
    <row r="9" spans="1:18" x14ac:dyDescent="0.2">
      <c r="A9" s="25"/>
      <c r="B9" s="35" t="s">
        <v>329</v>
      </c>
      <c r="R9" s="33"/>
    </row>
    <row r="10" spans="1:18" x14ac:dyDescent="0.2">
      <c r="A10" s="25"/>
      <c r="B10" s="35" t="s">
        <v>330</v>
      </c>
      <c r="R10" s="33"/>
    </row>
    <row r="11" spans="1:18" x14ac:dyDescent="0.2">
      <c r="A11" s="25"/>
      <c r="B11" s="35" t="s">
        <v>331</v>
      </c>
      <c r="R11" s="33"/>
    </row>
    <row r="12" spans="1:18" ht="14" x14ac:dyDescent="0.3">
      <c r="A12" s="25"/>
      <c r="B12" s="32"/>
      <c r="R12" s="33"/>
    </row>
    <row r="13" spans="1:18" x14ac:dyDescent="0.2">
      <c r="A13" s="34" t="s">
        <v>113</v>
      </c>
      <c r="R13" s="33"/>
    </row>
    <row r="14" spans="1:18" x14ac:dyDescent="0.2">
      <c r="A14" s="25"/>
      <c r="B14" s="36" t="s">
        <v>362</v>
      </c>
      <c r="R14" s="33"/>
    </row>
    <row r="15" spans="1:18" x14ac:dyDescent="0.2">
      <c r="A15" s="25"/>
      <c r="B15" s="36" t="s">
        <v>364</v>
      </c>
      <c r="R15" s="33"/>
    </row>
    <row r="16" spans="1:18" x14ac:dyDescent="0.2">
      <c r="A16" s="25"/>
      <c r="B16" s="36" t="s">
        <v>96</v>
      </c>
      <c r="R16" s="33"/>
    </row>
    <row r="17" spans="1:18" x14ac:dyDescent="0.2">
      <c r="A17" s="25"/>
      <c r="B17" s="36" t="s">
        <v>97</v>
      </c>
      <c r="R17" s="33"/>
    </row>
    <row r="18" spans="1:18" x14ac:dyDescent="0.2">
      <c r="A18" s="25"/>
      <c r="B18" s="36" t="s">
        <v>98</v>
      </c>
      <c r="R18" s="33"/>
    </row>
    <row r="19" spans="1:18" x14ac:dyDescent="0.2">
      <c r="A19" s="25"/>
      <c r="B19" s="36" t="s">
        <v>99</v>
      </c>
      <c r="R19" s="33"/>
    </row>
    <row r="20" spans="1:18" x14ac:dyDescent="0.2">
      <c r="A20" s="25"/>
      <c r="B20" s="36" t="s">
        <v>332</v>
      </c>
      <c r="R20" s="33"/>
    </row>
    <row r="21" spans="1:18" x14ac:dyDescent="0.2">
      <c r="A21" s="25"/>
      <c r="B21" s="36" t="s">
        <v>100</v>
      </c>
      <c r="R21" s="33"/>
    </row>
    <row r="22" spans="1:18" ht="13.5" x14ac:dyDescent="0.2">
      <c r="A22" s="25"/>
      <c r="B22" s="37"/>
      <c r="R22" s="33"/>
    </row>
    <row r="23" spans="1:18" x14ac:dyDescent="0.2">
      <c r="A23" s="38" t="s">
        <v>114</v>
      </c>
      <c r="R23" s="33"/>
    </row>
    <row r="24" spans="1:18" x14ac:dyDescent="0.2">
      <c r="A24" s="25"/>
      <c r="B24" s="39" t="s">
        <v>115</v>
      </c>
      <c r="R24" s="33"/>
    </row>
    <row r="25" spans="1:18" x14ac:dyDescent="0.2">
      <c r="A25" s="25"/>
      <c r="B25" s="39" t="s">
        <v>363</v>
      </c>
      <c r="R25" s="33"/>
    </row>
    <row r="26" spans="1:18" x14ac:dyDescent="0.2">
      <c r="A26" s="25"/>
      <c r="B26" s="39" t="s">
        <v>333</v>
      </c>
      <c r="R26" s="33"/>
    </row>
    <row r="27" spans="1:18" x14ac:dyDescent="0.2">
      <c r="A27" s="25"/>
      <c r="B27" s="39" t="s">
        <v>116</v>
      </c>
      <c r="R27" s="33"/>
    </row>
    <row r="28" spans="1:18" x14ac:dyDescent="0.2">
      <c r="A28" s="25"/>
      <c r="B28" s="36" t="s">
        <v>334</v>
      </c>
      <c r="R28" s="33"/>
    </row>
    <row r="29" spans="1:18" x14ac:dyDescent="0.2">
      <c r="A29" s="25"/>
      <c r="B29" s="40" t="s">
        <v>117</v>
      </c>
      <c r="R29" s="33"/>
    </row>
    <row r="30" spans="1:18" x14ac:dyDescent="0.2">
      <c r="A30" s="25"/>
      <c r="B30" s="36"/>
      <c r="R30" s="33"/>
    </row>
    <row r="31" spans="1:18" ht="13.5" x14ac:dyDescent="0.2">
      <c r="A31" s="25"/>
      <c r="B31" s="37"/>
      <c r="R31" s="33"/>
    </row>
    <row r="32" spans="1:18" x14ac:dyDescent="0.2">
      <c r="A32" s="38" t="s">
        <v>101</v>
      </c>
      <c r="R32" s="33"/>
    </row>
    <row r="33" spans="1:18" x14ac:dyDescent="0.2">
      <c r="A33" s="25"/>
      <c r="B33" s="36" t="s">
        <v>335</v>
      </c>
      <c r="R33" s="33"/>
    </row>
    <row r="34" spans="1:18" x14ac:dyDescent="0.2">
      <c r="A34" s="25"/>
      <c r="B34" s="36" t="s">
        <v>336</v>
      </c>
      <c r="R34" s="33"/>
    </row>
    <row r="35" spans="1:18" x14ac:dyDescent="0.2">
      <c r="A35" s="25"/>
      <c r="B35" s="36" t="s">
        <v>337</v>
      </c>
      <c r="R35" s="33"/>
    </row>
    <row r="36" spans="1:18" x14ac:dyDescent="0.2">
      <c r="A36" s="25"/>
      <c r="B36" s="39" t="s">
        <v>118</v>
      </c>
      <c r="R36" s="33"/>
    </row>
    <row r="37" spans="1:18" x14ac:dyDescent="0.2">
      <c r="A37" s="25"/>
      <c r="B37" s="36" t="s">
        <v>338</v>
      </c>
      <c r="R37" s="33"/>
    </row>
    <row r="38" spans="1:18" ht="14" x14ac:dyDescent="0.3">
      <c r="A38" s="19"/>
      <c r="B38" s="41"/>
      <c r="C38" s="20"/>
      <c r="D38" s="20"/>
      <c r="E38" s="20"/>
      <c r="F38" s="20"/>
      <c r="G38" s="20"/>
      <c r="H38" s="20"/>
      <c r="I38" s="20"/>
      <c r="J38" s="20"/>
      <c r="K38" s="20"/>
      <c r="L38" s="20"/>
      <c r="M38" s="20"/>
      <c r="N38" s="20"/>
      <c r="O38" s="20"/>
      <c r="P38" s="20"/>
      <c r="Q38" s="20"/>
      <c r="R38" s="42"/>
    </row>
  </sheetData>
  <phoneticPr fontId="5"/>
  <pageMargins left="0.75" right="0.75" top="1" bottom="1" header="0.51200000000000001" footer="0.51200000000000001"/>
  <pageSetup paperSize="9" scale="85"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298</v>
      </c>
      <c r="S2" s="3" t="s">
        <v>153</v>
      </c>
      <c r="U2" s="64" t="s">
        <v>210</v>
      </c>
      <c r="W2" s="3" t="s">
        <v>130</v>
      </c>
      <c r="Y2" s="3" t="s">
        <v>154</v>
      </c>
    </row>
    <row r="3" spans="1:25" ht="44" x14ac:dyDescent="0.2">
      <c r="B3" s="65"/>
      <c r="C3" s="66" t="s">
        <v>228</v>
      </c>
      <c r="D3" s="66" t="s">
        <v>312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投入係数表!R5</f>
        <v>0</v>
      </c>
      <c r="E5" s="77">
        <f t="shared" ref="E5:E38" si="0">$C$20*D5</f>
        <v>0</v>
      </c>
      <c r="F5" s="76">
        <f>分析係数表!C8</f>
        <v>0.31930596918295995</v>
      </c>
      <c r="G5" s="77">
        <f t="shared" ref="G5:G38" si="1">E5*F5</f>
        <v>0</v>
      </c>
      <c r="H5" s="77">
        <f t="array" ref="H5:H43">MMULT(逆行列係数!C5:AO43,'16'!G5:G43)</f>
        <v>4.7347387173087203E-4</v>
      </c>
      <c r="I5" s="77">
        <f t="shared" ref="I5:I38" si="2">C5+H5</f>
        <v>4.7347387173087203E-4</v>
      </c>
      <c r="J5" s="76">
        <f>分析係数表!G8</f>
        <v>0.11985164942416553</v>
      </c>
      <c r="K5" s="78">
        <f t="shared" ref="K5:K38" si="3">I5*J5</f>
        <v>5.6746624486190788E-5</v>
      </c>
      <c r="L5" s="79" t="s">
        <v>184</v>
      </c>
      <c r="M5" s="80" t="s">
        <v>184</v>
      </c>
      <c r="N5" s="81">
        <f>分析係数表!H8</f>
        <v>1.0269115390614515E-2</v>
      </c>
      <c r="O5" s="82">
        <f t="shared" ref="O5:O43" si="4">$M$44*N5</f>
        <v>0.15286524347905739</v>
      </c>
      <c r="P5" s="76">
        <f>分析係数表!C8</f>
        <v>0.31930596918295995</v>
      </c>
      <c r="Q5" s="82">
        <f t="shared" ref="Q5:Q38" si="5">O5*P5</f>
        <v>4.8810784723469565E-2</v>
      </c>
      <c r="R5" s="83">
        <f t="array" ref="R5:R43">MMULT(逆行列係数!C5:AO43,'16'!Q5:Q43)</f>
        <v>6.3199949507969297E-2</v>
      </c>
      <c r="S5" s="84">
        <f t="shared" ref="S5:S38" si="6">I5+R5</f>
        <v>6.3673423379700167E-2</v>
      </c>
      <c r="T5" s="85">
        <f>分析係数表!F8</f>
        <v>0.45168846379074762</v>
      </c>
      <c r="U5" s="86">
        <f t="shared" ref="U5:U38" si="7">S5*T5</f>
        <v>2.8760550790674643E-2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投入係数表!R6</f>
        <v>0</v>
      </c>
      <c r="E6" s="77">
        <f t="shared" si="0"/>
        <v>0</v>
      </c>
      <c r="F6" s="76">
        <f>分析係数表!C9</f>
        <v>0.10538116591928248</v>
      </c>
      <c r="G6" s="77">
        <f t="shared" si="1"/>
        <v>0</v>
      </c>
      <c r="H6" s="77">
        <v>1.3663215617827981E-4</v>
      </c>
      <c r="I6" s="77">
        <f t="shared" si="2"/>
        <v>1.3663215617827981E-4</v>
      </c>
      <c r="J6" s="76">
        <f>分析係数表!G9</f>
        <v>0.23529411764705882</v>
      </c>
      <c r="K6" s="78">
        <f t="shared" si="3"/>
        <v>3.2148742630183488E-5</v>
      </c>
      <c r="L6" s="79"/>
      <c r="M6" s="80"/>
      <c r="N6" s="81">
        <f>分析係数表!H9</f>
        <v>5.5136190016722222E-4</v>
      </c>
      <c r="O6" s="82">
        <f t="shared" si="4"/>
        <v>8.207529851224556E-3</v>
      </c>
      <c r="P6" s="76">
        <f>分析係数表!C9</f>
        <v>0.10538116591928248</v>
      </c>
      <c r="Q6" s="82">
        <f t="shared" si="5"/>
        <v>8.6491906503935879E-4</v>
      </c>
      <c r="R6" s="83">
        <v>1.0226577134009403E-3</v>
      </c>
      <c r="S6" s="84">
        <f t="shared" si="6"/>
        <v>1.15928986957922E-3</v>
      </c>
      <c r="T6" s="85">
        <f>分析係数表!F9</f>
        <v>0.68627450980392157</v>
      </c>
      <c r="U6" s="86">
        <f t="shared" si="7"/>
        <v>7.9559108696613135E-4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投入係数表!R7</f>
        <v>0</v>
      </c>
      <c r="E7" s="77">
        <f t="shared" si="0"/>
        <v>0</v>
      </c>
      <c r="F7" s="76">
        <f>分析係数表!C10</f>
        <v>4.5045045045044585E-3</v>
      </c>
      <c r="G7" s="77">
        <f t="shared" si="1"/>
        <v>0</v>
      </c>
      <c r="H7" s="77">
        <v>4.7548444505246021E-6</v>
      </c>
      <c r="I7" s="77">
        <f t="shared" si="2"/>
        <v>4.7548444505246021E-6</v>
      </c>
      <c r="J7" s="76">
        <f>分析係数表!G10</f>
        <v>0.2857142857142857</v>
      </c>
      <c r="K7" s="78">
        <f t="shared" si="3"/>
        <v>1.358526985864172E-6</v>
      </c>
      <c r="L7" s="79"/>
      <c r="M7" s="80"/>
      <c r="N7" s="81">
        <f>分析係数表!H10</f>
        <v>1.0301761818913889E-3</v>
      </c>
      <c r="O7" s="82">
        <f t="shared" si="4"/>
        <v>1.5335121564130094E-2</v>
      </c>
      <c r="P7" s="76">
        <f>分析係数表!C10</f>
        <v>4.5045045045044585E-3</v>
      </c>
      <c r="Q7" s="82">
        <f t="shared" si="5"/>
        <v>6.9077124162747469E-5</v>
      </c>
      <c r="R7" s="83">
        <v>1.0241294980200128E-4</v>
      </c>
      <c r="S7" s="84">
        <f t="shared" si="6"/>
        <v>1.0716779425252589E-4</v>
      </c>
      <c r="T7" s="85">
        <f>分析係数表!F10</f>
        <v>0.5714285714285714</v>
      </c>
      <c r="U7" s="86">
        <f t="shared" si="7"/>
        <v>6.1238739572871937E-5</v>
      </c>
      <c r="V7" s="87">
        <f>分析係数表!D10</f>
        <v>0</v>
      </c>
      <c r="W7" s="167">
        <f t="shared" si="8"/>
        <v>0</v>
      </c>
      <c r="X7" s="76">
        <f>分析係数表!E10</f>
        <v>0</v>
      </c>
      <c r="Y7" s="166">
        <f t="shared" si="9"/>
        <v>0</v>
      </c>
    </row>
    <row r="8" spans="1:25" x14ac:dyDescent="0.2">
      <c r="A8" s="6" t="s">
        <v>222</v>
      </c>
      <c r="B8" s="5" t="s">
        <v>27</v>
      </c>
      <c r="C8" s="90"/>
      <c r="D8" s="76">
        <f>投入係数表!R8</f>
        <v>0</v>
      </c>
      <c r="E8" s="77">
        <f t="shared" si="0"/>
        <v>0</v>
      </c>
      <c r="F8" s="76">
        <f>分析係数表!C11</f>
        <v>3.1931139802859887E-3</v>
      </c>
      <c r="G8" s="77">
        <f t="shared" si="1"/>
        <v>0</v>
      </c>
      <c r="H8" s="77">
        <v>9.1098249061198828E-4</v>
      </c>
      <c r="I8" s="77">
        <f t="shared" si="2"/>
        <v>9.1098249061198828E-4</v>
      </c>
      <c r="J8" s="76">
        <f>分析係数表!G11</f>
        <v>0.37142857142857144</v>
      </c>
      <c r="K8" s="78">
        <f t="shared" si="3"/>
        <v>3.3836492508445279E-4</v>
      </c>
      <c r="L8" s="79"/>
      <c r="M8" s="80"/>
      <c r="N8" s="81">
        <f>分析係数表!H11</f>
        <v>-1.8136904610763891E-5</v>
      </c>
      <c r="O8" s="82">
        <f t="shared" si="4"/>
        <v>-2.6998453457975521E-4</v>
      </c>
      <c r="P8" s="76">
        <f>分析係数表!C11</f>
        <v>3.1931139802859887E-3</v>
      </c>
      <c r="Q8" s="82">
        <f t="shared" si="5"/>
        <v>-8.6209139182762232E-7</v>
      </c>
      <c r="R8" s="83">
        <v>1.9217880810600509E-4</v>
      </c>
      <c r="S8" s="84">
        <f t="shared" si="6"/>
        <v>1.1031612987179933E-3</v>
      </c>
      <c r="T8" s="85">
        <f>分析係数表!F11</f>
        <v>0.6</v>
      </c>
      <c r="U8" s="86">
        <f t="shared" si="7"/>
        <v>6.6189677923079602E-4</v>
      </c>
      <c r="V8" s="87">
        <f>分析係数表!D11</f>
        <v>2.8571428571428571E-2</v>
      </c>
      <c r="W8" s="167">
        <f t="shared" si="8"/>
        <v>0</v>
      </c>
      <c r="X8" s="76">
        <f>分析係数表!E11</f>
        <v>0</v>
      </c>
      <c r="Y8" s="166">
        <f t="shared" si="9"/>
        <v>0</v>
      </c>
    </row>
    <row r="9" spans="1:25" x14ac:dyDescent="0.2">
      <c r="A9" s="6" t="s">
        <v>223</v>
      </c>
      <c r="B9" s="5" t="s">
        <v>191</v>
      </c>
      <c r="C9" s="90"/>
      <c r="D9" s="76">
        <f>投入係数表!R9</f>
        <v>0</v>
      </c>
      <c r="E9" s="77">
        <f t="shared" si="0"/>
        <v>0</v>
      </c>
      <c r="F9" s="76">
        <f>分析係数表!C12</f>
        <v>6.6043595279642764E-2</v>
      </c>
      <c r="G9" s="77">
        <f t="shared" si="1"/>
        <v>0</v>
      </c>
      <c r="H9" s="77">
        <v>2.1650374599351457E-4</v>
      </c>
      <c r="I9" s="77">
        <f t="shared" si="2"/>
        <v>2.1650374599351457E-4</v>
      </c>
      <c r="J9" s="76">
        <f>分析係数表!G12</f>
        <v>0.14090852981113441</v>
      </c>
      <c r="K9" s="78">
        <f t="shared" si="3"/>
        <v>3.0507224546549423E-5</v>
      </c>
      <c r="L9" s="79"/>
      <c r="M9" s="80"/>
      <c r="N9" s="81">
        <f>分析係数表!H12</f>
        <v>8.4811793340854105E-2</v>
      </c>
      <c r="O9" s="82">
        <f t="shared" si="4"/>
        <v>1.2625016806018512</v>
      </c>
      <c r="P9" s="76">
        <f>分析係数表!C12</f>
        <v>6.6043595279642764E-2</v>
      </c>
      <c r="Q9" s="82">
        <f t="shared" si="5"/>
        <v>8.3380150033537478E-2</v>
      </c>
      <c r="R9" s="83">
        <v>9.3321330817302151E-2</v>
      </c>
      <c r="S9" s="84">
        <f t="shared" si="6"/>
        <v>9.353783456329566E-2</v>
      </c>
      <c r="T9" s="85">
        <f>分析係数表!F12</f>
        <v>0.31027033699543266</v>
      </c>
      <c r="U9" s="86">
        <f t="shared" si="7"/>
        <v>2.9022015451776774E-2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投入係数表!R10</f>
        <v>1.4257708073427196E-3</v>
      </c>
      <c r="E10" s="77">
        <f t="shared" si="0"/>
        <v>0.14257708073427197</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0.20513424937369798</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投入係数表!R11</f>
        <v>1.0693281055070398E-3</v>
      </c>
      <c r="E11" s="77">
        <f t="shared" si="0"/>
        <v>0.10693281055070397</v>
      </c>
      <c r="F11" s="76">
        <f>分析係数表!C14</f>
        <v>0.21132596685082872</v>
      </c>
      <c r="G11" s="77">
        <f t="shared" si="1"/>
        <v>2.2597679577704016E-2</v>
      </c>
      <c r="H11" s="77">
        <v>6.9723664315024414E-2</v>
      </c>
      <c r="I11" s="77">
        <f t="shared" si="2"/>
        <v>6.9723664315024414E-2</v>
      </c>
      <c r="J11" s="76">
        <f>分析係数表!G14</f>
        <v>0.15875192868163895</v>
      </c>
      <c r="K11" s="78">
        <f t="shared" si="3"/>
        <v>1.106876618476129E-2</v>
      </c>
      <c r="L11" s="79"/>
      <c r="M11" s="80"/>
      <c r="N11" s="81">
        <f>分析係数表!H14</f>
        <v>1.0700773720350694E-3</v>
      </c>
      <c r="O11" s="82">
        <f t="shared" si="4"/>
        <v>1.5929087540205555E-2</v>
      </c>
      <c r="P11" s="76">
        <f>分析係数表!C14</f>
        <v>0.21132596685082872</v>
      </c>
      <c r="Q11" s="82">
        <f t="shared" si="5"/>
        <v>3.3662298254854279E-3</v>
      </c>
      <c r="R11" s="83">
        <v>1.7901270196897197E-2</v>
      </c>
      <c r="S11" s="84">
        <f t="shared" si="6"/>
        <v>8.7624934511921604E-2</v>
      </c>
      <c r="T11" s="85">
        <f>分析係数表!F14</f>
        <v>0.30327447282701869</v>
      </c>
      <c r="U11" s="86">
        <f t="shared" si="7"/>
        <v>2.6574405820605062E-2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投入係数表!R12</f>
        <v>4.099091071110319E-3</v>
      </c>
      <c r="E12" s="77">
        <f t="shared" si="0"/>
        <v>0.4099091071110319</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0.11641733131079043</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投入係数表!R13</f>
        <v>1.0693281055070398E-3</v>
      </c>
      <c r="E13" s="77">
        <f t="shared" si="0"/>
        <v>0.10693281055070397</v>
      </c>
      <c r="F13" s="76">
        <f>分析係数表!C16</f>
        <v>5.160637490513531E-2</v>
      </c>
      <c r="G13" s="77">
        <f t="shared" si="1"/>
        <v>5.5184147109394377E-3</v>
      </c>
      <c r="H13" s="77">
        <v>9.9345682771477973E-3</v>
      </c>
      <c r="I13" s="77">
        <f t="shared" si="2"/>
        <v>9.9345682771477973E-3</v>
      </c>
      <c r="J13" s="76">
        <f>分析係数表!G16</f>
        <v>3.3358042994810974E-2</v>
      </c>
      <c r="K13" s="78">
        <f t="shared" si="3"/>
        <v>3.3139775572398143E-4</v>
      </c>
      <c r="L13" s="79"/>
      <c r="M13" s="80"/>
      <c r="N13" s="81">
        <f>分析係数表!H16</f>
        <v>1.6069297485136805E-2</v>
      </c>
      <c r="O13" s="82">
        <f t="shared" si="4"/>
        <v>0.23920629763766307</v>
      </c>
      <c r="P13" s="76">
        <f>分析係数表!C16</f>
        <v>5.160637490513531E-2</v>
      </c>
      <c r="Q13" s="82">
        <f t="shared" si="5"/>
        <v>1.2344569875558624E-2</v>
      </c>
      <c r="R13" s="83">
        <v>1.4089607848527421E-2</v>
      </c>
      <c r="S13" s="84">
        <f t="shared" si="6"/>
        <v>2.4024176125675218E-2</v>
      </c>
      <c r="T13" s="85">
        <f>分析係数表!F16</f>
        <v>0.28836174944403259</v>
      </c>
      <c r="U13" s="86">
        <f t="shared" si="7"/>
        <v>6.927653456551267E-3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投入係数表!R14</f>
        <v>2.1386562110140794E-2</v>
      </c>
      <c r="E14" s="77">
        <f t="shared" si="0"/>
        <v>2.1386562110140792</v>
      </c>
      <c r="F14" s="76">
        <f>分析係数表!C17</f>
        <v>0.10194271980773084</v>
      </c>
      <c r="G14" s="77">
        <f t="shared" si="1"/>
        <v>0.21802043088447157</v>
      </c>
      <c r="H14" s="77">
        <v>0.23799474581488911</v>
      </c>
      <c r="I14" s="77">
        <f t="shared" si="2"/>
        <v>0.23799474581488911</v>
      </c>
      <c r="J14" s="76">
        <f>分析係数表!G17</f>
        <v>0.21196160054370911</v>
      </c>
      <c r="K14" s="78">
        <f t="shared" si="3"/>
        <v>5.0445747243917108E-2</v>
      </c>
      <c r="L14" s="79"/>
      <c r="M14" s="80"/>
      <c r="N14" s="81">
        <f>分析係数表!H17</f>
        <v>2.8221023574348612E-3</v>
      </c>
      <c r="O14" s="82">
        <f t="shared" si="4"/>
        <v>4.2009593580609905E-2</v>
      </c>
      <c r="P14" s="76">
        <f>分析係数表!C17</f>
        <v>0.10194271980773084</v>
      </c>
      <c r="Q14" s="82">
        <f t="shared" si="5"/>
        <v>4.2825722276247638E-3</v>
      </c>
      <c r="R14" s="83">
        <v>9.3932308797942954E-3</v>
      </c>
      <c r="S14" s="84">
        <f t="shared" si="6"/>
        <v>0.2473879766946834</v>
      </c>
      <c r="T14" s="85">
        <f>分析係数表!F17</f>
        <v>0.32180783280944697</v>
      </c>
      <c r="U14" s="86">
        <f t="shared" si="7"/>
        <v>7.9611388643230044E-2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投入係数表!R15</f>
        <v>4.4555337729459991E-3</v>
      </c>
      <c r="E15" s="77">
        <f t="shared" si="0"/>
        <v>0.44555337729459993</v>
      </c>
      <c r="F15" s="76">
        <f>分析係数表!C18</f>
        <v>6.449787835926446E-2</v>
      </c>
      <c r="G15" s="77">
        <f t="shared" si="1"/>
        <v>2.8737247531306569E-2</v>
      </c>
      <c r="H15" s="77">
        <v>3.1863628815241664E-2</v>
      </c>
      <c r="I15" s="77">
        <f t="shared" si="2"/>
        <v>3.1863628815241664E-2</v>
      </c>
      <c r="J15" s="76">
        <f>分析係数表!G18</f>
        <v>0.21547360809833696</v>
      </c>
      <c r="K15" s="78">
        <f t="shared" si="3"/>
        <v>6.8657710679262589E-3</v>
      </c>
      <c r="L15" s="79"/>
      <c r="M15" s="80"/>
      <c r="N15" s="81">
        <f>分析係数表!H18</f>
        <v>4.2077618696972224E-4</v>
      </c>
      <c r="O15" s="82">
        <f t="shared" si="4"/>
        <v>6.2636412022503201E-3</v>
      </c>
      <c r="P15" s="76">
        <f>分析係数表!C18</f>
        <v>6.449787835926446E-2</v>
      </c>
      <c r="Q15" s="82">
        <f t="shared" si="5"/>
        <v>4.0399156834881812E-4</v>
      </c>
      <c r="R15" s="83">
        <v>1.0382999218830982E-3</v>
      </c>
      <c r="S15" s="84">
        <f t="shared" si="6"/>
        <v>3.2901928737124761E-2</v>
      </c>
      <c r="T15" s="85">
        <f>分析係数表!F18</f>
        <v>0.45914678235719453</v>
      </c>
      <c r="U15" s="86">
        <f t="shared" si="7"/>
        <v>1.5106814712996547E-2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投入係数表!R16</f>
        <v>9.5526644091962223E-2</v>
      </c>
      <c r="E16" s="77">
        <f t="shared" si="0"/>
        <v>9.5526644091962218</v>
      </c>
      <c r="F16" s="76">
        <f>分析係数表!C19</f>
        <v>8.3816636211964779E-2</v>
      </c>
      <c r="G16" s="77">
        <f t="shared" si="1"/>
        <v>0.80067219764058317</v>
      </c>
      <c r="H16" s="77">
        <v>0.85784018816474883</v>
      </c>
      <c r="I16" s="77">
        <f t="shared" si="2"/>
        <v>0.85784018816474883</v>
      </c>
      <c r="J16" s="76">
        <f>分析係数表!G19</f>
        <v>5.7589381288803254E-2</v>
      </c>
      <c r="K16" s="78">
        <f t="shared" si="3"/>
        <v>4.9402485681078447E-2</v>
      </c>
      <c r="L16" s="79"/>
      <c r="M16" s="80"/>
      <c r="N16" s="81">
        <f>分析係数表!H19</f>
        <v>-1.0882142766458335E-4</v>
      </c>
      <c r="O16" s="82">
        <f t="shared" si="4"/>
        <v>-1.6199072074785312E-3</v>
      </c>
      <c r="P16" s="76">
        <f>分析係数表!C19</f>
        <v>8.3816636211964779E-2</v>
      </c>
      <c r="Q16" s="82">
        <f t="shared" si="5"/>
        <v>-1.3577517310636779E-4</v>
      </c>
      <c r="R16" s="83">
        <v>8.7797251724774808E-4</v>
      </c>
      <c r="S16" s="84">
        <f t="shared" si="6"/>
        <v>0.85871816068199658</v>
      </c>
      <c r="T16" s="85">
        <f>分析係数表!F19</f>
        <v>0.2397773496039392</v>
      </c>
      <c r="U16" s="86">
        <f t="shared" si="7"/>
        <v>0.20590116462509875</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投入係数表!R17</f>
        <v>2.0139012653715916E-2</v>
      </c>
      <c r="E17" s="77">
        <f t="shared" si="0"/>
        <v>2.0139012653715915</v>
      </c>
      <c r="F17" s="76">
        <f>分析係数表!C20</f>
        <v>0.20483184148778999</v>
      </c>
      <c r="G17" s="77">
        <f t="shared" si="1"/>
        <v>0.4125111047606535</v>
      </c>
      <c r="H17" s="77">
        <v>0.48142029393364094</v>
      </c>
      <c r="I17" s="77">
        <f t="shared" si="2"/>
        <v>0.48142029393364094</v>
      </c>
      <c r="J17" s="76">
        <f>分析係数表!G20</f>
        <v>0.10000439000834102</v>
      </c>
      <c r="K17" s="78">
        <f t="shared" si="3"/>
        <v>4.8144142832469997E-2</v>
      </c>
      <c r="L17" s="79"/>
      <c r="M17" s="80"/>
      <c r="N17" s="81">
        <f>分析係数表!H20</f>
        <v>5.2234285279000004E-4</v>
      </c>
      <c r="O17" s="82">
        <f t="shared" si="4"/>
        <v>7.7755545958969495E-3</v>
      </c>
      <c r="P17" s="76">
        <f>分析係数表!C20</f>
        <v>0.20483184148778999</v>
      </c>
      <c r="Q17" s="82">
        <f t="shared" si="5"/>
        <v>1.5926811664664208E-3</v>
      </c>
      <c r="R17" s="83">
        <v>5.651781359722355E-3</v>
      </c>
      <c r="S17" s="84">
        <f t="shared" si="6"/>
        <v>0.48707207529336327</v>
      </c>
      <c r="T17" s="85">
        <f>分析係数表!F20</f>
        <v>0.22283682338996444</v>
      </c>
      <c r="U17" s="86">
        <f t="shared" si="7"/>
        <v>0.10853759402033065</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投入係数表!R18</f>
        <v>3.3683835323471752E-2</v>
      </c>
      <c r="E18" s="77">
        <f t="shared" si="0"/>
        <v>3.3683835323471754</v>
      </c>
      <c r="F18" s="76">
        <f>分析係数表!C21</f>
        <v>0.18990139408364504</v>
      </c>
      <c r="G18" s="77">
        <f t="shared" si="1"/>
        <v>0.63966072860112122</v>
      </c>
      <c r="H18" s="77">
        <v>0.66374358287999724</v>
      </c>
      <c r="I18" s="77">
        <f t="shared" si="2"/>
        <v>0.66374358287999724</v>
      </c>
      <c r="J18" s="76">
        <f>分析係数表!G21</f>
        <v>0.28518653100775193</v>
      </c>
      <c r="K18" s="78">
        <f t="shared" si="3"/>
        <v>0.18929072988020271</v>
      </c>
      <c r="L18" s="79"/>
      <c r="M18" s="80"/>
      <c r="N18" s="81">
        <f>分析係数表!H21</f>
        <v>8.7057142131666677E-4</v>
      </c>
      <c r="O18" s="82">
        <f t="shared" si="4"/>
        <v>1.2959257659828249E-2</v>
      </c>
      <c r="P18" s="76">
        <f>分析係数表!C21</f>
        <v>0.18990139408364504</v>
      </c>
      <c r="Q18" s="82">
        <f t="shared" si="5"/>
        <v>2.46098109589054E-3</v>
      </c>
      <c r="R18" s="83">
        <v>6.6478481881179921E-3</v>
      </c>
      <c r="S18" s="84">
        <f t="shared" si="6"/>
        <v>0.67039143106811527</v>
      </c>
      <c r="T18" s="85">
        <f>分析係数表!F21</f>
        <v>0.42587209302325579</v>
      </c>
      <c r="U18" s="86">
        <f t="shared" si="7"/>
        <v>0.28550100189383398</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投入係数表!R19</f>
        <v>4.0990910711103189E-2</v>
      </c>
      <c r="E19" s="77">
        <f t="shared" si="0"/>
        <v>4.099091071110319</v>
      </c>
      <c r="F19" s="76">
        <f>分析係数表!C22</f>
        <v>1.6020972909991271E-2</v>
      </c>
      <c r="G19" s="77">
        <f t="shared" si="1"/>
        <v>6.5671427005845523E-2</v>
      </c>
      <c r="H19" s="77">
        <v>6.6703551210329684E-2</v>
      </c>
      <c r="I19" s="77">
        <f t="shared" si="2"/>
        <v>6.6703551210329684E-2</v>
      </c>
      <c r="J19" s="76">
        <f>分析係数表!G22</f>
        <v>0.19438596491228069</v>
      </c>
      <c r="K19" s="78">
        <f t="shared" si="3"/>
        <v>1.2966234165095665E-2</v>
      </c>
      <c r="L19" s="79"/>
      <c r="M19" s="80"/>
      <c r="N19" s="81">
        <f>分析係数表!H22</f>
        <v>3.9901190143680555E-5</v>
      </c>
      <c r="O19" s="82">
        <f t="shared" si="4"/>
        <v>5.9396597607546135E-4</v>
      </c>
      <c r="P19" s="76">
        <f>分析係数表!C22</f>
        <v>1.6020972909991271E-2</v>
      </c>
      <c r="Q19" s="82">
        <f t="shared" si="5"/>
        <v>9.5159128121614895E-6</v>
      </c>
      <c r="R19" s="83">
        <v>1.7341788229130188E-4</v>
      </c>
      <c r="S19" s="84">
        <f t="shared" si="6"/>
        <v>6.6876969092620989E-2</v>
      </c>
      <c r="T19" s="85">
        <f>分析係数表!F22</f>
        <v>0.4126315789473684</v>
      </c>
      <c r="U19" s="86">
        <f t="shared" si="7"/>
        <v>2.7595549351902553E-2</v>
      </c>
      <c r="V19" s="87">
        <f>分析係数表!D22</f>
        <v>3.6491228070175435E-2</v>
      </c>
      <c r="W19" s="167">
        <f t="shared" si="8"/>
        <v>0</v>
      </c>
      <c r="X19" s="76">
        <f>分析係数表!E22</f>
        <v>3.5789473684210524E-2</v>
      </c>
      <c r="Y19" s="166">
        <f t="shared" si="9"/>
        <v>0</v>
      </c>
    </row>
    <row r="20" spans="1:25" x14ac:dyDescent="0.2">
      <c r="A20" s="6" t="s">
        <v>8</v>
      </c>
      <c r="B20" s="5" t="s">
        <v>270</v>
      </c>
      <c r="C20" s="75">
        <f>最終需要_まとめ!C21</f>
        <v>100</v>
      </c>
      <c r="D20" s="76">
        <f>投入係数表!R20</f>
        <v>0.15255747638567099</v>
      </c>
      <c r="E20" s="77">
        <f t="shared" si="0"/>
        <v>15.255747638567099</v>
      </c>
      <c r="F20" s="76">
        <f>分析係数表!C23</f>
        <v>0</v>
      </c>
      <c r="G20" s="77">
        <f t="shared" si="1"/>
        <v>0</v>
      </c>
      <c r="H20" s="77">
        <v>0</v>
      </c>
      <c r="I20" s="77">
        <f t="shared" si="2"/>
        <v>100</v>
      </c>
      <c r="J20" s="76">
        <f>分析係数表!G23</f>
        <v>0.21600427731242203</v>
      </c>
      <c r="K20" s="78">
        <f t="shared" si="3"/>
        <v>21.600427731242203</v>
      </c>
      <c r="L20" s="79"/>
      <c r="M20" s="80"/>
      <c r="N20" s="81">
        <f>分析係数表!H23</f>
        <v>2.5391666455069447E-5</v>
      </c>
      <c r="O20" s="82">
        <f t="shared" si="4"/>
        <v>3.7797834841165728E-4</v>
      </c>
      <c r="P20" s="76">
        <f>分析係数表!C23</f>
        <v>0</v>
      </c>
      <c r="Q20" s="82">
        <f t="shared" si="5"/>
        <v>0</v>
      </c>
      <c r="R20" s="83">
        <v>0</v>
      </c>
      <c r="S20" s="84">
        <f t="shared" si="6"/>
        <v>100</v>
      </c>
      <c r="T20" s="85">
        <f>分析係数表!F23</f>
        <v>0.44145428622348959</v>
      </c>
      <c r="U20" s="86">
        <f t="shared" si="7"/>
        <v>44.145428622348959</v>
      </c>
      <c r="V20" s="87">
        <f>分析係数表!D23</f>
        <v>3.7604705043664234E-2</v>
      </c>
      <c r="W20" s="167">
        <f t="shared" si="8"/>
        <v>4</v>
      </c>
      <c r="X20" s="76">
        <f>分析係数表!E23</f>
        <v>3.920869720192479E-2</v>
      </c>
      <c r="Y20" s="166">
        <f t="shared" si="9"/>
        <v>4</v>
      </c>
    </row>
    <row r="21" spans="1:25" x14ac:dyDescent="0.2">
      <c r="A21" s="6" t="s">
        <v>9</v>
      </c>
      <c r="B21" s="5" t="s">
        <v>271</v>
      </c>
      <c r="C21" s="90"/>
      <c r="D21" s="76">
        <f>投入係数表!R21</f>
        <v>5.8813045802887185E-3</v>
      </c>
      <c r="E21" s="77">
        <f t="shared" si="0"/>
        <v>0.58813045802887187</v>
      </c>
      <c r="F21" s="76">
        <f>分析係数表!C24</f>
        <v>0.69825317061497971</v>
      </c>
      <c r="G21" s="77">
        <f t="shared" si="1"/>
        <v>0.41066395705390002</v>
      </c>
      <c r="H21" s="77">
        <v>0.45527898854294502</v>
      </c>
      <c r="I21" s="77">
        <f t="shared" si="2"/>
        <v>0.45527898854294502</v>
      </c>
      <c r="J21" s="76">
        <f>分析係数表!G24</f>
        <v>0.20807453416149069</v>
      </c>
      <c r="K21" s="78">
        <f t="shared" si="3"/>
        <v>9.4731963454587939E-2</v>
      </c>
      <c r="L21" s="79"/>
      <c r="M21" s="80"/>
      <c r="N21" s="81">
        <f>分析係数表!H24</f>
        <v>2.9019047377222226E-4</v>
      </c>
      <c r="O21" s="82">
        <f t="shared" si="4"/>
        <v>4.3197525532760834E-3</v>
      </c>
      <c r="P21" s="76">
        <f>分析係数表!C24</f>
        <v>0.69825317061497971</v>
      </c>
      <c r="Q21" s="82">
        <f t="shared" si="5"/>
        <v>3.0162809165971793E-3</v>
      </c>
      <c r="R21" s="83">
        <v>1.5547935762997218E-2</v>
      </c>
      <c r="S21" s="84">
        <f t="shared" si="6"/>
        <v>0.47082692430594225</v>
      </c>
      <c r="T21" s="85">
        <f>分析係数表!F24</f>
        <v>0.39233954451345754</v>
      </c>
      <c r="U21" s="86">
        <f t="shared" si="7"/>
        <v>0.18472402102686553</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投入係数表!R22</f>
        <v>9.8021743004811975E-3</v>
      </c>
      <c r="E22" s="77">
        <f t="shared" si="0"/>
        <v>0.98021743004811979</v>
      </c>
      <c r="F22" s="76">
        <f>分析係数表!C25</f>
        <v>6.4698426111756691E-3</v>
      </c>
      <c r="G22" s="77">
        <f t="shared" si="1"/>
        <v>6.3418524971424308E-3</v>
      </c>
      <c r="H22" s="77">
        <v>7.9645534524173129E-3</v>
      </c>
      <c r="I22" s="77">
        <f t="shared" si="2"/>
        <v>7.9645534524173129E-3</v>
      </c>
      <c r="J22" s="76">
        <f>分析係数表!G25</f>
        <v>0.19696730374348445</v>
      </c>
      <c r="K22" s="78">
        <f t="shared" si="3"/>
        <v>1.5687566190434987E-3</v>
      </c>
      <c r="L22" s="79"/>
      <c r="M22" s="80"/>
      <c r="N22" s="81">
        <f>分析係数表!H25</f>
        <v>4.8606904356847223E-4</v>
      </c>
      <c r="O22" s="82">
        <f t="shared" si="4"/>
        <v>7.2355855267374385E-3</v>
      </c>
      <c r="P22" s="76">
        <f>分析係数表!C25</f>
        <v>6.4698426111756691E-3</v>
      </c>
      <c r="Q22" s="82">
        <f t="shared" si="5"/>
        <v>4.681309955769183E-5</v>
      </c>
      <c r="R22" s="83">
        <v>5.5361475833144377E-4</v>
      </c>
      <c r="S22" s="84">
        <f t="shared" si="6"/>
        <v>8.5181682107487566E-3</v>
      </c>
      <c r="T22" s="85">
        <f>分析係数表!F25</f>
        <v>0.35065550465961143</v>
      </c>
      <c r="U22" s="86">
        <f t="shared" si="7"/>
        <v>2.9869425727155645E-3</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投入係数表!R23</f>
        <v>2.3703439672072713E-2</v>
      </c>
      <c r="E23" s="77">
        <f t="shared" si="0"/>
        <v>2.3703439672072713</v>
      </c>
      <c r="F23" s="76">
        <f>分析係数表!C26</f>
        <v>0.30930996714129244</v>
      </c>
      <c r="G23" s="77">
        <f t="shared" si="1"/>
        <v>0.73317101461044187</v>
      </c>
      <c r="H23" s="77">
        <v>0.77509951266782617</v>
      </c>
      <c r="I23" s="77">
        <f t="shared" si="2"/>
        <v>0.77509951266782617</v>
      </c>
      <c r="J23" s="76">
        <f>分析係数表!G26</f>
        <v>0.19640381464521278</v>
      </c>
      <c r="K23" s="78">
        <f t="shared" si="3"/>
        <v>0.15223250101760649</v>
      </c>
      <c r="L23" s="79"/>
      <c r="M23" s="80"/>
      <c r="N23" s="81">
        <f>分析係数表!H26</f>
        <v>9.7503999187466672E-3</v>
      </c>
      <c r="O23" s="82">
        <f t="shared" si="4"/>
        <v>0.14514368579007639</v>
      </c>
      <c r="P23" s="76">
        <f>分析係数表!C26</f>
        <v>0.30930996714129244</v>
      </c>
      <c r="Q23" s="82">
        <f t="shared" si="5"/>
        <v>4.4894388682494603E-2</v>
      </c>
      <c r="R23" s="83">
        <v>5.0868276158786807E-2</v>
      </c>
      <c r="S23" s="84">
        <f t="shared" si="6"/>
        <v>0.82596778882661304</v>
      </c>
      <c r="T23" s="85">
        <f>分析係数表!F26</f>
        <v>0.33483174389782799</v>
      </c>
      <c r="U23" s="86">
        <f t="shared" si="7"/>
        <v>0.27656023513624778</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投入係数表!R24</f>
        <v>1.7822135091783995E-4</v>
      </c>
      <c r="E24" s="77">
        <f t="shared" si="0"/>
        <v>1.7822135091783996E-2</v>
      </c>
      <c r="F24" s="76">
        <f>分析係数表!C27</f>
        <v>1</v>
      </c>
      <c r="G24" s="77">
        <f t="shared" si="1"/>
        <v>1.7822135091783996E-2</v>
      </c>
      <c r="H24" s="77">
        <v>2.2308683681479723E-2</v>
      </c>
      <c r="I24" s="77">
        <f t="shared" si="2"/>
        <v>2.2308683681479723E-2</v>
      </c>
      <c r="J24" s="76">
        <f>分析係数表!G27</f>
        <v>0.17104746959591996</v>
      </c>
      <c r="K24" s="78">
        <f t="shared" si="3"/>
        <v>3.8158438937328986E-3</v>
      </c>
      <c r="L24" s="79"/>
      <c r="M24" s="80"/>
      <c r="N24" s="81">
        <f>分析係数表!H27</f>
        <v>1.0751557053260833E-2</v>
      </c>
      <c r="O24" s="82">
        <f t="shared" si="4"/>
        <v>0.16004683209887885</v>
      </c>
      <c r="P24" s="76">
        <f>分析係数表!C27</f>
        <v>1</v>
      </c>
      <c r="Q24" s="82">
        <f t="shared" si="5"/>
        <v>0.16004683209887885</v>
      </c>
      <c r="R24" s="83">
        <v>0.16616722230676156</v>
      </c>
      <c r="S24" s="84">
        <f t="shared" si="6"/>
        <v>0.18847590598824129</v>
      </c>
      <c r="T24" s="85">
        <f>分析係数表!F27</f>
        <v>0.32230451819045502</v>
      </c>
      <c r="U24" s="86">
        <f t="shared" si="7"/>
        <v>6.0746636070049605E-2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投入係数表!R25</f>
        <v>5.3466405275351988E-4</v>
      </c>
      <c r="E25" s="77">
        <f t="shared" si="0"/>
        <v>5.3466405275351986E-2</v>
      </c>
      <c r="F25" s="76">
        <f>分析係数表!C28</f>
        <v>0.18422373610613119</v>
      </c>
      <c r="G25" s="77">
        <f t="shared" si="1"/>
        <v>9.8497809359899043E-3</v>
      </c>
      <c r="H25" s="77">
        <v>3.4789406255539015E-2</v>
      </c>
      <c r="I25" s="77">
        <f t="shared" si="2"/>
        <v>3.4789406255539015E-2</v>
      </c>
      <c r="J25" s="76">
        <f>分析係数表!G28</f>
        <v>0.12484443941622356</v>
      </c>
      <c r="K25" s="78">
        <f t="shared" si="3"/>
        <v>4.3432639215960295E-3</v>
      </c>
      <c r="L25" s="79"/>
      <c r="M25" s="80"/>
      <c r="N25" s="81">
        <f>分析係数表!H28</f>
        <v>2.0316960544977711E-2</v>
      </c>
      <c r="O25" s="82">
        <f t="shared" si="4"/>
        <v>0.30243667563624177</v>
      </c>
      <c r="P25" s="76">
        <f>分析係数表!C28</f>
        <v>0.18422373610613119</v>
      </c>
      <c r="Q25" s="82">
        <f t="shared" si="5"/>
        <v>5.5716014321226602E-2</v>
      </c>
      <c r="R25" s="83">
        <v>6.6388412754225801E-2</v>
      </c>
      <c r="S25" s="84">
        <f t="shared" si="6"/>
        <v>0.10117781900976482</v>
      </c>
      <c r="T25" s="85">
        <f>分析係数表!F28</f>
        <v>0.21354225591130219</v>
      </c>
      <c r="U25" s="86">
        <f t="shared" si="7"/>
        <v>2.1605739719530614E-2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投入係数表!R26</f>
        <v>3.2079843165211193E-3</v>
      </c>
      <c r="E26" s="77">
        <f t="shared" si="0"/>
        <v>0.32079843165211192</v>
      </c>
      <c r="F26" s="76">
        <f>分析係数表!C29</f>
        <v>0.37519639677385563</v>
      </c>
      <c r="G26" s="77">
        <f t="shared" si="1"/>
        <v>0.12036241564657639</v>
      </c>
      <c r="H26" s="77">
        <v>0.15633484968569225</v>
      </c>
      <c r="I26" s="77">
        <f t="shared" si="2"/>
        <v>0.15633484968569225</v>
      </c>
      <c r="J26" s="76">
        <f>分析係数表!G29</f>
        <v>0.26085431102534867</v>
      </c>
      <c r="K26" s="78">
        <f t="shared" si="3"/>
        <v>4.0780619504012697E-2</v>
      </c>
      <c r="L26" s="79"/>
      <c r="M26" s="80"/>
      <c r="N26" s="81">
        <f>分析係数表!H29</f>
        <v>9.7721642042795844E-3</v>
      </c>
      <c r="O26" s="82">
        <f t="shared" si="4"/>
        <v>0.14546766723157209</v>
      </c>
      <c r="P26" s="76">
        <f>分析係数表!C29</f>
        <v>0.37519639677385563</v>
      </c>
      <c r="Q26" s="82">
        <f t="shared" si="5"/>
        <v>5.4578944592384118E-2</v>
      </c>
      <c r="R26" s="83">
        <v>7.4362498809066715E-2</v>
      </c>
      <c r="S26" s="84">
        <f t="shared" si="6"/>
        <v>0.23069734849475898</v>
      </c>
      <c r="T26" s="85">
        <f>分析係数表!F29</f>
        <v>0.42899745636347691</v>
      </c>
      <c r="U26" s="86">
        <f t="shared" si="7"/>
        <v>9.8968575694050195E-2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投入係数表!R27</f>
        <v>1.6039921582605597E-3</v>
      </c>
      <c r="E27" s="77">
        <f t="shared" si="0"/>
        <v>0.16039921582605596</v>
      </c>
      <c r="F27" s="76">
        <f>分析係数表!C30</f>
        <v>1</v>
      </c>
      <c r="G27" s="77">
        <f t="shared" si="1"/>
        <v>0.16039921582605596</v>
      </c>
      <c r="H27" s="77">
        <v>0.18943255582050736</v>
      </c>
      <c r="I27" s="77">
        <f t="shared" si="2"/>
        <v>0.18943255582050736</v>
      </c>
      <c r="J27" s="76">
        <f>分析係数表!G30</f>
        <v>0.34460347092581067</v>
      </c>
      <c r="K27" s="78">
        <f t="shared" si="3"/>
        <v>6.5279116242094218E-2</v>
      </c>
      <c r="L27" s="79"/>
      <c r="M27" s="80"/>
      <c r="N27" s="81">
        <f>分析係数表!H30</f>
        <v>0</v>
      </c>
      <c r="O27" s="82">
        <f t="shared" si="4"/>
        <v>0</v>
      </c>
      <c r="P27" s="76">
        <f>分析係数表!C30</f>
        <v>1</v>
      </c>
      <c r="Q27" s="82">
        <f t="shared" si="5"/>
        <v>0</v>
      </c>
      <c r="R27" s="83">
        <v>4.5785420201596198E-2</v>
      </c>
      <c r="S27" s="84">
        <f t="shared" si="6"/>
        <v>0.23521797602210356</v>
      </c>
      <c r="T27" s="85">
        <f>分析係数表!F30</f>
        <v>0.44064163728133859</v>
      </c>
      <c r="U27" s="86">
        <f t="shared" si="7"/>
        <v>0.10364683407238236</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投入係数表!R28</f>
        <v>1.0871502405988238E-2</v>
      </c>
      <c r="E28" s="77">
        <f t="shared" si="0"/>
        <v>1.0871502405988238</v>
      </c>
      <c r="F28" s="76">
        <f>分析係数表!C31</f>
        <v>0.41247576690614662</v>
      </c>
      <c r="G28" s="77">
        <f t="shared" si="1"/>
        <v>0.44842312923320166</v>
      </c>
      <c r="H28" s="77">
        <v>0.53114634465488797</v>
      </c>
      <c r="I28" s="77">
        <f t="shared" si="2"/>
        <v>0.53114634465488797</v>
      </c>
      <c r="J28" s="76">
        <f>分析係数表!G31</f>
        <v>7.085965394122494E-2</v>
      </c>
      <c r="K28" s="78">
        <f t="shared" si="3"/>
        <v>3.7636846174391954E-2</v>
      </c>
      <c r="L28" s="79"/>
      <c r="M28" s="80"/>
      <c r="N28" s="81">
        <f>分析係数表!H31</f>
        <v>2.0541858162151181E-2</v>
      </c>
      <c r="O28" s="82">
        <f t="shared" si="4"/>
        <v>0.30578448386503071</v>
      </c>
      <c r="P28" s="76">
        <f>分析係数表!C31</f>
        <v>0.41247576690614662</v>
      </c>
      <c r="Q28" s="82">
        <f t="shared" si="5"/>
        <v>0.12612868949022876</v>
      </c>
      <c r="R28" s="83">
        <v>0.16856492687181368</v>
      </c>
      <c r="S28" s="84">
        <f t="shared" si="6"/>
        <v>0.69971127152670165</v>
      </c>
      <c r="T28" s="85">
        <f>分析係数表!F31</f>
        <v>0.34509750068662454</v>
      </c>
      <c r="U28" s="86">
        <f t="shared" si="7"/>
        <v>0.24146861100612485</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投入係数表!R29</f>
        <v>5.3466405275351988E-4</v>
      </c>
      <c r="E29" s="77">
        <f t="shared" si="0"/>
        <v>5.3466405275351986E-2</v>
      </c>
      <c r="F29" s="76">
        <f>分析係数表!C32</f>
        <v>0.57030303030303031</v>
      </c>
      <c r="G29" s="77">
        <f t="shared" si="1"/>
        <v>3.0492052947943164E-2</v>
      </c>
      <c r="H29" s="77">
        <v>3.7771890597799909E-2</v>
      </c>
      <c r="I29" s="77">
        <f t="shared" si="2"/>
        <v>3.7771890597799909E-2</v>
      </c>
      <c r="J29" s="76">
        <f>分析係数表!G32</f>
        <v>0.14036939313984167</v>
      </c>
      <c r="K29" s="78">
        <f t="shared" si="3"/>
        <v>5.3020173609576648E-3</v>
      </c>
      <c r="L29" s="79"/>
      <c r="M29" s="80"/>
      <c r="N29" s="81">
        <f>分析係数表!H32</f>
        <v>5.992433283396389E-3</v>
      </c>
      <c r="O29" s="82">
        <f t="shared" si="4"/>
        <v>8.9202890225151099E-2</v>
      </c>
      <c r="P29" s="76">
        <f>分析係数表!C32</f>
        <v>0.57030303030303031</v>
      </c>
      <c r="Q29" s="82">
        <f t="shared" si="5"/>
        <v>5.0872678607192232E-2</v>
      </c>
      <c r="R29" s="83">
        <v>6.5469185469868199E-2</v>
      </c>
      <c r="S29" s="84">
        <f t="shared" si="6"/>
        <v>0.10324107606766811</v>
      </c>
      <c r="T29" s="85">
        <f>分析係数表!F32</f>
        <v>0.48284960422163586</v>
      </c>
      <c r="U29" s="86">
        <f t="shared" si="7"/>
        <v>4.9849912718689347E-2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投入係数表!R30</f>
        <v>0</v>
      </c>
      <c r="E30" s="77">
        <f t="shared" si="0"/>
        <v>0</v>
      </c>
      <c r="F30" s="76">
        <f>分析係数表!C33</f>
        <v>0.6011428571428572</v>
      </c>
      <c r="G30" s="77">
        <f t="shared" si="1"/>
        <v>0</v>
      </c>
      <c r="H30" s="77">
        <v>9.89407982927136E-3</v>
      </c>
      <c r="I30" s="77">
        <f t="shared" si="2"/>
        <v>9.89407982927136E-3</v>
      </c>
      <c r="J30" s="76">
        <f>分析係数表!G33</f>
        <v>0.50790638836179636</v>
      </c>
      <c r="K30" s="78">
        <f t="shared" si="3"/>
        <v>5.0252663522485155E-3</v>
      </c>
      <c r="L30" s="79"/>
      <c r="M30" s="80"/>
      <c r="N30" s="81">
        <f>分析係数表!H33</f>
        <v>9.0684523053819453E-4</v>
      </c>
      <c r="O30" s="82">
        <f t="shared" si="4"/>
        <v>1.3499226728987759E-2</v>
      </c>
      <c r="P30" s="76">
        <f>分析係数表!C33</f>
        <v>0.6011428571428572</v>
      </c>
      <c r="Q30" s="82">
        <f t="shared" si="5"/>
        <v>8.1149637250829271E-3</v>
      </c>
      <c r="R30" s="83">
        <v>2.4963918702307068E-2</v>
      </c>
      <c r="S30" s="84">
        <f t="shared" si="6"/>
        <v>3.4857998531578428E-2</v>
      </c>
      <c r="T30" s="85">
        <f>分析係数表!F33</f>
        <v>0.64579380139152431</v>
      </c>
      <c r="U30" s="86">
        <f t="shared" si="7"/>
        <v>2.2511079380608204E-2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投入係数表!R31</f>
        <v>4.152557476385671E-2</v>
      </c>
      <c r="E31" s="77">
        <f t="shared" si="0"/>
        <v>4.1525574763856712</v>
      </c>
      <c r="F31" s="76">
        <f>分析係数表!C34</f>
        <v>0.23356645198677672</v>
      </c>
      <c r="G31" s="77">
        <f t="shared" si="1"/>
        <v>0.96989811643056456</v>
      </c>
      <c r="H31" s="77">
        <v>1.0414813477676126</v>
      </c>
      <c r="I31" s="77">
        <f t="shared" si="2"/>
        <v>1.0414813477676126</v>
      </c>
      <c r="J31" s="76">
        <f>分析係数表!G34</f>
        <v>0.42480002746403928</v>
      </c>
      <c r="K31" s="78">
        <f t="shared" si="3"/>
        <v>0.44242130513496647</v>
      </c>
      <c r="L31" s="79"/>
      <c r="M31" s="80"/>
      <c r="N31" s="81">
        <f>分析係数表!H34</f>
        <v>0.14989426184611926</v>
      </c>
      <c r="O31" s="82">
        <f t="shared" si="4"/>
        <v>2.2313141844878448</v>
      </c>
      <c r="P31" s="76">
        <f>分析係数表!C34</f>
        <v>0.23356645198677672</v>
      </c>
      <c r="Q31" s="82">
        <f t="shared" si="5"/>
        <v>0.52116013733859401</v>
      </c>
      <c r="R31" s="83">
        <v>0.56905448361924826</v>
      </c>
      <c r="S31" s="84">
        <f t="shared" si="6"/>
        <v>1.6105358313868607</v>
      </c>
      <c r="T31" s="85">
        <f>分析係数表!F34</f>
        <v>0.69961207044526075</v>
      </c>
      <c r="U31" s="86">
        <f t="shared" si="7"/>
        <v>1.1267503075228411</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投入係数表!R32</f>
        <v>6.4159686330422386E-3</v>
      </c>
      <c r="E32" s="77">
        <f t="shared" si="0"/>
        <v>0.64159686330422383</v>
      </c>
      <c r="F32" s="76">
        <f>分析係数表!C35</f>
        <v>0.38334288443170961</v>
      </c>
      <c r="G32" s="77">
        <f t="shared" si="1"/>
        <v>0.24595159222137847</v>
      </c>
      <c r="H32" s="77">
        <v>0.28800729110048345</v>
      </c>
      <c r="I32" s="77">
        <f t="shared" si="2"/>
        <v>0.28800729110048345</v>
      </c>
      <c r="J32" s="76">
        <f>分析係数表!G35</f>
        <v>0.31383724189479584</v>
      </c>
      <c r="K32" s="78">
        <f t="shared" si="3"/>
        <v>9.0387413884567308E-2</v>
      </c>
      <c r="L32" s="79"/>
      <c r="M32" s="80"/>
      <c r="N32" s="81">
        <f>分析係数表!H35</f>
        <v>5.7098603095606881E-2</v>
      </c>
      <c r="O32" s="82">
        <f t="shared" si="4"/>
        <v>0.84996531176398527</v>
      </c>
      <c r="P32" s="76">
        <f>分析係数表!C35</f>
        <v>0.38334288443170961</v>
      </c>
      <c r="Q32" s="82">
        <f t="shared" si="5"/>
        <v>0.32582815427850342</v>
      </c>
      <c r="R32" s="83">
        <v>0.43942345983866421</v>
      </c>
      <c r="S32" s="84">
        <f t="shared" si="6"/>
        <v>0.72743075093914766</v>
      </c>
      <c r="T32" s="85">
        <f>分析係数表!F35</f>
        <v>0.64393160796038496</v>
      </c>
      <c r="U32" s="86">
        <f t="shared" si="7"/>
        <v>0.46841565313207567</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投入係数表!R33</f>
        <v>1.6039921582605597E-3</v>
      </c>
      <c r="E33" s="77">
        <f t="shared" si="0"/>
        <v>0.16039921582605596</v>
      </c>
      <c r="F33" s="76">
        <f>分析係数表!C36</f>
        <v>0.89284634912959382</v>
      </c>
      <c r="G33" s="77">
        <f t="shared" si="1"/>
        <v>0.14321185425354382</v>
      </c>
      <c r="H33" s="77">
        <v>0.2049117757919541</v>
      </c>
      <c r="I33" s="77">
        <f t="shared" si="2"/>
        <v>0.2049117757919541</v>
      </c>
      <c r="J33" s="76">
        <f>分析係数表!G36</f>
        <v>2.3659252759121133E-2</v>
      </c>
      <c r="K33" s="78">
        <f t="shared" si="3"/>
        <v>4.8480594967822014E-3</v>
      </c>
      <c r="L33" s="79"/>
      <c r="M33" s="80"/>
      <c r="N33" s="81">
        <f>分析係数表!H36</f>
        <v>0.22140807672636126</v>
      </c>
      <c r="O33" s="82">
        <f t="shared" si="4"/>
        <v>3.2958632043358191</v>
      </c>
      <c r="P33" s="76">
        <f>分析係数表!C36</f>
        <v>0.89284634912959382</v>
      </c>
      <c r="Q33" s="82">
        <f t="shared" si="5"/>
        <v>2.9426994292218005</v>
      </c>
      <c r="R33" s="83">
        <v>3.0437367135535252</v>
      </c>
      <c r="S33" s="84">
        <f t="shared" si="6"/>
        <v>3.2486484893454795</v>
      </c>
      <c r="T33" s="85">
        <f>分析係数表!F36</f>
        <v>0.87728239225083537</v>
      </c>
      <c r="U33" s="86">
        <f t="shared" si="7"/>
        <v>2.8499821183150646</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投入係数表!R34</f>
        <v>1.3723044020673677E-2</v>
      </c>
      <c r="E34" s="77">
        <f t="shared" si="0"/>
        <v>1.3723044020673676</v>
      </c>
      <c r="F34" s="76">
        <f>分析係数表!C37</f>
        <v>0.21490407922986354</v>
      </c>
      <c r="G34" s="77">
        <f t="shared" si="1"/>
        <v>0.2949138139493761</v>
      </c>
      <c r="H34" s="77">
        <v>0.33906055399648599</v>
      </c>
      <c r="I34" s="77">
        <f t="shared" si="2"/>
        <v>0.33906055399648599</v>
      </c>
      <c r="J34" s="76">
        <f>分析係数表!G37</f>
        <v>0.45930626057529611</v>
      </c>
      <c r="K34" s="78">
        <f t="shared" si="3"/>
        <v>0.15573263516471425</v>
      </c>
      <c r="L34" s="79"/>
      <c r="M34" s="80"/>
      <c r="N34" s="81">
        <f>分析係数表!H37</f>
        <v>4.6223715090992851E-2</v>
      </c>
      <c r="O34" s="82">
        <f t="shared" si="4"/>
        <v>0.68808258482996409</v>
      </c>
      <c r="P34" s="76">
        <f>分析係数表!C37</f>
        <v>0.21490407922986354</v>
      </c>
      <c r="Q34" s="82">
        <f t="shared" si="5"/>
        <v>0.1478717543269879</v>
      </c>
      <c r="R34" s="83">
        <v>0.17332790208816742</v>
      </c>
      <c r="S34" s="84">
        <f t="shared" si="6"/>
        <v>0.51238845608465344</v>
      </c>
      <c r="T34" s="85">
        <f>分析係数表!F37</f>
        <v>0.7057529610829103</v>
      </c>
      <c r="U34" s="86">
        <f t="shared" si="7"/>
        <v>0.36161967010644491</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投入係数表!R35</f>
        <v>9.6239529495633584E-3</v>
      </c>
      <c r="E35" s="77">
        <f t="shared" si="0"/>
        <v>0.9623952949563358</v>
      </c>
      <c r="F35" s="76">
        <f>分析係数表!C38</f>
        <v>0.11038675651919128</v>
      </c>
      <c r="G35" s="77">
        <f t="shared" si="1"/>
        <v>0.10623569509956031</v>
      </c>
      <c r="H35" s="77">
        <v>0.12420210396885679</v>
      </c>
      <c r="I35" s="77">
        <f t="shared" si="2"/>
        <v>0.12420210396885679</v>
      </c>
      <c r="J35" s="76">
        <f>分析係数表!G38</f>
        <v>0.31473468458209974</v>
      </c>
      <c r="K35" s="78">
        <f t="shared" si="3"/>
        <v>3.9090710017071303E-2</v>
      </c>
      <c r="L35" s="79"/>
      <c r="M35" s="80"/>
      <c r="N35" s="81">
        <f>分析係数表!H38</f>
        <v>4.1428317511906877E-2</v>
      </c>
      <c r="O35" s="82">
        <f t="shared" si="4"/>
        <v>0.61669867388707678</v>
      </c>
      <c r="P35" s="76">
        <f>分析係数表!C38</f>
        <v>0.11038675651919128</v>
      </c>
      <c r="Q35" s="82">
        <f t="shared" si="5"/>
        <v>6.807536636008088E-2</v>
      </c>
      <c r="R35" s="83">
        <v>8.2775883527668168E-2</v>
      </c>
      <c r="S35" s="84">
        <f t="shared" si="6"/>
        <v>0.20697798749652496</v>
      </c>
      <c r="T35" s="85">
        <f>分析係数表!F38</f>
        <v>0.52516511045319969</v>
      </c>
      <c r="U35" s="86">
        <f t="shared" si="7"/>
        <v>0.10869761766499351</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投入係数表!R36</f>
        <v>0</v>
      </c>
      <c r="E36" s="77">
        <f t="shared" si="0"/>
        <v>0</v>
      </c>
      <c r="F36" s="76">
        <f>分析係数表!C39</f>
        <v>1</v>
      </c>
      <c r="G36" s="77">
        <f t="shared" si="1"/>
        <v>0</v>
      </c>
      <c r="H36" s="77">
        <v>4.6530415514969364E-2</v>
      </c>
      <c r="I36" s="77">
        <f t="shared" si="2"/>
        <v>4.6530415514969364E-2</v>
      </c>
      <c r="J36" s="76">
        <f>分析係数表!G39</f>
        <v>0.35137517630465442</v>
      </c>
      <c r="K36" s="78">
        <f t="shared" si="3"/>
        <v>1.6349632955101188E-2</v>
      </c>
      <c r="L36" s="79"/>
      <c r="M36" s="80"/>
      <c r="N36" s="81">
        <f>分析係数表!H39</f>
        <v>3.6128713984641667E-3</v>
      </c>
      <c r="O36" s="82">
        <f t="shared" si="4"/>
        <v>5.3780919288287231E-2</v>
      </c>
      <c r="P36" s="76">
        <f>分析係数表!C39</f>
        <v>1</v>
      </c>
      <c r="Q36" s="82">
        <f t="shared" si="5"/>
        <v>5.3780919288287231E-2</v>
      </c>
      <c r="R36" s="83">
        <v>7.5851536697746053E-2</v>
      </c>
      <c r="S36" s="84">
        <f t="shared" si="6"/>
        <v>0.12238195221271542</v>
      </c>
      <c r="T36" s="85">
        <f>分析係数表!F39</f>
        <v>0.70210390220968499</v>
      </c>
      <c r="U36" s="86">
        <f t="shared" si="7"/>
        <v>8.5924846208586689E-2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投入係数表!R37</f>
        <v>1.7822135091783995E-4</v>
      </c>
      <c r="E37" s="77">
        <f t="shared" si="0"/>
        <v>1.7822135091783996E-2</v>
      </c>
      <c r="F37" s="76">
        <f>分析係数表!C40</f>
        <v>1</v>
      </c>
      <c r="G37" s="77">
        <f t="shared" si="1"/>
        <v>1.7822135091783996E-2</v>
      </c>
      <c r="H37" s="77">
        <v>1.9534492811418523E-2</v>
      </c>
      <c r="I37" s="77">
        <f t="shared" si="2"/>
        <v>1.9534492811418523E-2</v>
      </c>
      <c r="J37" s="76">
        <f>分析係数表!G40</f>
        <v>0.54518413597733706</v>
      </c>
      <c r="K37" s="78">
        <f t="shared" si="3"/>
        <v>1.064989558514871E-2</v>
      </c>
      <c r="L37" s="79"/>
      <c r="M37" s="80"/>
      <c r="N37" s="81">
        <f>分析係数表!H40</f>
        <v>3.4256985428810838E-2</v>
      </c>
      <c r="O37" s="82">
        <f t="shared" si="4"/>
        <v>0.50994678891424161</v>
      </c>
      <c r="P37" s="76">
        <f>分析係数表!C40</f>
        <v>1</v>
      </c>
      <c r="Q37" s="82">
        <f t="shared" si="5"/>
        <v>0.50994678891424161</v>
      </c>
      <c r="R37" s="83">
        <v>0.51090820379434487</v>
      </c>
      <c r="S37" s="84">
        <f t="shared" si="6"/>
        <v>0.53044269660576338</v>
      </c>
      <c r="T37" s="85">
        <f>分析係数表!F40</f>
        <v>0.74197355996222847</v>
      </c>
      <c r="U37" s="86">
        <f t="shared" si="7"/>
        <v>0.39357445595654256</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投入係数表!R38</f>
        <v>0</v>
      </c>
      <c r="E38" s="77">
        <f t="shared" si="0"/>
        <v>0</v>
      </c>
      <c r="F38" s="76">
        <f>分析係数表!C41</f>
        <v>0.81633454219164769</v>
      </c>
      <c r="G38" s="77">
        <f t="shared" si="1"/>
        <v>0</v>
      </c>
      <c r="H38" s="77">
        <v>1.2070819605989149E-3</v>
      </c>
      <c r="I38" s="77">
        <f t="shared" si="2"/>
        <v>1.2070819605989149E-3</v>
      </c>
      <c r="J38" s="76">
        <f>分析係数表!G41</f>
        <v>0.4395790436970945</v>
      </c>
      <c r="K38" s="78">
        <f t="shared" si="3"/>
        <v>5.3060793390408492E-4</v>
      </c>
      <c r="L38" s="79"/>
      <c r="M38" s="80"/>
      <c r="N38" s="81">
        <f>分析係数表!H41</f>
        <v>5.7994566183378615E-2</v>
      </c>
      <c r="O38" s="82">
        <f t="shared" si="4"/>
        <v>0.86330254777222515</v>
      </c>
      <c r="P38" s="76">
        <f>分析係数表!C41</f>
        <v>0.81633454219164769</v>
      </c>
      <c r="Q38" s="82">
        <f t="shared" si="5"/>
        <v>0.70474369010852245</v>
      </c>
      <c r="R38" s="83">
        <v>0.71778174254380878</v>
      </c>
      <c r="S38" s="84">
        <f t="shared" si="6"/>
        <v>0.71898882450440771</v>
      </c>
      <c r="T38" s="85">
        <f>分析係数表!F41</f>
        <v>0.54481811942347291</v>
      </c>
      <c r="U38" s="86">
        <f t="shared" si="7"/>
        <v>0.39171813925298482</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投入係数表!R39</f>
        <v>1.6039921582605597E-3</v>
      </c>
      <c r="E39" s="77">
        <f>$C$20*D39</f>
        <v>0.16039921582605596</v>
      </c>
      <c r="F39" s="76">
        <f>分析係数表!C42</f>
        <v>0.95937673900946019</v>
      </c>
      <c r="G39" s="77">
        <f>E39*F39</f>
        <v>0.15388327661887616</v>
      </c>
      <c r="H39" s="77">
        <v>0.16216665590287094</v>
      </c>
      <c r="I39" s="77">
        <f>C39+H39</f>
        <v>0.16216665590287094</v>
      </c>
      <c r="J39" s="76">
        <f>分析係数表!G42</f>
        <v>0.48447864154948261</v>
      </c>
      <c r="K39" s="78">
        <f>I39*J39</f>
        <v>7.8566281156445303E-2</v>
      </c>
      <c r="L39" s="79"/>
      <c r="M39" s="80"/>
      <c r="N39" s="81">
        <f>分析係数表!H42</f>
        <v>1.0613716578219029E-2</v>
      </c>
      <c r="O39" s="82">
        <f t="shared" si="4"/>
        <v>0.15799494963607275</v>
      </c>
      <c r="P39" s="76">
        <f>分析係数表!C42</f>
        <v>0.95937673900946019</v>
      </c>
      <c r="Q39" s="82">
        <f>O39*P39</f>
        <v>0.15157667956181936</v>
      </c>
      <c r="R39" s="83">
        <v>0.15887316014086095</v>
      </c>
      <c r="S39" s="84">
        <f>I39+R39</f>
        <v>0.32103981604373188</v>
      </c>
      <c r="T39" s="85">
        <f>分析係数表!F42</f>
        <v>0.55638100291854609</v>
      </c>
      <c r="U39" s="86">
        <f>S39*T39</f>
        <v>0.1786204548271971</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投入係数表!R40</f>
        <v>3.1010515059704154E-2</v>
      </c>
      <c r="E40" s="77">
        <f>$C$20*D40</f>
        <v>3.1010515059704153</v>
      </c>
      <c r="F40" s="76">
        <f>分析係数表!C43</f>
        <v>0.4131437979732393</v>
      </c>
      <c r="G40" s="77">
        <f>E40*F40</f>
        <v>1.2811801968872507</v>
      </c>
      <c r="H40" s="77">
        <v>1.4956595745552004</v>
      </c>
      <c r="I40" s="77">
        <f>C40+H40</f>
        <v>1.4956595745552004</v>
      </c>
      <c r="J40" s="76">
        <f>分析係数表!G43</f>
        <v>0.33776204164621748</v>
      </c>
      <c r="K40" s="78">
        <f>I40*J40</f>
        <v>0.50517703150947746</v>
      </c>
      <c r="L40" s="79"/>
      <c r="M40" s="80"/>
      <c r="N40" s="81">
        <f>分析係数表!H43</f>
        <v>3.0226965224299098E-2</v>
      </c>
      <c r="O40" s="82">
        <f t="shared" si="4"/>
        <v>0.44995622533061996</v>
      </c>
      <c r="P40" s="76">
        <f>分析係数表!C43</f>
        <v>0.4131437979732393</v>
      </c>
      <c r="Q40" s="82">
        <f>O40*P40</f>
        <v>0.185896623854795</v>
      </c>
      <c r="R40" s="83">
        <v>0.33257244850268292</v>
      </c>
      <c r="S40" s="84">
        <f>I40+R40</f>
        <v>1.8282320230578832</v>
      </c>
      <c r="T40" s="85">
        <f>分析係数表!F43</f>
        <v>0.53379373203393399</v>
      </c>
      <c r="U40" s="86">
        <f>S40*T40</f>
        <v>0.97589879461201678</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投入係数表!R41</f>
        <v>1.7822135091783995E-4</v>
      </c>
      <c r="E41" s="77">
        <f>$C$20*D41</f>
        <v>1.7822135091783996E-2</v>
      </c>
      <c r="F41" s="76">
        <f>分析係数表!C44</f>
        <v>0.45547864698968266</v>
      </c>
      <c r="G41" s="77">
        <f>E41*F41</f>
        <v>8.1176019780731176E-3</v>
      </c>
      <c r="H41" s="77">
        <v>1.0334515417793382E-2</v>
      </c>
      <c r="I41" s="77">
        <f>C41+H41</f>
        <v>1.0334515417793382E-2</v>
      </c>
      <c r="J41" s="76">
        <f>分析係数表!G44</f>
        <v>0.26709165419892017</v>
      </c>
      <c r="K41" s="78">
        <f>I41*J41</f>
        <v>2.7602628182826789E-3</v>
      </c>
      <c r="L41" s="79"/>
      <c r="M41" s="80"/>
      <c r="N41" s="81">
        <f>分析係数表!H44</f>
        <v>0.10779487886361411</v>
      </c>
      <c r="O41" s="82">
        <f t="shared" si="4"/>
        <v>1.604626082821317</v>
      </c>
      <c r="P41" s="76">
        <f>分析係数表!C44</f>
        <v>0.45547864698968266</v>
      </c>
      <c r="Q41" s="82">
        <f>O41*P41</f>
        <v>0.73087291712780789</v>
      </c>
      <c r="R41" s="83">
        <v>0.74297546483679378</v>
      </c>
      <c r="S41" s="84">
        <f>I41+R41</f>
        <v>0.75330998025458717</v>
      </c>
      <c r="T41" s="85">
        <f>分析係数表!F44</f>
        <v>0.48806348793338972</v>
      </c>
      <c r="U41" s="86">
        <f>S41*T41</f>
        <v>0.36766309645808676</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投入係数表!R42</f>
        <v>1.4257708073427196E-3</v>
      </c>
      <c r="E42" s="77">
        <f>$C$20*D42</f>
        <v>0.14257708073427197</v>
      </c>
      <c r="F42" s="76">
        <f>分析係数表!C45</f>
        <v>1</v>
      </c>
      <c r="G42" s="77">
        <f>E42*F42</f>
        <v>0.14257708073427197</v>
      </c>
      <c r="H42" s="77">
        <v>0.15869020962990441</v>
      </c>
      <c r="I42" s="77">
        <f>C42+H42</f>
        <v>0.15869020962990441</v>
      </c>
      <c r="J42" s="76">
        <f>分析係数表!G45</f>
        <v>0</v>
      </c>
      <c r="K42" s="78">
        <f>I42*J42</f>
        <v>0</v>
      </c>
      <c r="L42" s="79"/>
      <c r="M42" s="80"/>
      <c r="N42" s="81">
        <f>分析係数表!H45</f>
        <v>0</v>
      </c>
      <c r="O42" s="82">
        <f t="shared" si="4"/>
        <v>0</v>
      </c>
      <c r="P42" s="76">
        <f>分析係数表!C45</f>
        <v>1</v>
      </c>
      <c r="Q42" s="82">
        <f>O42*P42</f>
        <v>0</v>
      </c>
      <c r="R42" s="83">
        <v>1.5964977855621669E-2</v>
      </c>
      <c r="S42" s="84">
        <f>I42+R42</f>
        <v>0.17465518748552608</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投入係数表!R43</f>
        <v>6.7724113348779187E-3</v>
      </c>
      <c r="E43" s="77">
        <f>$C$20*D43</f>
        <v>0.67724113348779191</v>
      </c>
      <c r="F43" s="76">
        <f>分析係数表!C46</f>
        <v>0.339622641509434</v>
      </c>
      <c r="G43" s="77">
        <f>E43*F43</f>
        <v>0.23000642269396709</v>
      </c>
      <c r="H43" s="77">
        <v>0.2454519669639128</v>
      </c>
      <c r="I43" s="77">
        <f>C43+H43</f>
        <v>0.2454519669639128</v>
      </c>
      <c r="J43" s="76">
        <f>分析係数表!G46</f>
        <v>9.1833387996064289E-3</v>
      </c>
      <c r="K43" s="78">
        <f>I43*J43</f>
        <v>2.2540685716594157E-3</v>
      </c>
      <c r="L43" s="79"/>
      <c r="M43" s="80"/>
      <c r="N43" s="81">
        <f>分析係数表!H46</f>
        <v>2.0661561732582222E-2</v>
      </c>
      <c r="O43" s="82">
        <f t="shared" si="4"/>
        <v>0.30756638179325707</v>
      </c>
      <c r="P43" s="76">
        <f>分析係数表!C46</f>
        <v>0.339622641509434</v>
      </c>
      <c r="Q43" s="82">
        <f>O43*P43</f>
        <v>0.10445650702412505</v>
      </c>
      <c r="R43" s="83">
        <v>0.11642441605785464</v>
      </c>
      <c r="S43" s="84">
        <f>I43+R43</f>
        <v>0.36187638302176744</v>
      </c>
      <c r="T43" s="85">
        <f>分析係数表!F46</f>
        <v>0.31321744834371923</v>
      </c>
      <c r="U43" s="86">
        <f>S43*T43</f>
        <v>0.11334599730593239</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投入係数表!R44</f>
        <v>0.54678310461593294</v>
      </c>
      <c r="E44" s="91">
        <f>SUM(E5:E43)</f>
        <v>54.678310461593298</v>
      </c>
      <c r="F44" s="92">
        <f>分析係数表!C47</f>
        <v>0.37586044165269894</v>
      </c>
      <c r="G44" s="91">
        <f>SUM(G5:G43)</f>
        <v>7.7247125705143054</v>
      </c>
      <c r="H44" s="91">
        <f>SUM(H5:H43)</f>
        <v>8.7782254210904149</v>
      </c>
      <c r="I44" s="91">
        <f>SUM(I6:I43)</f>
        <v>108.77775194721866</v>
      </c>
      <c r="J44" s="92">
        <f>分析係数表!G47</f>
        <v>0.22454849559823431</v>
      </c>
      <c r="K44" s="93">
        <f>SUM(K5:K43)</f>
        <v>23.728886230865509</v>
      </c>
      <c r="L44" s="94">
        <f>最終需要_まとめ!$L$33</f>
        <v>0.62733333333333341</v>
      </c>
      <c r="M44" s="91">
        <f>K44*L44</f>
        <v>14.885921295496297</v>
      </c>
      <c r="N44" s="95">
        <f>分析係数表!H47</f>
        <v>1</v>
      </c>
      <c r="O44" s="96">
        <f>SUM(O5:O43)</f>
        <v>14.885921295496301</v>
      </c>
      <c r="P44" s="92">
        <f>分析係数表!C47</f>
        <v>0.37586044165269894</v>
      </c>
      <c r="Q44" s="96">
        <f>SUM(Q5:Q43)</f>
        <v>7.1077734082931068</v>
      </c>
      <c r="R44" s="91">
        <f>SUM(R5:R43)</f>
        <v>7.8719537634438019</v>
      </c>
      <c r="S44" s="97">
        <f>SUM(S5:S43)</f>
        <v>116.6501791845342</v>
      </c>
      <c r="T44" s="98">
        <f>分析係数表!F47</f>
        <v>0.4514453000332283</v>
      </c>
      <c r="U44" s="99">
        <f>SUM(U5:U43)</f>
        <v>53.445765226481761</v>
      </c>
      <c r="V44" s="100">
        <f>分析係数表!D47</f>
        <v>6.1166352989693973E-2</v>
      </c>
      <c r="W44" s="164">
        <f>SUM(W5:W43)</f>
        <v>4</v>
      </c>
      <c r="X44" s="92">
        <f>分析係数表!E47</f>
        <v>5.2427176815309715E-2</v>
      </c>
      <c r="Y44" s="165">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297</v>
      </c>
      <c r="S2" s="3" t="s">
        <v>153</v>
      </c>
      <c r="U2" s="64" t="s">
        <v>210</v>
      </c>
      <c r="W2" s="3" t="s">
        <v>130</v>
      </c>
      <c r="Y2" s="3" t="s">
        <v>154</v>
      </c>
    </row>
    <row r="3" spans="1:25" ht="44" x14ac:dyDescent="0.2">
      <c r="B3" s="65"/>
      <c r="C3" s="66" t="s">
        <v>228</v>
      </c>
      <c r="D3" s="66" t="s">
        <v>313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投入係数表!S5</f>
        <v>0</v>
      </c>
      <c r="E5" s="77">
        <f t="shared" ref="E5:E38" si="0">$C$21*D5</f>
        <v>0</v>
      </c>
      <c r="F5" s="76">
        <f>分析係数表!C8</f>
        <v>0.31930596918295995</v>
      </c>
      <c r="G5" s="77">
        <f t="shared" ref="G5:G38" si="1">E5*F5</f>
        <v>0</v>
      </c>
      <c r="H5" s="77">
        <f t="array" ref="H5:H43">MMULT(逆行列係数!C5:AO43,'17'!G5:G43)</f>
        <v>5.5752713839186431E-4</v>
      </c>
      <c r="I5" s="77">
        <f t="shared" ref="I5:I38" si="2">C5+H5</f>
        <v>5.5752713839186431E-4</v>
      </c>
      <c r="J5" s="76">
        <f>分析係数表!G8</f>
        <v>0.11985164942416553</v>
      </c>
      <c r="K5" s="78">
        <f t="shared" ref="K5:K38" si="3">I5*J5</f>
        <v>6.6820547134999932E-5</v>
      </c>
      <c r="L5" s="79" t="s">
        <v>184</v>
      </c>
      <c r="M5" s="80" t="s">
        <v>184</v>
      </c>
      <c r="N5" s="81">
        <f>分析係数表!H8</f>
        <v>1.0269115390614515E-2</v>
      </c>
      <c r="O5" s="82">
        <f t="shared" ref="O5:O43" si="4">$M$44*N5</f>
        <v>0.15846424085734118</v>
      </c>
      <c r="P5" s="76">
        <f>分析係数表!C8</f>
        <v>0.31930596918295995</v>
      </c>
      <c r="Q5" s="82">
        <f t="shared" ref="Q5:Q38" si="5">O5*P5</f>
        <v>5.0598578007795325E-2</v>
      </c>
      <c r="R5" s="83">
        <f t="array" ref="R5:R43">MMULT(逆行列係数!C5:AO43,'17'!Q5:Q43)</f>
        <v>6.551477492903543E-2</v>
      </c>
      <c r="S5" s="84">
        <f t="shared" ref="S5:S38" si="6">I5+R5</f>
        <v>6.6072302067427299E-2</v>
      </c>
      <c r="T5" s="85">
        <f>分析係数表!F8</f>
        <v>0.45168846379074762</v>
      </c>
      <c r="U5" s="86">
        <f t="shared" ref="U5:U38" si="7">S5*T5</f>
        <v>2.9844096619954474E-2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投入係数表!S6</f>
        <v>0</v>
      </c>
      <c r="E6" s="77">
        <f t="shared" si="0"/>
        <v>0</v>
      </c>
      <c r="F6" s="76">
        <f>分析係数表!C9</f>
        <v>0.10538116591928248</v>
      </c>
      <c r="G6" s="77">
        <f t="shared" si="1"/>
        <v>0</v>
      </c>
      <c r="H6" s="77">
        <v>3.6293300149327752E-4</v>
      </c>
      <c r="I6" s="77">
        <f t="shared" si="2"/>
        <v>3.6293300149327752E-4</v>
      </c>
      <c r="J6" s="76">
        <f>分析係数表!G9</f>
        <v>0.23529411764705882</v>
      </c>
      <c r="K6" s="78">
        <f t="shared" si="3"/>
        <v>8.5396000351359411E-5</v>
      </c>
      <c r="L6" s="79"/>
      <c r="M6" s="80"/>
      <c r="N6" s="81">
        <f>分析係数表!H9</f>
        <v>5.5136190016722222E-4</v>
      </c>
      <c r="O6" s="82">
        <f t="shared" si="4"/>
        <v>8.5081471601256998E-3</v>
      </c>
      <c r="P6" s="76">
        <f>分析係数表!C9</f>
        <v>0.10538116591928248</v>
      </c>
      <c r="Q6" s="82">
        <f t="shared" si="5"/>
        <v>8.9659846754687846E-4</v>
      </c>
      <c r="R6" s="83">
        <v>1.0601146115544963E-3</v>
      </c>
      <c r="S6" s="84">
        <f t="shared" si="6"/>
        <v>1.4230476130477738E-3</v>
      </c>
      <c r="T6" s="85">
        <f>分析係数表!F9</f>
        <v>0.68627450980392157</v>
      </c>
      <c r="U6" s="86">
        <f t="shared" si="7"/>
        <v>9.7660130307200164E-4</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投入係数表!S7</f>
        <v>0</v>
      </c>
      <c r="E7" s="77">
        <f t="shared" si="0"/>
        <v>0</v>
      </c>
      <c r="F7" s="76">
        <f>分析係数表!C10</f>
        <v>4.5045045045044585E-3</v>
      </c>
      <c r="G7" s="77">
        <f t="shared" si="1"/>
        <v>0</v>
      </c>
      <c r="H7" s="77">
        <v>9.9715675841857023E-6</v>
      </c>
      <c r="I7" s="77">
        <f t="shared" si="2"/>
        <v>9.9715675841857023E-6</v>
      </c>
      <c r="J7" s="76">
        <f>分析係数表!G10</f>
        <v>0.2857142857142857</v>
      </c>
      <c r="K7" s="78">
        <f t="shared" si="3"/>
        <v>2.8490193097673435E-6</v>
      </c>
      <c r="L7" s="79"/>
      <c r="M7" s="80"/>
      <c r="N7" s="81">
        <f>分析係数表!H10</f>
        <v>1.0301761818913889E-3</v>
      </c>
      <c r="O7" s="82">
        <f t="shared" si="4"/>
        <v>1.589680127286644E-2</v>
      </c>
      <c r="P7" s="76">
        <f>分析係数表!C10</f>
        <v>4.5045045045044585E-3</v>
      </c>
      <c r="Q7" s="82">
        <f t="shared" si="5"/>
        <v>7.1607212940839082E-5</v>
      </c>
      <c r="R7" s="83">
        <v>1.0616403032490815E-4</v>
      </c>
      <c r="S7" s="84">
        <f t="shared" si="6"/>
        <v>1.1613559790909386E-4</v>
      </c>
      <c r="T7" s="85">
        <f>分析係数表!F10</f>
        <v>0.5714285714285714</v>
      </c>
      <c r="U7" s="86">
        <f t="shared" si="7"/>
        <v>6.6363198805196482E-5</v>
      </c>
      <c r="V7" s="87">
        <f>分析係数表!D10</f>
        <v>0</v>
      </c>
      <c r="W7" s="88">
        <f t="shared" si="8"/>
        <v>0</v>
      </c>
      <c r="X7" s="76">
        <f>分析係数表!E10</f>
        <v>0</v>
      </c>
      <c r="Y7" s="89">
        <f t="shared" si="9"/>
        <v>0</v>
      </c>
    </row>
    <row r="8" spans="1:25" x14ac:dyDescent="0.2">
      <c r="A8" s="6" t="s">
        <v>222</v>
      </c>
      <c r="B8" s="5" t="s">
        <v>27</v>
      </c>
      <c r="C8" s="90"/>
      <c r="D8" s="76">
        <f>投入係数表!S8</f>
        <v>0</v>
      </c>
      <c r="E8" s="77">
        <f t="shared" si="0"/>
        <v>0</v>
      </c>
      <c r="F8" s="76">
        <f>分析係数表!C11</f>
        <v>3.1931139802859887E-3</v>
      </c>
      <c r="G8" s="77">
        <f t="shared" si="1"/>
        <v>0</v>
      </c>
      <c r="H8" s="77">
        <v>1.0399436736792304E-3</v>
      </c>
      <c r="I8" s="77">
        <f t="shared" si="2"/>
        <v>1.0399436736792304E-3</v>
      </c>
      <c r="J8" s="76">
        <f>分析係数表!G11</f>
        <v>0.37142857142857144</v>
      </c>
      <c r="K8" s="78">
        <f t="shared" si="3"/>
        <v>3.8626479308085705E-4</v>
      </c>
      <c r="L8" s="79"/>
      <c r="M8" s="80"/>
      <c r="N8" s="81">
        <f>分析係数表!H11</f>
        <v>-1.8136904610763891E-5</v>
      </c>
      <c r="O8" s="82">
        <f t="shared" si="4"/>
        <v>-2.7987326184624015E-4</v>
      </c>
      <c r="P8" s="76">
        <f>分析係数表!C11</f>
        <v>3.1931139802859887E-3</v>
      </c>
      <c r="Q8" s="82">
        <f t="shared" si="5"/>
        <v>-8.9366722510947056E-7</v>
      </c>
      <c r="R8" s="83">
        <v>1.9921774395733637E-4</v>
      </c>
      <c r="S8" s="84">
        <f t="shared" si="6"/>
        <v>1.2391614176365667E-3</v>
      </c>
      <c r="T8" s="85">
        <f>分析係数表!F11</f>
        <v>0.6</v>
      </c>
      <c r="U8" s="86">
        <f t="shared" si="7"/>
        <v>7.4349685058194002E-4</v>
      </c>
      <c r="V8" s="87">
        <f>分析係数表!D11</f>
        <v>2.8571428571428571E-2</v>
      </c>
      <c r="W8" s="88">
        <f t="shared" si="8"/>
        <v>0</v>
      </c>
      <c r="X8" s="76">
        <f>分析係数表!E11</f>
        <v>0</v>
      </c>
      <c r="Y8" s="89">
        <f t="shared" si="9"/>
        <v>0</v>
      </c>
    </row>
    <row r="9" spans="1:25" x14ac:dyDescent="0.2">
      <c r="A9" s="6" t="s">
        <v>223</v>
      </c>
      <c r="B9" s="5" t="s">
        <v>191</v>
      </c>
      <c r="C9" s="90"/>
      <c r="D9" s="76">
        <f>投入係数表!S9</f>
        <v>0</v>
      </c>
      <c r="E9" s="77">
        <f t="shared" si="0"/>
        <v>0</v>
      </c>
      <c r="F9" s="76">
        <f>分析係数表!C12</f>
        <v>6.6043595279642764E-2</v>
      </c>
      <c r="G9" s="77">
        <f t="shared" si="1"/>
        <v>0</v>
      </c>
      <c r="H9" s="77">
        <v>1.5244125705743985E-4</v>
      </c>
      <c r="I9" s="77">
        <f t="shared" si="2"/>
        <v>1.5244125705743985E-4</v>
      </c>
      <c r="J9" s="76">
        <f>分析係数表!G12</f>
        <v>0.14090852981113441</v>
      </c>
      <c r="K9" s="78">
        <f t="shared" si="3"/>
        <v>2.1480273414525068E-5</v>
      </c>
      <c r="L9" s="79"/>
      <c r="M9" s="80"/>
      <c r="N9" s="81">
        <f>分析係数表!H12</f>
        <v>8.4811793340854105E-2</v>
      </c>
      <c r="O9" s="82">
        <f t="shared" si="4"/>
        <v>1.308743347045388</v>
      </c>
      <c r="P9" s="76">
        <f>分析係数表!C12</f>
        <v>6.6043595279642764E-2</v>
      </c>
      <c r="Q9" s="82">
        <f t="shared" si="5"/>
        <v>8.643411593719065E-2</v>
      </c>
      <c r="R9" s="83">
        <v>9.6739412486439816E-2</v>
      </c>
      <c r="S9" s="84">
        <f t="shared" si="6"/>
        <v>9.689185374349725E-2</v>
      </c>
      <c r="T9" s="85">
        <f>分析係数表!F12</f>
        <v>0.31027033699543266</v>
      </c>
      <c r="U9" s="86">
        <f t="shared" si="7"/>
        <v>3.0062668113107066E-2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投入係数表!S10</f>
        <v>1.2422360248447205E-3</v>
      </c>
      <c r="E10" s="77">
        <f t="shared" si="0"/>
        <v>0.12422360248447205</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0.21264770435077324</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投入係数表!S11</f>
        <v>5.175983436853002E-3</v>
      </c>
      <c r="E11" s="77">
        <f t="shared" si="0"/>
        <v>0.51759834368530022</v>
      </c>
      <c r="F11" s="76">
        <f>分析係数表!C14</f>
        <v>0.21132596685082872</v>
      </c>
      <c r="G11" s="77">
        <f t="shared" si="1"/>
        <v>0.1093819704196836</v>
      </c>
      <c r="H11" s="77">
        <v>0.18957159754106256</v>
      </c>
      <c r="I11" s="77">
        <f t="shared" si="2"/>
        <v>0.18957159754106256</v>
      </c>
      <c r="J11" s="76">
        <f>分析係数表!G14</f>
        <v>0.15875192868163895</v>
      </c>
      <c r="K11" s="78">
        <f t="shared" si="3"/>
        <v>3.0094856732903127E-2</v>
      </c>
      <c r="L11" s="79"/>
      <c r="M11" s="80"/>
      <c r="N11" s="81">
        <f>分析係数表!H14</f>
        <v>1.0700773720350694E-3</v>
      </c>
      <c r="O11" s="82">
        <f t="shared" si="4"/>
        <v>1.6512522448928167E-2</v>
      </c>
      <c r="P11" s="76">
        <f>分析係数表!C14</f>
        <v>0.21132596685082872</v>
      </c>
      <c r="Q11" s="82">
        <f t="shared" si="5"/>
        <v>3.489524771665759E-3</v>
      </c>
      <c r="R11" s="83">
        <v>1.8556940266948849E-2</v>
      </c>
      <c r="S11" s="84">
        <f t="shared" si="6"/>
        <v>0.20812853780801141</v>
      </c>
      <c r="T11" s="85">
        <f>分析係数表!F14</f>
        <v>0.30327447282701869</v>
      </c>
      <c r="U11" s="86">
        <f t="shared" si="7"/>
        <v>6.3120072583982889E-2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投入係数表!S12</f>
        <v>1.6977225672877846E-2</v>
      </c>
      <c r="E12" s="77">
        <f t="shared" si="0"/>
        <v>1.6977225672877845</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0.12068135050809874</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投入係数表!S13</f>
        <v>8.2815734989648033E-4</v>
      </c>
      <c r="E13" s="77">
        <f t="shared" si="0"/>
        <v>8.2815734989648032E-2</v>
      </c>
      <c r="F13" s="76">
        <f>分析係数表!C16</f>
        <v>5.160637490513531E-2</v>
      </c>
      <c r="G13" s="77">
        <f t="shared" si="1"/>
        <v>4.2738198679201081E-3</v>
      </c>
      <c r="H13" s="77">
        <v>8.5647348761601939E-3</v>
      </c>
      <c r="I13" s="77">
        <f t="shared" si="2"/>
        <v>8.5647348761601939E-3</v>
      </c>
      <c r="J13" s="76">
        <f>分析係数表!G16</f>
        <v>3.3358042994810974E-2</v>
      </c>
      <c r="K13" s="78">
        <f t="shared" si="3"/>
        <v>2.857027942381088E-4</v>
      </c>
      <c r="L13" s="79"/>
      <c r="M13" s="80"/>
      <c r="N13" s="81">
        <f>分析係数表!H16</f>
        <v>1.6069297485136805E-2</v>
      </c>
      <c r="O13" s="82">
        <f t="shared" si="4"/>
        <v>0.24796770999576873</v>
      </c>
      <c r="P13" s="76">
        <f>分析係数表!C16</f>
        <v>5.160637490513531E-2</v>
      </c>
      <c r="Q13" s="82">
        <f t="shared" si="5"/>
        <v>1.279671460640951E-2</v>
      </c>
      <c r="R13" s="83">
        <v>1.4605668109248222E-2</v>
      </c>
      <c r="S13" s="84">
        <f t="shared" si="6"/>
        <v>2.3170402985408414E-2</v>
      </c>
      <c r="T13" s="85">
        <f>分析係数表!F16</f>
        <v>0.28836174944403259</v>
      </c>
      <c r="U13" s="86">
        <f t="shared" si="7"/>
        <v>6.6814579401956054E-3</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投入係数表!S14</f>
        <v>4.0993788819875775E-2</v>
      </c>
      <c r="E14" s="77">
        <f t="shared" si="0"/>
        <v>4.0993788819875778</v>
      </c>
      <c r="F14" s="76">
        <f>分析係数表!C17</f>
        <v>0.10194271980773084</v>
      </c>
      <c r="G14" s="77">
        <f t="shared" si="1"/>
        <v>0.41790183275218856</v>
      </c>
      <c r="H14" s="77">
        <v>0.47182436183768323</v>
      </c>
      <c r="I14" s="77">
        <f t="shared" si="2"/>
        <v>0.47182436183768323</v>
      </c>
      <c r="J14" s="76">
        <f>分析係数表!G17</f>
        <v>0.21196160054370911</v>
      </c>
      <c r="K14" s="78">
        <f t="shared" si="3"/>
        <v>0.10000864691062948</v>
      </c>
      <c r="L14" s="79"/>
      <c r="M14" s="80"/>
      <c r="N14" s="81">
        <f>分析係数表!H17</f>
        <v>2.8221023574348612E-3</v>
      </c>
      <c r="O14" s="82">
        <f t="shared" si="4"/>
        <v>4.3548279543274962E-2</v>
      </c>
      <c r="P14" s="76">
        <f>分析係数表!C17</f>
        <v>0.10194271980773084</v>
      </c>
      <c r="Q14" s="82">
        <f t="shared" si="5"/>
        <v>4.4394300595888159E-3</v>
      </c>
      <c r="R14" s="83">
        <v>9.7372768765992407E-3</v>
      </c>
      <c r="S14" s="84">
        <f t="shared" si="6"/>
        <v>0.48156163871428248</v>
      </c>
      <c r="T14" s="85">
        <f>分析係数表!F17</f>
        <v>0.32180783280944697</v>
      </c>
      <c r="U14" s="86">
        <f t="shared" si="7"/>
        <v>0.15497030731880912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投入係数表!S15</f>
        <v>1.9047619047619049E-2</v>
      </c>
      <c r="E15" s="77">
        <f t="shared" si="0"/>
        <v>1.9047619047619049</v>
      </c>
      <c r="F15" s="76">
        <f>分析係数表!C18</f>
        <v>6.449787835926446E-2</v>
      </c>
      <c r="G15" s="77">
        <f t="shared" si="1"/>
        <v>0.12285310163669422</v>
      </c>
      <c r="H15" s="77">
        <v>0.13440537229012228</v>
      </c>
      <c r="I15" s="77">
        <f t="shared" si="2"/>
        <v>0.13440537229012228</v>
      </c>
      <c r="J15" s="76">
        <f>分析係数表!G18</f>
        <v>0.21547360809833696</v>
      </c>
      <c r="K15" s="78">
        <f t="shared" si="3"/>
        <v>2.8960810515152886E-2</v>
      </c>
      <c r="L15" s="79"/>
      <c r="M15" s="80"/>
      <c r="N15" s="81">
        <f>分析係数表!H18</f>
        <v>4.2077618696972224E-4</v>
      </c>
      <c r="O15" s="82">
        <f t="shared" si="4"/>
        <v>6.4930596748327702E-3</v>
      </c>
      <c r="P15" s="76">
        <f>分析係数表!C18</f>
        <v>6.449787835926446E-2</v>
      </c>
      <c r="Q15" s="82">
        <f t="shared" si="5"/>
        <v>4.1878857308680925E-4</v>
      </c>
      <c r="R15" s="83">
        <v>1.0763297474221665E-3</v>
      </c>
      <c r="S15" s="84">
        <f t="shared" si="6"/>
        <v>0.13548170203754445</v>
      </c>
      <c r="T15" s="85">
        <f>分析係数表!F18</f>
        <v>0.45914678235719453</v>
      </c>
      <c r="U15" s="86">
        <f t="shared" si="7"/>
        <v>6.22059875588147E-2</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投入係数表!S16</f>
        <v>2.318840579710145E-2</v>
      </c>
      <c r="E16" s="77">
        <f t="shared" si="0"/>
        <v>2.318840579710145</v>
      </c>
      <c r="F16" s="76">
        <f>分析係数表!C19</f>
        <v>8.3816636211964779E-2</v>
      </c>
      <c r="G16" s="77">
        <f t="shared" si="1"/>
        <v>0.19435741730310674</v>
      </c>
      <c r="H16" s="77">
        <v>0.2385420005654561</v>
      </c>
      <c r="I16" s="77">
        <f t="shared" si="2"/>
        <v>0.2385420005654561</v>
      </c>
      <c r="J16" s="76">
        <f>分析係数表!G19</f>
        <v>5.7589381288803254E-2</v>
      </c>
      <c r="K16" s="78">
        <f t="shared" si="3"/>
        <v>1.3737486223957972E-2</v>
      </c>
      <c r="L16" s="79"/>
      <c r="M16" s="80"/>
      <c r="N16" s="81">
        <f>分析係数表!H19</f>
        <v>-1.0882142766458335E-4</v>
      </c>
      <c r="O16" s="82">
        <f t="shared" si="4"/>
        <v>-1.6792395710774409E-3</v>
      </c>
      <c r="P16" s="76">
        <f>分析係数表!C19</f>
        <v>8.3816636211964779E-2</v>
      </c>
      <c r="Q16" s="82">
        <f t="shared" si="5"/>
        <v>-1.4074821224173363E-4</v>
      </c>
      <c r="R16" s="83">
        <v>9.1013002872908616E-4</v>
      </c>
      <c r="S16" s="84">
        <f t="shared" si="6"/>
        <v>0.23945213059418519</v>
      </c>
      <c r="T16" s="85">
        <f>分析係数表!F19</f>
        <v>0.2397773496039392</v>
      </c>
      <c r="U16" s="86">
        <f t="shared" si="7"/>
        <v>5.7415197230890051E-2</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投入係数表!S17</f>
        <v>3.8302277432712216E-2</v>
      </c>
      <c r="E17" s="77">
        <f t="shared" si="0"/>
        <v>3.8302277432712217</v>
      </c>
      <c r="F17" s="76">
        <f>分析係数表!C20</f>
        <v>0.20483184148778999</v>
      </c>
      <c r="G17" s="77">
        <f t="shared" si="1"/>
        <v>0.78455260197186649</v>
      </c>
      <c r="H17" s="77">
        <v>0.94288317117613984</v>
      </c>
      <c r="I17" s="77">
        <f t="shared" si="2"/>
        <v>0.94288317117613984</v>
      </c>
      <c r="J17" s="76">
        <f>分析係数表!G20</f>
        <v>0.10000439000834102</v>
      </c>
      <c r="K17" s="78">
        <f t="shared" si="3"/>
        <v>9.4292456382600059E-2</v>
      </c>
      <c r="L17" s="79"/>
      <c r="M17" s="80"/>
      <c r="N17" s="81">
        <f>分析係数表!H20</f>
        <v>5.2234285279000004E-4</v>
      </c>
      <c r="O17" s="82">
        <f t="shared" si="4"/>
        <v>8.0603499411717149E-3</v>
      </c>
      <c r="P17" s="76">
        <f>分析係数表!C20</f>
        <v>0.20483184148778999</v>
      </c>
      <c r="Q17" s="82">
        <f t="shared" si="5"/>
        <v>1.651016321486202E-3</v>
      </c>
      <c r="R17" s="83">
        <v>5.8587892334255338E-3</v>
      </c>
      <c r="S17" s="84">
        <f t="shared" si="6"/>
        <v>0.94874196040956538</v>
      </c>
      <c r="T17" s="85">
        <f>分析係数表!F20</f>
        <v>0.22283682338996444</v>
      </c>
      <c r="U17" s="86">
        <f t="shared" si="7"/>
        <v>0.21141464467443496</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投入係数表!S18</f>
        <v>4.0372670807453416E-2</v>
      </c>
      <c r="E18" s="77">
        <f t="shared" si="0"/>
        <v>4.0372670807453419</v>
      </c>
      <c r="F18" s="76">
        <f>分析係数表!C21</f>
        <v>0.18990139408364504</v>
      </c>
      <c r="G18" s="77">
        <f t="shared" si="1"/>
        <v>0.76668264692154831</v>
      </c>
      <c r="H18" s="77">
        <v>0.8405492490960319</v>
      </c>
      <c r="I18" s="77">
        <f t="shared" si="2"/>
        <v>0.8405492490960319</v>
      </c>
      <c r="J18" s="76">
        <f>分析係数表!G21</f>
        <v>0.28518653100775193</v>
      </c>
      <c r="K18" s="78">
        <f t="shared" si="3"/>
        <v>0.2397133244908681</v>
      </c>
      <c r="L18" s="79"/>
      <c r="M18" s="80"/>
      <c r="N18" s="81">
        <f>分析係数表!H21</f>
        <v>8.7057142131666677E-4</v>
      </c>
      <c r="O18" s="82">
        <f t="shared" si="4"/>
        <v>1.3433916568619527E-2</v>
      </c>
      <c r="P18" s="76">
        <f>分析係数表!C21</f>
        <v>0.18990139408364504</v>
      </c>
      <c r="Q18" s="82">
        <f t="shared" si="5"/>
        <v>2.5511194843842251E-3</v>
      </c>
      <c r="R18" s="83">
        <v>6.8913390152634084E-3</v>
      </c>
      <c r="S18" s="84">
        <f t="shared" si="6"/>
        <v>0.8474405881112953</v>
      </c>
      <c r="T18" s="85">
        <f>分析係数表!F21</f>
        <v>0.42587209302325579</v>
      </c>
      <c r="U18" s="86">
        <f t="shared" si="7"/>
        <v>0.36090129697181617</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投入係数表!S19</f>
        <v>1.5527950310559006E-2</v>
      </c>
      <c r="E19" s="77">
        <f t="shared" si="0"/>
        <v>1.5527950310559007</v>
      </c>
      <c r="F19" s="76">
        <f>分析係数表!C22</f>
        <v>1.6020972909991271E-2</v>
      </c>
      <c r="G19" s="77">
        <f t="shared" si="1"/>
        <v>2.4877287127315639E-2</v>
      </c>
      <c r="H19" s="77">
        <v>2.7323639655969668E-2</v>
      </c>
      <c r="I19" s="77">
        <f t="shared" si="2"/>
        <v>2.7323639655969668E-2</v>
      </c>
      <c r="J19" s="76">
        <f>分析係数表!G22</f>
        <v>0.19438596491228069</v>
      </c>
      <c r="K19" s="78">
        <f t="shared" si="3"/>
        <v>5.3113320594411206E-3</v>
      </c>
      <c r="L19" s="79"/>
      <c r="M19" s="80"/>
      <c r="N19" s="81">
        <f>分析係数表!H22</f>
        <v>3.9901190143680555E-5</v>
      </c>
      <c r="O19" s="82">
        <f t="shared" si="4"/>
        <v>6.1572117606172819E-4</v>
      </c>
      <c r="P19" s="76">
        <f>分析係数表!C22</f>
        <v>1.6020972909991271E-2</v>
      </c>
      <c r="Q19" s="82">
        <f t="shared" si="5"/>
        <v>9.8644522817929137E-6</v>
      </c>
      <c r="R19" s="83">
        <v>1.7976966145442832E-4</v>
      </c>
      <c r="S19" s="84">
        <f t="shared" si="6"/>
        <v>2.7503409317424097E-2</v>
      </c>
      <c r="T19" s="85">
        <f>分析係数表!F22</f>
        <v>0.4126315789473684</v>
      </c>
      <c r="U19" s="86">
        <f t="shared" si="7"/>
        <v>1.1348775213084469E-2</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投入係数表!S20</f>
        <v>2.070393374741201E-3</v>
      </c>
      <c r="E20" s="77">
        <f t="shared" si="0"/>
        <v>0.20703933747412009</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3.9182256658473616E-4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75">
        <f>最終需要_まとめ!C22</f>
        <v>100</v>
      </c>
      <c r="D21" s="76">
        <f>投入係数表!S21</f>
        <v>8.8612836438923398E-2</v>
      </c>
      <c r="E21" s="77">
        <f t="shared" si="0"/>
        <v>8.8612836438923406</v>
      </c>
      <c r="F21" s="76">
        <f>分析係数表!C24</f>
        <v>0.69825317061497971</v>
      </c>
      <c r="G21" s="77">
        <f t="shared" si="1"/>
        <v>6.1874194000664877</v>
      </c>
      <c r="H21" s="77">
        <v>6.6141846410630292</v>
      </c>
      <c r="I21" s="77">
        <f t="shared" si="2"/>
        <v>106.61418464106303</v>
      </c>
      <c r="J21" s="76">
        <f>分析係数表!G24</f>
        <v>0.20807453416149069</v>
      </c>
      <c r="K21" s="78">
        <f t="shared" si="3"/>
        <v>22.183696804196344</v>
      </c>
      <c r="L21" s="79"/>
      <c r="M21" s="80"/>
      <c r="N21" s="81">
        <f>分析係数表!H24</f>
        <v>2.9019047377222226E-4</v>
      </c>
      <c r="O21" s="82">
        <f t="shared" si="4"/>
        <v>4.4779721895398424E-3</v>
      </c>
      <c r="P21" s="76">
        <f>分析係数表!C24</f>
        <v>0.69825317061497971</v>
      </c>
      <c r="Q21" s="82">
        <f t="shared" si="5"/>
        <v>3.126758279271898E-3</v>
      </c>
      <c r="R21" s="83">
        <v>1.6117410220326509E-2</v>
      </c>
      <c r="S21" s="84">
        <f t="shared" si="6"/>
        <v>106.63030205128337</v>
      </c>
      <c r="T21" s="85">
        <f>分析係数表!F24</f>
        <v>0.39233954451345754</v>
      </c>
      <c r="U21" s="86">
        <f t="shared" si="7"/>
        <v>41.835284138132913</v>
      </c>
      <c r="V21" s="87">
        <f>分析係数表!D24</f>
        <v>8.9026915113871643E-3</v>
      </c>
      <c r="W21" s="88">
        <f t="shared" si="8"/>
        <v>1</v>
      </c>
      <c r="X21" s="76">
        <f>分析係数表!E24</f>
        <v>9.316770186335404E-3</v>
      </c>
      <c r="Y21" s="89">
        <f t="shared" si="9"/>
        <v>1</v>
      </c>
    </row>
    <row r="22" spans="1:25" x14ac:dyDescent="0.2">
      <c r="A22" s="6" t="s">
        <v>10</v>
      </c>
      <c r="B22" s="5" t="s">
        <v>272</v>
      </c>
      <c r="C22" s="90"/>
      <c r="D22" s="76">
        <f>投入係数表!S22</f>
        <v>0.14057971014492754</v>
      </c>
      <c r="E22" s="77">
        <f t="shared" si="0"/>
        <v>14.057971014492754</v>
      </c>
      <c r="F22" s="76">
        <f>分析係数表!C25</f>
        <v>6.4698426111756691E-3</v>
      </c>
      <c r="G22" s="77">
        <f t="shared" si="1"/>
        <v>9.0952859896237664E-2</v>
      </c>
      <c r="H22" s="77">
        <v>9.8256485515164804E-2</v>
      </c>
      <c r="I22" s="77">
        <f t="shared" si="2"/>
        <v>9.8256485515164804E-2</v>
      </c>
      <c r="J22" s="76">
        <f>分析係数表!G25</f>
        <v>0.19696730374348445</v>
      </c>
      <c r="K22" s="78">
        <f t="shared" si="3"/>
        <v>1.9353315027232747E-2</v>
      </c>
      <c r="L22" s="79"/>
      <c r="M22" s="80"/>
      <c r="N22" s="81">
        <f>分析係数表!H25</f>
        <v>4.8606904356847223E-4</v>
      </c>
      <c r="O22" s="82">
        <f t="shared" si="4"/>
        <v>7.500603417479235E-3</v>
      </c>
      <c r="P22" s="76">
        <f>分析係数表!C25</f>
        <v>6.4698426111756691E-3</v>
      </c>
      <c r="Q22" s="82">
        <f t="shared" si="5"/>
        <v>4.8527723599937E-5</v>
      </c>
      <c r="R22" s="83">
        <v>5.7389201370965288E-4</v>
      </c>
      <c r="S22" s="84">
        <f t="shared" si="6"/>
        <v>9.8830377528874455E-2</v>
      </c>
      <c r="T22" s="85">
        <f>分析係数表!F25</f>
        <v>0.35065550465961143</v>
      </c>
      <c r="U22" s="86">
        <f t="shared" si="7"/>
        <v>3.4655415908087392E-2</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投入係数表!S23</f>
        <v>2.0082815734989649E-2</v>
      </c>
      <c r="E23" s="77">
        <f t="shared" si="0"/>
        <v>2.008281573498965</v>
      </c>
      <c r="F23" s="76">
        <f>分析係数表!C26</f>
        <v>0.30930996714129244</v>
      </c>
      <c r="G23" s="77">
        <f t="shared" si="1"/>
        <v>0.62118150750942791</v>
      </c>
      <c r="H23" s="77">
        <v>0.69856050265728942</v>
      </c>
      <c r="I23" s="77">
        <f t="shared" si="2"/>
        <v>0.69856050265728942</v>
      </c>
      <c r="J23" s="76">
        <f>分析係数表!G26</f>
        <v>0.19640381464521278</v>
      </c>
      <c r="K23" s="78">
        <f t="shared" si="3"/>
        <v>0.13719994748236894</v>
      </c>
      <c r="L23" s="79"/>
      <c r="M23" s="80"/>
      <c r="N23" s="81">
        <f>分析係数表!H26</f>
        <v>9.7503999187466672E-3</v>
      </c>
      <c r="O23" s="82">
        <f t="shared" si="4"/>
        <v>0.15045986556853869</v>
      </c>
      <c r="P23" s="76">
        <f>分析係数表!C26</f>
        <v>0.30930996714129244</v>
      </c>
      <c r="Q23" s="82">
        <f t="shared" si="5"/>
        <v>4.6538736075087982E-2</v>
      </c>
      <c r="R23" s="83">
        <v>5.2731429210251271E-2</v>
      </c>
      <c r="S23" s="84">
        <f t="shared" si="6"/>
        <v>0.75129193186754073</v>
      </c>
      <c r="T23" s="85">
        <f>分析係数表!F26</f>
        <v>0.33483174389782799</v>
      </c>
      <c r="U23" s="86">
        <f t="shared" si="7"/>
        <v>0.25155638772357686</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投入係数表!S24</f>
        <v>0</v>
      </c>
      <c r="E24" s="77">
        <f t="shared" si="0"/>
        <v>0</v>
      </c>
      <c r="F24" s="76">
        <f>分析係数表!C27</f>
        <v>1</v>
      </c>
      <c r="G24" s="77">
        <f t="shared" si="1"/>
        <v>0</v>
      </c>
      <c r="H24" s="77">
        <v>3.8892226753854341E-3</v>
      </c>
      <c r="I24" s="77">
        <f t="shared" si="2"/>
        <v>3.8892226753854341E-3</v>
      </c>
      <c r="J24" s="76">
        <f>分析係数表!G27</f>
        <v>0.17104746959591996</v>
      </c>
      <c r="K24" s="78">
        <f t="shared" si="3"/>
        <v>6.6524169731975251E-4</v>
      </c>
      <c r="L24" s="79"/>
      <c r="M24" s="80"/>
      <c r="N24" s="81">
        <f>分析係数表!H27</f>
        <v>1.0751557053260833E-2</v>
      </c>
      <c r="O24" s="82">
        <f t="shared" si="4"/>
        <v>0.16590886962245113</v>
      </c>
      <c r="P24" s="76">
        <f>分析係数表!C27</f>
        <v>1</v>
      </c>
      <c r="Q24" s="82">
        <f t="shared" si="5"/>
        <v>0.16590886962245113</v>
      </c>
      <c r="R24" s="83">
        <v>0.17225343144677263</v>
      </c>
      <c r="S24" s="84">
        <f t="shared" si="6"/>
        <v>0.17614265412215807</v>
      </c>
      <c r="T24" s="85">
        <f>分析係数表!F27</f>
        <v>0.32230451819045502</v>
      </c>
      <c r="U24" s="86">
        <f t="shared" si="7"/>
        <v>5.6771573269630123E-2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投入係数表!S25</f>
        <v>0</v>
      </c>
      <c r="E25" s="77">
        <f t="shared" si="0"/>
        <v>0</v>
      </c>
      <c r="F25" s="76">
        <f>分析係数表!C28</f>
        <v>0.18422373610613119</v>
      </c>
      <c r="G25" s="77">
        <f t="shared" si="1"/>
        <v>0</v>
      </c>
      <c r="H25" s="77">
        <v>2.3686954827467514E-2</v>
      </c>
      <c r="I25" s="77">
        <f t="shared" si="2"/>
        <v>2.3686954827467514E-2</v>
      </c>
      <c r="J25" s="76">
        <f>分析係数表!G28</f>
        <v>0.12484443941622356</v>
      </c>
      <c r="K25" s="78">
        <f t="shared" si="3"/>
        <v>2.9571845969125921E-3</v>
      </c>
      <c r="L25" s="79"/>
      <c r="M25" s="80"/>
      <c r="N25" s="81">
        <f>分析係数表!H28</f>
        <v>2.0316960544977711E-2</v>
      </c>
      <c r="O25" s="82">
        <f t="shared" si="4"/>
        <v>0.3135140279201582</v>
      </c>
      <c r="P25" s="76">
        <f>分析係数表!C28</f>
        <v>0.18422373610613119</v>
      </c>
      <c r="Q25" s="82">
        <f t="shared" si="5"/>
        <v>5.7756725545133468E-2</v>
      </c>
      <c r="R25" s="83">
        <v>6.8820022062526548E-2</v>
      </c>
      <c r="S25" s="84">
        <f t="shared" si="6"/>
        <v>9.2506976889994069E-2</v>
      </c>
      <c r="T25" s="85">
        <f>分析係数表!F28</f>
        <v>0.21354225591130219</v>
      </c>
      <c r="U25" s="86">
        <f t="shared" si="7"/>
        <v>1.9754148532624031E-2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投入係数表!S26</f>
        <v>7.4534161490683228E-3</v>
      </c>
      <c r="E26" s="77">
        <f t="shared" si="0"/>
        <v>0.74534161490683226</v>
      </c>
      <c r="F26" s="76">
        <f>分析係数表!C29</f>
        <v>0.37519639677385563</v>
      </c>
      <c r="G26" s="77">
        <f t="shared" si="1"/>
        <v>0.27964948827865016</v>
      </c>
      <c r="H26" s="77">
        <v>0.34333507243581163</v>
      </c>
      <c r="I26" s="77">
        <f t="shared" si="2"/>
        <v>0.34333507243581163</v>
      </c>
      <c r="J26" s="76">
        <f>分析係数表!G29</f>
        <v>0.26085431102534867</v>
      </c>
      <c r="K26" s="78">
        <f t="shared" si="3"/>
        <v>8.9560433771081818E-2</v>
      </c>
      <c r="L26" s="79"/>
      <c r="M26" s="80"/>
      <c r="N26" s="81">
        <f>分析係数表!H29</f>
        <v>9.7721642042795844E-3</v>
      </c>
      <c r="O26" s="82">
        <f t="shared" si="4"/>
        <v>0.15079571348275417</v>
      </c>
      <c r="P26" s="76">
        <f>分析係数表!C29</f>
        <v>0.37519639677385563</v>
      </c>
      <c r="Q26" s="82">
        <f t="shared" si="5"/>
        <v>5.6578008347672085E-2</v>
      </c>
      <c r="R26" s="83">
        <v>7.7086175077123259E-2</v>
      </c>
      <c r="S26" s="84">
        <f t="shared" si="6"/>
        <v>0.42042124751293486</v>
      </c>
      <c r="T26" s="85">
        <f>分析係数表!F29</f>
        <v>0.42899745636347691</v>
      </c>
      <c r="U26" s="86">
        <f t="shared" si="7"/>
        <v>0.18035964578420879</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投入係数表!S27</f>
        <v>1.2422360248447205E-3</v>
      </c>
      <c r="E27" s="77">
        <f t="shared" si="0"/>
        <v>0.12422360248447205</v>
      </c>
      <c r="F27" s="76">
        <f>分析係数表!C30</f>
        <v>1</v>
      </c>
      <c r="G27" s="77">
        <f t="shared" si="1"/>
        <v>0.12422360248447205</v>
      </c>
      <c r="H27" s="77">
        <v>0.16466025935348316</v>
      </c>
      <c r="I27" s="77">
        <f t="shared" si="2"/>
        <v>0.16466025935348316</v>
      </c>
      <c r="J27" s="76">
        <f>分析係数表!G30</f>
        <v>0.34460347092581067</v>
      </c>
      <c r="K27" s="78">
        <f t="shared" si="3"/>
        <v>5.674249689675448E-2</v>
      </c>
      <c r="L27" s="79"/>
      <c r="M27" s="80"/>
      <c r="N27" s="81">
        <f>分析係数表!H30</f>
        <v>0</v>
      </c>
      <c r="O27" s="82">
        <f t="shared" si="4"/>
        <v>0</v>
      </c>
      <c r="P27" s="76">
        <f>分析係数表!C30</f>
        <v>1</v>
      </c>
      <c r="Q27" s="82">
        <f t="shared" si="5"/>
        <v>0</v>
      </c>
      <c r="R27" s="83">
        <v>4.7462403417911678E-2</v>
      </c>
      <c r="S27" s="84">
        <f t="shared" si="6"/>
        <v>0.21212266277139485</v>
      </c>
      <c r="T27" s="85">
        <f>分析係数表!F30</f>
        <v>0.44064163728133859</v>
      </c>
      <c r="U27" s="86">
        <f t="shared" si="7"/>
        <v>9.347007742806468E-2</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投入係数表!S28</f>
        <v>9.7308488612836436E-3</v>
      </c>
      <c r="E28" s="77">
        <f t="shared" si="0"/>
        <v>0.97308488612836441</v>
      </c>
      <c r="F28" s="76">
        <f>分析係数表!C31</f>
        <v>0.41247576690614662</v>
      </c>
      <c r="G28" s="77">
        <f t="shared" si="1"/>
        <v>0.40137393467057747</v>
      </c>
      <c r="H28" s="77">
        <v>0.5202265304364263</v>
      </c>
      <c r="I28" s="77">
        <f t="shared" si="2"/>
        <v>0.5202265304364263</v>
      </c>
      <c r="J28" s="76">
        <f>分析係数表!G31</f>
        <v>7.085965394122494E-2</v>
      </c>
      <c r="K28" s="78">
        <f t="shared" si="3"/>
        <v>3.6863071917769288E-2</v>
      </c>
      <c r="L28" s="79"/>
      <c r="M28" s="80"/>
      <c r="N28" s="81">
        <f>分析係数表!H31</f>
        <v>2.0541858162151181E-2</v>
      </c>
      <c r="O28" s="82">
        <f t="shared" si="4"/>
        <v>0.31698445636705153</v>
      </c>
      <c r="P28" s="76">
        <f>分析係数表!C31</f>
        <v>0.41247576690614662</v>
      </c>
      <c r="Q28" s="82">
        <f t="shared" si="5"/>
        <v>0.13074840673732754</v>
      </c>
      <c r="R28" s="83">
        <v>0.17473895676995185</v>
      </c>
      <c r="S28" s="84">
        <f t="shared" si="6"/>
        <v>0.69496548720637819</v>
      </c>
      <c r="T28" s="85">
        <f>分析係数表!F31</f>
        <v>0.34509750068662454</v>
      </c>
      <c r="U28" s="86">
        <f t="shared" si="7"/>
        <v>0.23983085269838345</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投入係数表!S29</f>
        <v>6.2111801242236027E-4</v>
      </c>
      <c r="E29" s="77">
        <f t="shared" si="0"/>
        <v>6.2111801242236024E-2</v>
      </c>
      <c r="F29" s="76">
        <f>分析係数表!C32</f>
        <v>0.57030303030303031</v>
      </c>
      <c r="G29" s="77">
        <f t="shared" si="1"/>
        <v>3.5422548466026729E-2</v>
      </c>
      <c r="H29" s="77">
        <v>4.6260198742651831E-2</v>
      </c>
      <c r="I29" s="77">
        <f t="shared" si="2"/>
        <v>4.6260198742651831E-2</v>
      </c>
      <c r="J29" s="76">
        <f>分析係数表!G32</f>
        <v>0.14036939313984167</v>
      </c>
      <c r="K29" s="78">
        <f t="shared" si="3"/>
        <v>6.4935160240345048E-3</v>
      </c>
      <c r="L29" s="79"/>
      <c r="M29" s="80"/>
      <c r="N29" s="81">
        <f>分析係数表!H32</f>
        <v>5.992433283396389E-3</v>
      </c>
      <c r="O29" s="82">
        <f t="shared" si="4"/>
        <v>9.2470125713997722E-2</v>
      </c>
      <c r="P29" s="76">
        <f>分析係数表!C32</f>
        <v>0.57030303030303031</v>
      </c>
      <c r="Q29" s="82">
        <f t="shared" si="5"/>
        <v>5.2735992907195064E-2</v>
      </c>
      <c r="R29" s="83">
        <v>6.7867126227764488E-2</v>
      </c>
      <c r="S29" s="84">
        <f t="shared" si="6"/>
        <v>0.11412732497041632</v>
      </c>
      <c r="T29" s="85">
        <f>分析係数表!F32</f>
        <v>0.48284960422163586</v>
      </c>
      <c r="U29" s="86">
        <f t="shared" si="7"/>
        <v>5.5106333692839543E-2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投入係数表!S30</f>
        <v>6.2111801242236027E-4</v>
      </c>
      <c r="E30" s="77">
        <f t="shared" si="0"/>
        <v>6.2111801242236024E-2</v>
      </c>
      <c r="F30" s="76">
        <f>分析係数表!C33</f>
        <v>0.6011428571428572</v>
      </c>
      <c r="G30" s="77">
        <f t="shared" si="1"/>
        <v>3.7338065661047033E-2</v>
      </c>
      <c r="H30" s="77">
        <v>4.9213232819944767E-2</v>
      </c>
      <c r="I30" s="77">
        <f t="shared" si="2"/>
        <v>4.9213232819944767E-2</v>
      </c>
      <c r="J30" s="76">
        <f>分析係数表!G33</f>
        <v>0.50790638836179636</v>
      </c>
      <c r="K30" s="78">
        <f t="shared" si="3"/>
        <v>2.4995715341186369E-2</v>
      </c>
      <c r="L30" s="79"/>
      <c r="M30" s="80"/>
      <c r="N30" s="81">
        <f>分析係数表!H33</f>
        <v>9.0684523053819453E-4</v>
      </c>
      <c r="O30" s="82">
        <f t="shared" si="4"/>
        <v>1.3993663092312007E-2</v>
      </c>
      <c r="P30" s="76">
        <f>分析係数表!C33</f>
        <v>0.6011428571428572</v>
      </c>
      <c r="Q30" s="82">
        <f t="shared" si="5"/>
        <v>8.4121906132069903E-3</v>
      </c>
      <c r="R30" s="83">
        <v>2.5878272496438537E-2</v>
      </c>
      <c r="S30" s="84">
        <f t="shared" si="6"/>
        <v>7.5091505316383311E-2</v>
      </c>
      <c r="T30" s="85">
        <f>分析係数表!F33</f>
        <v>0.64579380139152431</v>
      </c>
      <c r="U30" s="86">
        <f t="shared" si="7"/>
        <v>4.8493628670479037E-2</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投入係数表!S31</f>
        <v>4.9275362318840582E-2</v>
      </c>
      <c r="E31" s="77">
        <f t="shared" si="0"/>
        <v>4.9275362318840585</v>
      </c>
      <c r="F31" s="76">
        <f>分析係数表!C34</f>
        <v>0.23356645198677672</v>
      </c>
      <c r="G31" s="77">
        <f t="shared" si="1"/>
        <v>1.1509071547174508</v>
      </c>
      <c r="H31" s="77">
        <v>1.3061565356838525</v>
      </c>
      <c r="I31" s="77">
        <f t="shared" si="2"/>
        <v>1.3061565356838525</v>
      </c>
      <c r="J31" s="76">
        <f>分析係数表!G34</f>
        <v>0.42480002746403928</v>
      </c>
      <c r="K31" s="78">
        <f t="shared" si="3"/>
        <v>0.55485533223083494</v>
      </c>
      <c r="L31" s="79"/>
      <c r="M31" s="80"/>
      <c r="N31" s="81">
        <f>分析係数表!H34</f>
        <v>0.14989426184611926</v>
      </c>
      <c r="O31" s="82">
        <f t="shared" si="4"/>
        <v>2.3130405598544361</v>
      </c>
      <c r="P31" s="76">
        <f>分析係数表!C34</f>
        <v>0.23356645198677672</v>
      </c>
      <c r="Q31" s="82">
        <f t="shared" si="5"/>
        <v>0.5402486768667083</v>
      </c>
      <c r="R31" s="83">
        <v>0.58989725002822158</v>
      </c>
      <c r="S31" s="84">
        <f t="shared" si="6"/>
        <v>1.8960537857120741</v>
      </c>
      <c r="T31" s="85">
        <f>分析係数表!F34</f>
        <v>0.69961207044526075</v>
      </c>
      <c r="U31" s="86">
        <f t="shared" si="7"/>
        <v>1.3265021146975988</v>
      </c>
      <c r="V31" s="87">
        <f>分析係数表!D34</f>
        <v>0.26492498884273402</v>
      </c>
      <c r="W31" s="88">
        <f t="shared" si="8"/>
        <v>1</v>
      </c>
      <c r="X31" s="76">
        <f>分析係数表!E34</f>
        <v>0.20343987091901541</v>
      </c>
      <c r="Y31" s="89">
        <f t="shared" si="9"/>
        <v>0</v>
      </c>
    </row>
    <row r="32" spans="1:25" x14ac:dyDescent="0.2">
      <c r="A32" s="6" t="s">
        <v>20</v>
      </c>
      <c r="B32" s="5" t="s">
        <v>37</v>
      </c>
      <c r="C32" s="90"/>
      <c r="D32" s="76">
        <f>投入係数表!S32</f>
        <v>1.0973084886128364E-2</v>
      </c>
      <c r="E32" s="77">
        <f t="shared" si="0"/>
        <v>1.0973084886128364</v>
      </c>
      <c r="F32" s="76">
        <f>分析係数表!C35</f>
        <v>0.38334288443170961</v>
      </c>
      <c r="G32" s="77">
        <f t="shared" si="1"/>
        <v>0.42064540113624449</v>
      </c>
      <c r="H32" s="77">
        <v>0.49893316557558282</v>
      </c>
      <c r="I32" s="77">
        <f t="shared" si="2"/>
        <v>0.49893316557558282</v>
      </c>
      <c r="J32" s="76">
        <f>分析係数表!G35</f>
        <v>0.31383724189479584</v>
      </c>
      <c r="K32" s="78">
        <f t="shared" si="3"/>
        <v>0.15658380857408041</v>
      </c>
      <c r="L32" s="79"/>
      <c r="M32" s="80"/>
      <c r="N32" s="81">
        <f>分析係数表!H35</f>
        <v>5.7098603095606881E-2</v>
      </c>
      <c r="O32" s="82">
        <f t="shared" si="4"/>
        <v>0.88109700294433313</v>
      </c>
      <c r="P32" s="76">
        <f>分析係数表!C35</f>
        <v>0.38334288443170961</v>
      </c>
      <c r="Q32" s="82">
        <f t="shared" si="5"/>
        <v>0.33776226657281522</v>
      </c>
      <c r="R32" s="83">
        <v>0.45551822895424893</v>
      </c>
      <c r="S32" s="84">
        <f t="shared" si="6"/>
        <v>0.95445139452983174</v>
      </c>
      <c r="T32" s="85">
        <f>分析係数表!F35</f>
        <v>0.64393160796038496</v>
      </c>
      <c r="U32" s="86">
        <f t="shared" si="7"/>
        <v>0.61460142119962635</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投入係数表!S33</f>
        <v>1.8633540372670807E-3</v>
      </c>
      <c r="E33" s="77">
        <f t="shared" si="0"/>
        <v>0.18633540372670807</v>
      </c>
      <c r="F33" s="76">
        <f>分析係数表!C36</f>
        <v>0.89284634912959382</v>
      </c>
      <c r="G33" s="77">
        <f t="shared" si="1"/>
        <v>0.1663688849309802</v>
      </c>
      <c r="H33" s="77">
        <v>0.24693996918828676</v>
      </c>
      <c r="I33" s="77">
        <f t="shared" si="2"/>
        <v>0.24693996918828676</v>
      </c>
      <c r="J33" s="76">
        <f>分析係数表!G36</f>
        <v>2.3659252759121133E-2</v>
      </c>
      <c r="K33" s="78">
        <f t="shared" si="3"/>
        <v>5.8424151473552609E-3</v>
      </c>
      <c r="L33" s="79"/>
      <c r="M33" s="80"/>
      <c r="N33" s="81">
        <f>分析係数表!H36</f>
        <v>0.22140807672636126</v>
      </c>
      <c r="O33" s="82">
        <f t="shared" si="4"/>
        <v>3.4165808313141608</v>
      </c>
      <c r="P33" s="76">
        <f>分析係数表!C36</f>
        <v>0.89284634912959382</v>
      </c>
      <c r="Q33" s="82">
        <f t="shared" si="5"/>
        <v>3.0504817217450011</v>
      </c>
      <c r="R33" s="83">
        <v>3.155219700081505</v>
      </c>
      <c r="S33" s="84">
        <f t="shared" si="6"/>
        <v>3.4021596692697917</v>
      </c>
      <c r="T33" s="85">
        <f>分析係数表!F36</f>
        <v>0.87728239225083537</v>
      </c>
      <c r="U33" s="86">
        <f t="shared" si="7"/>
        <v>2.9846547734763136</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投入係数表!S34</f>
        <v>1.5942028985507246E-2</v>
      </c>
      <c r="E34" s="77">
        <f t="shared" si="0"/>
        <v>1.5942028985507246</v>
      </c>
      <c r="F34" s="76">
        <f>分析係数表!C37</f>
        <v>0.21490407922986354</v>
      </c>
      <c r="G34" s="77">
        <f t="shared" si="1"/>
        <v>0.34260070601862302</v>
      </c>
      <c r="H34" s="77">
        <v>0.41751026720533113</v>
      </c>
      <c r="I34" s="77">
        <f t="shared" si="2"/>
        <v>0.41751026720533113</v>
      </c>
      <c r="J34" s="76">
        <f>分析係数表!G37</f>
        <v>0.45930626057529611</v>
      </c>
      <c r="K34" s="78">
        <f t="shared" si="3"/>
        <v>0.19176507958187333</v>
      </c>
      <c r="L34" s="79"/>
      <c r="M34" s="80"/>
      <c r="N34" s="81">
        <f>分析係数表!H37</f>
        <v>4.6223715090992851E-2</v>
      </c>
      <c r="O34" s="82">
        <f t="shared" si="4"/>
        <v>0.71328499514132759</v>
      </c>
      <c r="P34" s="76">
        <f>分析係数表!C37</f>
        <v>0.21490407922986354</v>
      </c>
      <c r="Q34" s="82">
        <f t="shared" si="5"/>
        <v>0.15328785510932469</v>
      </c>
      <c r="R34" s="83">
        <v>0.17967638554515436</v>
      </c>
      <c r="S34" s="84">
        <f t="shared" si="6"/>
        <v>0.59718665275048544</v>
      </c>
      <c r="T34" s="85">
        <f>分析係数表!F37</f>
        <v>0.7057529610829103</v>
      </c>
      <c r="U34" s="86">
        <f t="shared" si="7"/>
        <v>0.42146624849784681</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投入係数表!S35</f>
        <v>6.6252587991718426E-3</v>
      </c>
      <c r="E35" s="77">
        <f t="shared" si="0"/>
        <v>0.66252587991718426</v>
      </c>
      <c r="F35" s="76">
        <f>分析係数表!C38</f>
        <v>0.11038675651919128</v>
      </c>
      <c r="G35" s="77">
        <f t="shared" si="1"/>
        <v>7.3134082994081182E-2</v>
      </c>
      <c r="H35" s="77">
        <v>9.7385682681425778E-2</v>
      </c>
      <c r="I35" s="77">
        <f t="shared" si="2"/>
        <v>9.7385682681425778E-2</v>
      </c>
      <c r="J35" s="76">
        <f>分析係数表!G38</f>
        <v>0.31473468458209974</v>
      </c>
      <c r="K35" s="78">
        <f t="shared" si="3"/>
        <v>3.0650652121550995E-2</v>
      </c>
      <c r="L35" s="79"/>
      <c r="M35" s="80"/>
      <c r="N35" s="81">
        <f>分析係数表!H38</f>
        <v>4.1428317511906877E-2</v>
      </c>
      <c r="O35" s="82">
        <f t="shared" si="4"/>
        <v>0.63928650470918169</v>
      </c>
      <c r="P35" s="76">
        <f>分析係数表!C38</f>
        <v>0.11038675651919128</v>
      </c>
      <c r="Q35" s="82">
        <f t="shared" si="5"/>
        <v>7.0568763741337262E-2</v>
      </c>
      <c r="R35" s="83">
        <v>8.5807716953688495E-2</v>
      </c>
      <c r="S35" s="84">
        <f t="shared" si="6"/>
        <v>0.18319339963511427</v>
      </c>
      <c r="T35" s="85">
        <f>分析係数表!F38</f>
        <v>0.52516511045319969</v>
      </c>
      <c r="U35" s="86">
        <f t="shared" si="7"/>
        <v>9.6206781953671938E-2</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投入係数表!S36</f>
        <v>0</v>
      </c>
      <c r="E36" s="77">
        <f t="shared" si="0"/>
        <v>0</v>
      </c>
      <c r="F36" s="76">
        <f>分析係数表!C39</f>
        <v>1</v>
      </c>
      <c r="G36" s="77">
        <f t="shared" si="1"/>
        <v>0</v>
      </c>
      <c r="H36" s="77">
        <v>2.6090657117765332E-2</v>
      </c>
      <c r="I36" s="77">
        <f t="shared" si="2"/>
        <v>2.6090657117765332E-2</v>
      </c>
      <c r="J36" s="76">
        <f>分析係数表!G39</f>
        <v>0.35137517630465442</v>
      </c>
      <c r="K36" s="78">
        <f t="shared" si="3"/>
        <v>9.1676092446590796E-3</v>
      </c>
      <c r="L36" s="79"/>
      <c r="M36" s="80"/>
      <c r="N36" s="81">
        <f>分析係数表!H39</f>
        <v>3.6128713984641667E-3</v>
      </c>
      <c r="O36" s="82">
        <f t="shared" si="4"/>
        <v>5.5750753759771031E-2</v>
      </c>
      <c r="P36" s="76">
        <f>分析係数表!C39</f>
        <v>1</v>
      </c>
      <c r="Q36" s="82">
        <f t="shared" si="5"/>
        <v>5.5750753759771031E-2</v>
      </c>
      <c r="R36" s="83">
        <v>7.8629751977059431E-2</v>
      </c>
      <c r="S36" s="84">
        <f t="shared" si="6"/>
        <v>0.10472040909482476</v>
      </c>
      <c r="T36" s="85">
        <f>分析係数表!F39</f>
        <v>0.70210390220968499</v>
      </c>
      <c r="U36" s="86">
        <f t="shared" si="7"/>
        <v>7.3524607866471053E-2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投入係数表!S37</f>
        <v>0</v>
      </c>
      <c r="E37" s="77">
        <f t="shared" si="0"/>
        <v>0</v>
      </c>
      <c r="F37" s="76">
        <f>分析係数表!C40</f>
        <v>1</v>
      </c>
      <c r="G37" s="77">
        <f t="shared" si="1"/>
        <v>0</v>
      </c>
      <c r="H37" s="77">
        <v>1.7489259025026565E-3</v>
      </c>
      <c r="I37" s="77">
        <f t="shared" si="2"/>
        <v>1.7489259025026565E-3</v>
      </c>
      <c r="J37" s="76">
        <f>分析係数表!G40</f>
        <v>0.54518413597733706</v>
      </c>
      <c r="K37" s="78">
        <f t="shared" si="3"/>
        <v>9.5348665704429519E-4</v>
      </c>
      <c r="L37" s="79"/>
      <c r="M37" s="80"/>
      <c r="N37" s="81">
        <f>分析係数表!H40</f>
        <v>3.4256985428810838E-2</v>
      </c>
      <c r="O37" s="82">
        <f t="shared" si="4"/>
        <v>0.52862461697517837</v>
      </c>
      <c r="P37" s="76">
        <f>分析係数表!C40</f>
        <v>1</v>
      </c>
      <c r="Q37" s="82">
        <f t="shared" si="5"/>
        <v>0.52862461697517837</v>
      </c>
      <c r="R37" s="83">
        <v>0.5296212456113365</v>
      </c>
      <c r="S37" s="84">
        <f t="shared" si="6"/>
        <v>0.53137017151383914</v>
      </c>
      <c r="T37" s="85">
        <f>分析係数表!F40</f>
        <v>0.74197355996222847</v>
      </c>
      <c r="U37" s="86">
        <f t="shared" si="7"/>
        <v>0.39426261781586314</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投入係数表!S38</f>
        <v>0</v>
      </c>
      <c r="E38" s="77">
        <f t="shared" si="0"/>
        <v>0</v>
      </c>
      <c r="F38" s="76">
        <f>分析係数表!C41</f>
        <v>0.81633454219164769</v>
      </c>
      <c r="G38" s="77">
        <f t="shared" si="1"/>
        <v>0</v>
      </c>
      <c r="H38" s="77">
        <v>1.2165949522546487E-3</v>
      </c>
      <c r="I38" s="77">
        <f t="shared" si="2"/>
        <v>1.2165949522546487E-3</v>
      </c>
      <c r="J38" s="76">
        <f>分析係数表!G41</f>
        <v>0.4395790436970945</v>
      </c>
      <c r="K38" s="78">
        <f t="shared" si="3"/>
        <v>5.347896456788108E-4</v>
      </c>
      <c r="L38" s="79"/>
      <c r="M38" s="80"/>
      <c r="N38" s="81">
        <f>分析係数表!H41</f>
        <v>5.7994566183378615E-2</v>
      </c>
      <c r="O38" s="82">
        <f t="shared" si="4"/>
        <v>0.89492274207953737</v>
      </c>
      <c r="P38" s="76">
        <f>分析係数表!C41</f>
        <v>0.81633454219164769</v>
      </c>
      <c r="Q38" s="82">
        <f t="shared" si="5"/>
        <v>0.73055634695239313</v>
      </c>
      <c r="R38" s="83">
        <v>0.74407194431379675</v>
      </c>
      <c r="S38" s="84">
        <f t="shared" si="6"/>
        <v>0.74528853926605143</v>
      </c>
      <c r="T38" s="85">
        <f>分析係数表!F41</f>
        <v>0.54481811942347291</v>
      </c>
      <c r="U38" s="86">
        <f t="shared" si="7"/>
        <v>0.40604670039079727</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投入係数表!S39</f>
        <v>1.4492753623188406E-3</v>
      </c>
      <c r="E39" s="77">
        <f>$C$21*D39</f>
        <v>0.14492753623188406</v>
      </c>
      <c r="F39" s="76">
        <f>分析係数表!C42</f>
        <v>0.95937673900946019</v>
      </c>
      <c r="G39" s="77">
        <f>E39*F39</f>
        <v>0.13904010710282033</v>
      </c>
      <c r="H39" s="77">
        <v>0.15627767208721907</v>
      </c>
      <c r="I39" s="77">
        <f>C39+H39</f>
        <v>0.15627767208721907</v>
      </c>
      <c r="J39" s="76">
        <f>分析係数表!G42</f>
        <v>0.48447864154948261</v>
      </c>
      <c r="K39" s="78">
        <f>I39*J39</f>
        <v>7.5713194277331392E-2</v>
      </c>
      <c r="L39" s="79"/>
      <c r="M39" s="80"/>
      <c r="N39" s="81">
        <f>分析係数表!H42</f>
        <v>1.0613716578219029E-2</v>
      </c>
      <c r="O39" s="82">
        <f t="shared" si="4"/>
        <v>0.16378183283241973</v>
      </c>
      <c r="P39" s="76">
        <f>分析係数表!C42</f>
        <v>0.95937673900946019</v>
      </c>
      <c r="Q39" s="82">
        <f>O39*P39</f>
        <v>0.15712848069175939</v>
      </c>
      <c r="R39" s="83">
        <v>0.16469220956546224</v>
      </c>
      <c r="S39" s="84">
        <f>I39+R39</f>
        <v>0.32096988165268131</v>
      </c>
      <c r="T39" s="85">
        <f>分析係数表!F42</f>
        <v>0.55638100291854609</v>
      </c>
      <c r="U39" s="86">
        <f>S39*T39</f>
        <v>0.17858154466056586</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投入係数表!S40</f>
        <v>2.8157349896480333E-2</v>
      </c>
      <c r="E40" s="77">
        <f>$C$21*D40</f>
        <v>2.8157349896480333</v>
      </c>
      <c r="F40" s="76">
        <f>分析係数表!C43</f>
        <v>0.4131437979732393</v>
      </c>
      <c r="G40" s="77">
        <f>E40*F40</f>
        <v>1.163303447709328</v>
      </c>
      <c r="H40" s="77">
        <v>1.4762284160403971</v>
      </c>
      <c r="I40" s="77">
        <f>C40+H40</f>
        <v>1.4762284160403971</v>
      </c>
      <c r="J40" s="76">
        <f>分析係数表!G43</f>
        <v>0.33776204164621748</v>
      </c>
      <c r="K40" s="78">
        <f>I40*J40</f>
        <v>0.49861392373796626</v>
      </c>
      <c r="L40" s="79"/>
      <c r="M40" s="80"/>
      <c r="N40" s="81">
        <f>分析係数表!H43</f>
        <v>3.0226965224299098E-2</v>
      </c>
      <c r="O40" s="82">
        <f t="shared" si="4"/>
        <v>0.46643677819294377</v>
      </c>
      <c r="P40" s="76">
        <f>分析係数表!C43</f>
        <v>0.4131437979732393</v>
      </c>
      <c r="Q40" s="82">
        <f>O40*P40</f>
        <v>0.1927054620570342</v>
      </c>
      <c r="R40" s="83">
        <v>0.34475358415443125</v>
      </c>
      <c r="S40" s="84">
        <f>I40+R40</f>
        <v>1.8209820001948285</v>
      </c>
      <c r="T40" s="85">
        <f>分析係数表!F43</f>
        <v>0.53379373203393399</v>
      </c>
      <c r="U40" s="86">
        <f>S40*T40</f>
        <v>0.97202877785061537</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投入係数表!S41</f>
        <v>0</v>
      </c>
      <c r="E41" s="77">
        <f>$C$21*D41</f>
        <v>0</v>
      </c>
      <c r="F41" s="76">
        <f>分析係数表!C44</f>
        <v>0.45547864698968266</v>
      </c>
      <c r="G41" s="77">
        <f>E41*F41</f>
        <v>0</v>
      </c>
      <c r="H41" s="77">
        <v>2.1158335317221092E-3</v>
      </c>
      <c r="I41" s="77">
        <f>C41+H41</f>
        <v>2.1158335317221092E-3</v>
      </c>
      <c r="J41" s="76">
        <f>分析係数表!G44</f>
        <v>0.26709165419892017</v>
      </c>
      <c r="K41" s="78">
        <f>I41*J41</f>
        <v>5.6512147799720153E-4</v>
      </c>
      <c r="L41" s="79"/>
      <c r="M41" s="80"/>
      <c r="N41" s="81">
        <f>分析係数表!H44</f>
        <v>0.10779487886361411</v>
      </c>
      <c r="O41" s="82">
        <f t="shared" si="4"/>
        <v>1.6633987444569436</v>
      </c>
      <c r="P41" s="76">
        <f>分析係数表!C44</f>
        <v>0.45547864698968266</v>
      </c>
      <c r="Q41" s="82">
        <f>O41*P41</f>
        <v>0.75764260952958551</v>
      </c>
      <c r="R41" s="83">
        <v>0.77018843742019394</v>
      </c>
      <c r="S41" s="84">
        <f>I41+R41</f>
        <v>0.77230427095191601</v>
      </c>
      <c r="T41" s="85">
        <f>分析係数表!F44</f>
        <v>0.48806348793338972</v>
      </c>
      <c r="U41" s="86">
        <f>S41*T41</f>
        <v>0.37693351622664578</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投入係数表!S42</f>
        <v>2.2774327122153208E-3</v>
      </c>
      <c r="E42" s="77">
        <f>$C$21*D42</f>
        <v>0.2277432712215321</v>
      </c>
      <c r="F42" s="76">
        <f>分析係数表!C45</f>
        <v>1</v>
      </c>
      <c r="G42" s="77">
        <f>E42*F42</f>
        <v>0.2277432712215321</v>
      </c>
      <c r="H42" s="77">
        <v>0.26079675727223572</v>
      </c>
      <c r="I42" s="77">
        <f>C42+H42</f>
        <v>0.26079675727223572</v>
      </c>
      <c r="J42" s="76">
        <f>分析係数表!G45</f>
        <v>0</v>
      </c>
      <c r="K42" s="78">
        <f>I42*J42</f>
        <v>0</v>
      </c>
      <c r="L42" s="79"/>
      <c r="M42" s="80"/>
      <c r="N42" s="81">
        <f>分析係数表!H45</f>
        <v>0</v>
      </c>
      <c r="O42" s="82">
        <f t="shared" si="4"/>
        <v>0</v>
      </c>
      <c r="P42" s="76">
        <f>分析係数表!C45</f>
        <v>1</v>
      </c>
      <c r="Q42" s="82">
        <f>O42*P42</f>
        <v>0</v>
      </c>
      <c r="R42" s="83">
        <v>1.654972731942134E-2</v>
      </c>
      <c r="S42" s="84">
        <f>I42+R42</f>
        <v>0.27734648459165706</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投入係数表!S43</f>
        <v>3.3126293995859213E-3</v>
      </c>
      <c r="E43" s="77">
        <f>$C$21*D43</f>
        <v>0.33126293995859213</v>
      </c>
      <c r="F43" s="76">
        <f>分析係数表!C46</f>
        <v>0.339622641509434</v>
      </c>
      <c r="G43" s="77">
        <f>E43*F43</f>
        <v>0.11250439470291809</v>
      </c>
      <c r="H43" s="77">
        <v>0.13763047327347144</v>
      </c>
      <c r="I43" s="77">
        <f>C43+H43</f>
        <v>0.13763047327347144</v>
      </c>
      <c r="J43" s="76">
        <f>分析係数表!G46</f>
        <v>9.1833387996064289E-3</v>
      </c>
      <c r="K43" s="78">
        <f>I43*J43</f>
        <v>1.2639072652204659E-3</v>
      </c>
      <c r="L43" s="79"/>
      <c r="M43" s="80"/>
      <c r="N43" s="81">
        <f>分析係数表!H46</f>
        <v>2.0661561732582222E-2</v>
      </c>
      <c r="O43" s="82">
        <f t="shared" si="4"/>
        <v>0.31883161989523673</v>
      </c>
      <c r="P43" s="76">
        <f>分析係数表!C46</f>
        <v>0.339622641509434</v>
      </c>
      <c r="Q43" s="82">
        <f>O43*P43</f>
        <v>0.1082824369455521</v>
      </c>
      <c r="R43" s="83">
        <v>0.12068869474829125</v>
      </c>
      <c r="S43" s="84">
        <f>I43+R43</f>
        <v>0.25831916802176269</v>
      </c>
      <c r="T43" s="85">
        <f>分析係数表!F46</f>
        <v>0.31321744834371923</v>
      </c>
      <c r="U43" s="86">
        <f>S43*T43</f>
        <v>8.091007066604898E-2</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投入係数表!S44</f>
        <v>0.59254658385093173</v>
      </c>
      <c r="E44" s="91">
        <f>SUM(E5:E43)</f>
        <v>59.25465838509318</v>
      </c>
      <c r="F44" s="92">
        <f>分析係数表!C47</f>
        <v>0.37586044165269894</v>
      </c>
      <c r="G44" s="91">
        <f>SUM(G5:G43)</f>
        <v>13.998689535567229</v>
      </c>
      <c r="H44" s="91">
        <f>SUM(H5:H43)</f>
        <v>16.047090994715528</v>
      </c>
      <c r="I44" s="91">
        <f>SUM(I5:I43)</f>
        <v>116.04709099471553</v>
      </c>
      <c r="J44" s="92">
        <f>分析係数表!G47</f>
        <v>0.22454849559823431</v>
      </c>
      <c r="K44" s="93">
        <f>SUM(K5:K43)</f>
        <v>24.598004473655678</v>
      </c>
      <c r="L44" s="94">
        <f>最終需要_まとめ!$L$33</f>
        <v>0.62733333333333341</v>
      </c>
      <c r="M44" s="91">
        <f>K44*L44</f>
        <v>15.431148139806664</v>
      </c>
      <c r="N44" s="95">
        <f>分析係数表!H47</f>
        <v>1</v>
      </c>
      <c r="O44" s="96">
        <f>SUM(O5:O43)</f>
        <v>15.431148139806666</v>
      </c>
      <c r="P44" s="92">
        <f>分析係数表!C47</f>
        <v>0.37586044165269894</v>
      </c>
      <c r="Q44" s="96">
        <f>SUM(Q5:Q43)</f>
        <v>7.3681099228123159</v>
      </c>
      <c r="R44" s="91">
        <f>SUM(R5:R43)</f>
        <v>8.1602799223559899</v>
      </c>
      <c r="S44" s="97">
        <f>SUM(S5:S43)</f>
        <v>124.20737091707151</v>
      </c>
      <c r="T44" s="98">
        <f>分析係数表!F47</f>
        <v>0.4514453000332283</v>
      </c>
      <c r="U44" s="99">
        <f>SUM(U5:U43)</f>
        <v>51.730752342720407</v>
      </c>
      <c r="V44" s="100">
        <f>分析係数表!D47</f>
        <v>6.1166352989693973E-2</v>
      </c>
      <c r="W44" s="101">
        <f>SUM(W5:W43)</f>
        <v>2</v>
      </c>
      <c r="X44" s="92">
        <f>分析係数表!E47</f>
        <v>5.2427176815309715E-2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25" sqref="K25"/>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281</v>
      </c>
      <c r="S2" s="3" t="s">
        <v>153</v>
      </c>
      <c r="U2" s="64" t="s">
        <v>210</v>
      </c>
      <c r="W2" s="3" t="s">
        <v>130</v>
      </c>
      <c r="Y2" s="3" t="s">
        <v>154</v>
      </c>
    </row>
    <row r="3" spans="1:25" ht="44" x14ac:dyDescent="0.2">
      <c r="B3" s="65"/>
      <c r="C3" s="66" t="s">
        <v>228</v>
      </c>
      <c r="D3" s="66" t="s">
        <v>238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投入係数表!T5</f>
        <v>0</v>
      </c>
      <c r="E5" s="77">
        <f t="shared" ref="E5:E38" si="0">$C$22*D5</f>
        <v>0</v>
      </c>
      <c r="F5" s="76">
        <f>分析係数表!C8</f>
        <v>0.31930596918295995</v>
      </c>
      <c r="G5" s="77">
        <f t="shared" ref="G5:G38" si="1">E5*F5</f>
        <v>0</v>
      </c>
      <c r="H5" s="77">
        <f t="array" ref="H5:H43">MMULT(逆行列係数!C5:AO43,'18'!G5:G43)</f>
        <v>5.7904245481068661E-4</v>
      </c>
      <c r="I5" s="77">
        <f t="shared" ref="I5:I38" si="2">C5+H5</f>
        <v>5.7904245481068661E-4</v>
      </c>
      <c r="J5" s="76">
        <f>分析係数表!G8</f>
        <v>0.11985164942416553</v>
      </c>
      <c r="K5" s="78">
        <f t="shared" ref="K5:K38" si="3">I5*J5</f>
        <v>6.9399193295678621E-5</v>
      </c>
      <c r="L5" s="79" t="s">
        <v>184</v>
      </c>
      <c r="M5" s="80" t="s">
        <v>184</v>
      </c>
      <c r="N5" s="81">
        <f>分析係数表!H8</f>
        <v>1.0269115390614515E-2</v>
      </c>
      <c r="O5" s="82">
        <f t="shared" ref="O5:O43" si="4">$M$44*N5</f>
        <v>0.14259343761714716</v>
      </c>
      <c r="P5" s="76">
        <f>分析係数表!C8</f>
        <v>0.31930596918295995</v>
      </c>
      <c r="Q5" s="82">
        <f t="shared" ref="Q5:Q38" si="5">O5*P5</f>
        <v>4.553093579747311E-2</v>
      </c>
      <c r="R5" s="83">
        <f t="array" ref="R5:R43">MMULT(逆行列係数!C5:AO43,'18'!Q5:Q43)</f>
        <v>5.89532182232523E-2</v>
      </c>
      <c r="S5" s="84">
        <f t="shared" ref="S5:S38" si="6">I5+R5</f>
        <v>5.9532260678062984E-2</v>
      </c>
      <c r="T5" s="85">
        <f>分析係数表!F8</f>
        <v>0.45168846379074762</v>
      </c>
      <c r="U5" s="86">
        <f t="shared" ref="U5:U38" si="7">S5*T5</f>
        <v>2.6890035371664602E-2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投入係数表!T6</f>
        <v>0</v>
      </c>
      <c r="E6" s="77">
        <f t="shared" si="0"/>
        <v>0</v>
      </c>
      <c r="F6" s="76">
        <f>分析係数表!C9</f>
        <v>0.10538116591928248</v>
      </c>
      <c r="G6" s="77">
        <f t="shared" si="1"/>
        <v>0</v>
      </c>
      <c r="H6" s="77">
        <v>3.6691964890525278E-4</v>
      </c>
      <c r="I6" s="77">
        <f t="shared" si="2"/>
        <v>3.6691964890525278E-4</v>
      </c>
      <c r="J6" s="76">
        <f>分析係数表!G9</f>
        <v>0.23529411764705882</v>
      </c>
      <c r="K6" s="78">
        <f t="shared" si="3"/>
        <v>8.6334035036530064E-5</v>
      </c>
      <c r="L6" s="79"/>
      <c r="M6" s="80"/>
      <c r="N6" s="81">
        <f>分析係数表!H9</f>
        <v>5.5136190016722222E-4</v>
      </c>
      <c r="O6" s="82">
        <f t="shared" si="4"/>
        <v>7.6560234962226642E-3</v>
      </c>
      <c r="P6" s="76">
        <f>分析係数表!C9</f>
        <v>0.10538116591928248</v>
      </c>
      <c r="Q6" s="82">
        <f t="shared" si="5"/>
        <v>8.0680068233736574E-4</v>
      </c>
      <c r="R6" s="83">
        <v>9.539400555726022E-4</v>
      </c>
      <c r="S6" s="84">
        <f t="shared" si="6"/>
        <v>1.3208597044778549E-3</v>
      </c>
      <c r="T6" s="85">
        <f>分析係数表!F9</f>
        <v>0.68627450980392157</v>
      </c>
      <c r="U6" s="86">
        <f t="shared" si="7"/>
        <v>9.064723462102926E-4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投入係数表!T7</f>
        <v>0</v>
      </c>
      <c r="E7" s="77">
        <f t="shared" si="0"/>
        <v>0</v>
      </c>
      <c r="F7" s="76">
        <f>分析係数表!C10</f>
        <v>4.5045045045044585E-3</v>
      </c>
      <c r="G7" s="77">
        <f t="shared" si="1"/>
        <v>0</v>
      </c>
      <c r="H7" s="77">
        <v>7.3000059478417984E-6</v>
      </c>
      <c r="I7" s="77">
        <f t="shared" si="2"/>
        <v>7.3000059478417984E-6</v>
      </c>
      <c r="J7" s="76">
        <f>分析係数表!G10</f>
        <v>0.2857142857142857</v>
      </c>
      <c r="K7" s="78">
        <f t="shared" si="3"/>
        <v>2.0857159850976566E-6</v>
      </c>
      <c r="L7" s="79"/>
      <c r="M7" s="80"/>
      <c r="N7" s="81">
        <f>分析係数表!H10</f>
        <v>1.0301761818913889E-3</v>
      </c>
      <c r="O7" s="82">
        <f t="shared" si="4"/>
        <v>1.4304675479784453E-2</v>
      </c>
      <c r="P7" s="76">
        <f>分析係数表!C10</f>
        <v>4.5045045045044585E-3</v>
      </c>
      <c r="Q7" s="82">
        <f t="shared" si="5"/>
        <v>6.4435475134163542E-5</v>
      </c>
      <c r="R7" s="83">
        <v>9.5531294337553995E-5</v>
      </c>
      <c r="S7" s="84">
        <f t="shared" si="6"/>
        <v>1.028313002853958E-4</v>
      </c>
      <c r="T7" s="85">
        <f>分析係数表!F10</f>
        <v>0.5714285714285714</v>
      </c>
      <c r="U7" s="86">
        <f t="shared" si="7"/>
        <v>5.876074302022617E-5</v>
      </c>
      <c r="V7" s="87">
        <f>分析係数表!D10</f>
        <v>0</v>
      </c>
      <c r="W7" s="167">
        <f t="shared" si="8"/>
        <v>0</v>
      </c>
      <c r="X7" s="76">
        <f>分析係数表!E10</f>
        <v>0</v>
      </c>
      <c r="Y7" s="166">
        <f t="shared" si="9"/>
        <v>0</v>
      </c>
    </row>
    <row r="8" spans="1:25" x14ac:dyDescent="0.2">
      <c r="A8" s="6" t="s">
        <v>222</v>
      </c>
      <c r="B8" s="5" t="s">
        <v>27</v>
      </c>
      <c r="C8" s="90"/>
      <c r="D8" s="76">
        <f>投入係数表!T8</f>
        <v>1.5795293002685199E-4</v>
      </c>
      <c r="E8" s="77">
        <f t="shared" si="0"/>
        <v>1.5795293002685198E-2</v>
      </c>
      <c r="F8" s="76">
        <f>分析係数表!C11</f>
        <v>3.1931139802859887E-3</v>
      </c>
      <c r="G8" s="77">
        <f t="shared" si="1"/>
        <v>5.0436170909587558E-5</v>
      </c>
      <c r="H8" s="77">
        <v>1.9294551079767385E-3</v>
      </c>
      <c r="I8" s="77">
        <f t="shared" si="2"/>
        <v>1.9294551079767385E-3</v>
      </c>
      <c r="J8" s="76">
        <f>分析係数表!G11</f>
        <v>0.37142857142857144</v>
      </c>
      <c r="K8" s="78">
        <f t="shared" si="3"/>
        <v>7.1665475439136009E-4</v>
      </c>
      <c r="L8" s="79"/>
      <c r="M8" s="80"/>
      <c r="N8" s="81">
        <f>分析係数表!H11</f>
        <v>-1.8136904610763891E-5</v>
      </c>
      <c r="O8" s="82">
        <f t="shared" si="4"/>
        <v>-2.5184287816521926E-4</v>
      </c>
      <c r="P8" s="76">
        <f>分析係数表!C11</f>
        <v>3.1931139802859887E-3</v>
      </c>
      <c r="Q8" s="82">
        <f t="shared" si="5"/>
        <v>-8.041630151048226E-7</v>
      </c>
      <c r="R8" s="83">
        <v>1.7926532062702408E-4</v>
      </c>
      <c r="S8" s="84">
        <f t="shared" si="6"/>
        <v>2.1087204286037624E-3</v>
      </c>
      <c r="T8" s="85">
        <f>分析係数表!F11</f>
        <v>0.6</v>
      </c>
      <c r="U8" s="86">
        <f t="shared" si="7"/>
        <v>1.2652322571622574E-3</v>
      </c>
      <c r="V8" s="87">
        <f>分析係数表!D11</f>
        <v>2.8571428571428571E-2</v>
      </c>
      <c r="W8" s="167">
        <f t="shared" si="8"/>
        <v>0</v>
      </c>
      <c r="X8" s="76">
        <f>分析係数表!E11</f>
        <v>0</v>
      </c>
      <c r="Y8" s="166">
        <f t="shared" si="9"/>
        <v>0</v>
      </c>
    </row>
    <row r="9" spans="1:25" x14ac:dyDescent="0.2">
      <c r="A9" s="6" t="s">
        <v>223</v>
      </c>
      <c r="B9" s="5" t="s">
        <v>191</v>
      </c>
      <c r="C9" s="90"/>
      <c r="D9" s="76">
        <f>投入係数表!T9</f>
        <v>0</v>
      </c>
      <c r="E9" s="77">
        <f t="shared" si="0"/>
        <v>0</v>
      </c>
      <c r="F9" s="76">
        <f>分析係数表!C12</f>
        <v>6.6043595279642764E-2</v>
      </c>
      <c r="G9" s="77">
        <f t="shared" si="1"/>
        <v>0</v>
      </c>
      <c r="H9" s="77">
        <v>2.3575202295499813E-4</v>
      </c>
      <c r="I9" s="77">
        <f t="shared" si="2"/>
        <v>2.3575202295499813E-4</v>
      </c>
      <c r="J9" s="76">
        <f>分析係数表!G12</f>
        <v>0.14090852981113441</v>
      </c>
      <c r="K9" s="78">
        <f t="shared" si="3"/>
        <v>3.3219470954589598E-5</v>
      </c>
      <c r="L9" s="79"/>
      <c r="M9" s="80"/>
      <c r="N9" s="81">
        <f>分析係数表!H12</f>
        <v>8.4811793340854105E-2</v>
      </c>
      <c r="O9" s="82">
        <f t="shared" si="4"/>
        <v>1.1776676668761983</v>
      </c>
      <c r="P9" s="76">
        <f>分析係数表!C12</f>
        <v>6.6043595279642764E-2</v>
      </c>
      <c r="Q9" s="82">
        <f t="shared" si="5"/>
        <v>7.7777406765092802E-2</v>
      </c>
      <c r="R9" s="83">
        <v>8.7050588226546072E-2</v>
      </c>
      <c r="S9" s="84">
        <f t="shared" si="6"/>
        <v>8.7286340249501077E-2</v>
      </c>
      <c r="T9" s="85">
        <f>分析係数表!F12</f>
        <v>0.31027033699543266</v>
      </c>
      <c r="U9" s="86">
        <f t="shared" si="7"/>
        <v>2.7082362204310696E-2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投入係数表!T10</f>
        <v>3.7908703206444481E-3</v>
      </c>
      <c r="E10" s="77">
        <f t="shared" si="0"/>
        <v>0.37908703206444483</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0.19135021882993358</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投入係数表!T11</f>
        <v>6.1601642710472282E-3</v>
      </c>
      <c r="E11" s="77">
        <f t="shared" si="0"/>
        <v>0.61601642710472282</v>
      </c>
      <c r="F11" s="76">
        <f>分析係数表!C14</f>
        <v>0.21132596685082872</v>
      </c>
      <c r="G11" s="77">
        <f t="shared" si="1"/>
        <v>0.1301802670538986</v>
      </c>
      <c r="H11" s="77">
        <v>0.19166717828599072</v>
      </c>
      <c r="I11" s="77">
        <f t="shared" si="2"/>
        <v>0.19166717828599072</v>
      </c>
      <c r="J11" s="76">
        <f>分析係数表!G14</f>
        <v>0.15875192868163895</v>
      </c>
      <c r="K11" s="78">
        <f t="shared" si="3"/>
        <v>3.0427534217868576E-2</v>
      </c>
      <c r="L11" s="79"/>
      <c r="M11" s="80"/>
      <c r="N11" s="81">
        <f>分析係数表!H14</f>
        <v>1.0700773720350694E-3</v>
      </c>
      <c r="O11" s="82">
        <f t="shared" si="4"/>
        <v>1.4858729811747934E-2</v>
      </c>
      <c r="P11" s="76">
        <f>分析係数表!C14</f>
        <v>0.21132596685082872</v>
      </c>
      <c r="Q11" s="82">
        <f t="shared" si="5"/>
        <v>3.1400354436428644E-3</v>
      </c>
      <c r="R11" s="83">
        <v>1.6698391321626118E-2</v>
      </c>
      <c r="S11" s="84">
        <f t="shared" si="6"/>
        <v>0.20836556960761685</v>
      </c>
      <c r="T11" s="85">
        <f>分析係数表!F14</f>
        <v>0.30327447282701869</v>
      </c>
      <c r="U11" s="86">
        <f t="shared" si="7"/>
        <v>6.3191958278051463E-2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投入係数表!T12</f>
        <v>1.8006634023061126E-2</v>
      </c>
      <c r="E12" s="77">
        <f t="shared" si="0"/>
        <v>1.8006634023061125</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0.10859464906484254</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投入係数表!T13</f>
        <v>1.421576370241668E-3</v>
      </c>
      <c r="E13" s="77">
        <f t="shared" si="0"/>
        <v>0.14215763702416678</v>
      </c>
      <c r="F13" s="76">
        <f>分析係数表!C16</f>
        <v>5.160637490513531E-2</v>
      </c>
      <c r="G13" s="77">
        <f t="shared" si="1"/>
        <v>7.3362403118972953E-3</v>
      </c>
      <c r="H13" s="77">
        <v>1.3732727492394825E-2</v>
      </c>
      <c r="I13" s="77">
        <f t="shared" si="2"/>
        <v>1.3732727492394825E-2</v>
      </c>
      <c r="J13" s="76">
        <f>分析係数表!G16</f>
        <v>3.3358042994810974E-2</v>
      </c>
      <c r="K13" s="78">
        <f t="shared" si="3"/>
        <v>4.5809691412732924E-4</v>
      </c>
      <c r="L13" s="79"/>
      <c r="M13" s="80"/>
      <c r="N13" s="81">
        <f>分析係数表!H16</f>
        <v>1.6069297485136805E-2</v>
      </c>
      <c r="O13" s="82">
        <f t="shared" si="4"/>
        <v>0.22313279005438424</v>
      </c>
      <c r="P13" s="76">
        <f>分析係数表!C16</f>
        <v>5.160637490513531E-2</v>
      </c>
      <c r="Q13" s="82">
        <f t="shared" si="5"/>
        <v>1.15150744171754E-2</v>
      </c>
      <c r="R13" s="83">
        <v>1.3142854268729222E-2</v>
      </c>
      <c r="S13" s="84">
        <f t="shared" si="6"/>
        <v>2.6875581761124048E-2</v>
      </c>
      <c r="T13" s="85">
        <f>分析係数表!F16</f>
        <v>0.28836174944403259</v>
      </c>
      <c r="U13" s="86">
        <f t="shared" si="7"/>
        <v>7.7498897739638646E-3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投入係数表!T14</f>
        <v>2.0217975043437055E-2</v>
      </c>
      <c r="E14" s="77">
        <f t="shared" si="0"/>
        <v>2.0217975043437053</v>
      </c>
      <c r="F14" s="76">
        <f>分析係数表!C17</f>
        <v>0.10194271980773084</v>
      </c>
      <c r="G14" s="77">
        <f t="shared" si="1"/>
        <v>0.20610753649327984</v>
      </c>
      <c r="H14" s="77">
        <v>0.22698836914125051</v>
      </c>
      <c r="I14" s="77">
        <f t="shared" si="2"/>
        <v>0.22698836914125051</v>
      </c>
      <c r="J14" s="76">
        <f>分析係数表!G17</f>
        <v>0.21196160054370911</v>
      </c>
      <c r="K14" s="78">
        <f t="shared" si="3"/>
        <v>4.8112818027985726E-2</v>
      </c>
      <c r="L14" s="79"/>
      <c r="M14" s="80"/>
      <c r="N14" s="81">
        <f>分析係数表!H17</f>
        <v>2.8221023574348612E-3</v>
      </c>
      <c r="O14" s="82">
        <f t="shared" si="4"/>
        <v>3.9186751842508111E-2</v>
      </c>
      <c r="P14" s="76">
        <f>分析係数表!C17</f>
        <v>0.10194271980773084</v>
      </c>
      <c r="Q14" s="82">
        <f t="shared" si="5"/>
        <v>3.9948040632558843E-3</v>
      </c>
      <c r="R14" s="83">
        <v>8.7620511438553945E-3</v>
      </c>
      <c r="S14" s="84">
        <f t="shared" si="6"/>
        <v>0.2357504202851059</v>
      </c>
      <c r="T14" s="85">
        <f>分析係数表!F17</f>
        <v>0.32180783280944697</v>
      </c>
      <c r="U14" s="86">
        <f t="shared" si="7"/>
        <v>7.5866331835866219E-2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投入係数表!T15</f>
        <v>3.6013268046122253E-2</v>
      </c>
      <c r="E15" s="77">
        <f t="shared" si="0"/>
        <v>3.6013268046122251</v>
      </c>
      <c r="F15" s="76">
        <f>分析係数表!C18</f>
        <v>6.449787835926446E-2</v>
      </c>
      <c r="G15" s="77">
        <f t="shared" si="1"/>
        <v>0.23227793817583786</v>
      </c>
      <c r="H15" s="77">
        <v>0.2371996322683122</v>
      </c>
      <c r="I15" s="77">
        <f t="shared" si="2"/>
        <v>0.2371996322683122</v>
      </c>
      <c r="J15" s="76">
        <f>分析係数表!G18</f>
        <v>0.21547360809833696</v>
      </c>
      <c r="K15" s="78">
        <f t="shared" si="3"/>
        <v>5.1110260604451944E-2</v>
      </c>
      <c r="L15" s="79"/>
      <c r="M15" s="80"/>
      <c r="N15" s="81">
        <f>分析係数表!H18</f>
        <v>4.2077618696972224E-4</v>
      </c>
      <c r="O15" s="82">
        <f t="shared" si="4"/>
        <v>5.8427547734330862E-3</v>
      </c>
      <c r="P15" s="76">
        <f>分析係数表!C18</f>
        <v>6.449787835926446E-2</v>
      </c>
      <c r="Q15" s="82">
        <f t="shared" si="5"/>
        <v>3.7684528665989894E-4</v>
      </c>
      <c r="R15" s="83">
        <v>9.6853118321307548E-4</v>
      </c>
      <c r="S15" s="84">
        <f t="shared" si="6"/>
        <v>0.23816816345152528</v>
      </c>
      <c r="T15" s="85">
        <f>分析係数表!F18</f>
        <v>0.45914678235719453</v>
      </c>
      <c r="U15" s="86">
        <f t="shared" si="7"/>
        <v>0.10935414590869021</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投入係数表!T16</f>
        <v>5.8442584109935237E-3</v>
      </c>
      <c r="E16" s="77">
        <f t="shared" si="0"/>
        <v>0.58442584109935236</v>
      </c>
      <c r="F16" s="76">
        <f>分析係数表!C19</f>
        <v>8.3816636211964779E-2</v>
      </c>
      <c r="G16" s="77">
        <f t="shared" si="1"/>
        <v>4.8984608116295951E-2</v>
      </c>
      <c r="H16" s="77">
        <v>6.4660284628497475E-2</v>
      </c>
      <c r="I16" s="77">
        <f t="shared" si="2"/>
        <v>6.4660284628497475E-2</v>
      </c>
      <c r="J16" s="76">
        <f>分析係数表!G19</f>
        <v>5.7589381288803254E-2</v>
      </c>
      <c r="K16" s="78">
        <f t="shared" si="3"/>
        <v>3.723745785713085E-3</v>
      </c>
      <c r="L16" s="79"/>
      <c r="M16" s="80"/>
      <c r="N16" s="81">
        <f>分析係数表!H19</f>
        <v>-1.0882142766458335E-4</v>
      </c>
      <c r="O16" s="82">
        <f t="shared" si="4"/>
        <v>-1.5110572689913154E-3</v>
      </c>
      <c r="P16" s="76">
        <f>分析係数表!C19</f>
        <v>8.3816636211964779E-2</v>
      </c>
      <c r="Q16" s="82">
        <f t="shared" si="5"/>
        <v>-1.266517374104901E-4</v>
      </c>
      <c r="R16" s="83">
        <v>8.1897700561925238E-4</v>
      </c>
      <c r="S16" s="84">
        <f t="shared" si="6"/>
        <v>6.5479261634116728E-2</v>
      </c>
      <c r="T16" s="85">
        <f>分析係数表!F19</f>
        <v>0.2397773496039392</v>
      </c>
      <c r="U16" s="86">
        <f t="shared" si="7"/>
        <v>1.5700443808651411E-2</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投入係数表!T17</f>
        <v>4.7701784868109304E-2</v>
      </c>
      <c r="E17" s="77">
        <f t="shared" si="0"/>
        <v>4.7701784868109307</v>
      </c>
      <c r="F17" s="76">
        <f>分析係数表!C20</f>
        <v>0.20483184148778999</v>
      </c>
      <c r="G17" s="77">
        <f t="shared" si="1"/>
        <v>0.97708444367892244</v>
      </c>
      <c r="H17" s="77">
        <v>1.0914046158372586</v>
      </c>
      <c r="I17" s="77">
        <f t="shared" si="2"/>
        <v>1.0914046158372586</v>
      </c>
      <c r="J17" s="76">
        <f>分析係数表!G20</f>
        <v>0.10000439000834102</v>
      </c>
      <c r="K17" s="78">
        <f t="shared" si="3"/>
        <v>0.10914525285909281</v>
      </c>
      <c r="L17" s="79"/>
      <c r="M17" s="80"/>
      <c r="N17" s="81">
        <f>分析係数表!H20</f>
        <v>5.2234285279000004E-4</v>
      </c>
      <c r="O17" s="82">
        <f t="shared" si="4"/>
        <v>7.2530748911583147E-3</v>
      </c>
      <c r="P17" s="76">
        <f>分析係数表!C20</f>
        <v>0.20483184148778999</v>
      </c>
      <c r="Q17" s="82">
        <f t="shared" si="5"/>
        <v>1.4856606864048095E-3</v>
      </c>
      <c r="R17" s="83">
        <v>5.2720089563965183E-3</v>
      </c>
      <c r="S17" s="84">
        <f t="shared" si="6"/>
        <v>1.096676624793655</v>
      </c>
      <c r="T17" s="85">
        <f>分析係数表!F20</f>
        <v>0.22283682338996444</v>
      </c>
      <c r="U17" s="86">
        <f t="shared" si="7"/>
        <v>0.24437993535504601</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投入係数表!T18</f>
        <v>2.132364555362502E-2</v>
      </c>
      <c r="E18" s="77">
        <f t="shared" si="0"/>
        <v>2.1323645553625021</v>
      </c>
      <c r="F18" s="76">
        <f>分析係数表!C21</f>
        <v>0.18990139408364504</v>
      </c>
      <c r="G18" s="77">
        <f t="shared" si="1"/>
        <v>0.40493900175789105</v>
      </c>
      <c r="H18" s="77">
        <v>0.42680629722421043</v>
      </c>
      <c r="I18" s="77">
        <f t="shared" si="2"/>
        <v>0.42680629722421043</v>
      </c>
      <c r="J18" s="76">
        <f>分析係数表!G21</f>
        <v>0.28518653100775193</v>
      </c>
      <c r="K18" s="78">
        <f t="shared" si="3"/>
        <v>0.12171940731763607</v>
      </c>
      <c r="L18" s="79"/>
      <c r="M18" s="80"/>
      <c r="N18" s="81">
        <f>分析係数表!H21</f>
        <v>8.7057142131666677E-4</v>
      </c>
      <c r="O18" s="82">
        <f t="shared" si="4"/>
        <v>1.2088458151930524E-2</v>
      </c>
      <c r="P18" s="76">
        <f>分析係数表!C21</f>
        <v>0.18990139408364504</v>
      </c>
      <c r="Q18" s="82">
        <f t="shared" si="5"/>
        <v>2.2956150553734098E-3</v>
      </c>
      <c r="R18" s="83">
        <v>6.2011449059742336E-3</v>
      </c>
      <c r="S18" s="84">
        <f t="shared" si="6"/>
        <v>0.43300744213018466</v>
      </c>
      <c r="T18" s="85">
        <f>分析係数表!F21</f>
        <v>0.42587209302325579</v>
      </c>
      <c r="U18" s="86">
        <f t="shared" si="7"/>
        <v>0.18440578567462806</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投入係数表!T19</f>
        <v>2.3692939504027801E-3</v>
      </c>
      <c r="E19" s="77">
        <f t="shared" si="0"/>
        <v>0.23692939504027802</v>
      </c>
      <c r="F19" s="76">
        <f>分析係数表!C22</f>
        <v>1.6020972909991271E-2</v>
      </c>
      <c r="G19" s="77">
        <f t="shared" si="1"/>
        <v>3.7958394195209142E-3</v>
      </c>
      <c r="H19" s="77">
        <v>4.7814158562937796E-3</v>
      </c>
      <c r="I19" s="77">
        <f t="shared" si="2"/>
        <v>4.7814158562937796E-3</v>
      </c>
      <c r="J19" s="76">
        <f>分析係数表!G22</f>
        <v>0.19438596491228069</v>
      </c>
      <c r="K19" s="78">
        <f t="shared" si="3"/>
        <v>9.2944013487254512E-4</v>
      </c>
      <c r="L19" s="79"/>
      <c r="M19" s="80"/>
      <c r="N19" s="81">
        <f>分析係数表!H22</f>
        <v>3.9901190143680555E-5</v>
      </c>
      <c r="O19" s="82">
        <f t="shared" si="4"/>
        <v>5.5405433196348232E-4</v>
      </c>
      <c r="P19" s="76">
        <f>分析係数表!C22</f>
        <v>1.6020972909991271E-2</v>
      </c>
      <c r="Q19" s="82">
        <f t="shared" si="5"/>
        <v>8.8764894430502616E-6</v>
      </c>
      <c r="R19" s="83">
        <v>1.6176503839206789E-4</v>
      </c>
      <c r="S19" s="84">
        <f t="shared" si="6"/>
        <v>4.9431808946858473E-3</v>
      </c>
      <c r="T19" s="85">
        <f>分析係数表!F22</f>
        <v>0.4126315789473684</v>
      </c>
      <c r="U19" s="86">
        <f t="shared" si="7"/>
        <v>2.0397125375966863E-3</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投入係数表!T20</f>
        <v>3.15905860053704E-3</v>
      </c>
      <c r="E20" s="77">
        <f t="shared" si="0"/>
        <v>0.31590586005370402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3.5258002943130696E-4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投入係数表!T21</f>
        <v>1.5795293002685199E-4</v>
      </c>
      <c r="E21" s="77">
        <f t="shared" si="0"/>
        <v>1.5795293002685198E-2</v>
      </c>
      <c r="F21" s="76">
        <f>分析係数表!C24</f>
        <v>0.69825317061497971</v>
      </c>
      <c r="G21" s="77">
        <f t="shared" si="1"/>
        <v>1.1029113419917542E-2</v>
      </c>
      <c r="H21" s="77">
        <v>3.3397678427807095E-2</v>
      </c>
      <c r="I21" s="77">
        <f t="shared" si="2"/>
        <v>3.3397678427807095E-2</v>
      </c>
      <c r="J21" s="76">
        <f>分析係数表!G24</f>
        <v>0.20807453416149069</v>
      </c>
      <c r="K21" s="78">
        <f t="shared" si="3"/>
        <v>6.9492063809412277E-3</v>
      </c>
      <c r="L21" s="79"/>
      <c r="M21" s="80"/>
      <c r="N21" s="81">
        <f>分析係数表!H24</f>
        <v>2.9019047377222226E-4</v>
      </c>
      <c r="O21" s="82">
        <f t="shared" si="4"/>
        <v>4.0294860506435081E-3</v>
      </c>
      <c r="P21" s="76">
        <f>分析係数表!C24</f>
        <v>0.69825317061497971</v>
      </c>
      <c r="Q21" s="82">
        <f t="shared" si="5"/>
        <v>2.8136014108106622E-3</v>
      </c>
      <c r="R21" s="83">
        <v>1.4503189592604089E-2</v>
      </c>
      <c r="S21" s="84">
        <f t="shared" si="6"/>
        <v>4.7900868020411186E-2</v>
      </c>
      <c r="T21" s="85">
        <f>分析係数表!F24</f>
        <v>0.39233954451345754</v>
      </c>
      <c r="U21" s="86">
        <f t="shared" si="7"/>
        <v>1.8793404740927368E-2</v>
      </c>
      <c r="V21" s="87">
        <f>分析係数表!D24</f>
        <v>8.9026915113871643E-3</v>
      </c>
      <c r="W21" s="167">
        <f t="shared" si="8"/>
        <v>0</v>
      </c>
      <c r="X21" s="76">
        <f>分析係数表!E24</f>
        <v>9.316770186335404E-3</v>
      </c>
      <c r="Y21" s="166">
        <f t="shared" si="9"/>
        <v>0</v>
      </c>
    </row>
    <row r="22" spans="1:25" x14ac:dyDescent="0.2">
      <c r="A22" s="6" t="s">
        <v>10</v>
      </c>
      <c r="B22" s="5" t="s">
        <v>272</v>
      </c>
      <c r="C22" s="75">
        <f>最終需要_まとめ!C23</f>
        <v>100</v>
      </c>
      <c r="D22" s="76">
        <f>投入係数表!T22</f>
        <v>0.28968567366924658</v>
      </c>
      <c r="E22" s="77">
        <f t="shared" si="0"/>
        <v>28.96856736692466</v>
      </c>
      <c r="F22" s="76">
        <f>分析係数表!C25</f>
        <v>6.4698426111756691E-3</v>
      </c>
      <c r="G22" s="77">
        <f t="shared" si="1"/>
        <v>0.18742207153524212</v>
      </c>
      <c r="H22" s="77">
        <v>0.18900273949896645</v>
      </c>
      <c r="I22" s="77">
        <f t="shared" si="2"/>
        <v>100.18900273949896</v>
      </c>
      <c r="J22" s="76">
        <f>分析係数表!G25</f>
        <v>0.19696730374348445</v>
      </c>
      <c r="K22" s="78">
        <f t="shared" si="3"/>
        <v>19.733957734347687</v>
      </c>
      <c r="L22" s="79"/>
      <c r="M22" s="80"/>
      <c r="N22" s="81">
        <f>分析係数表!H25</f>
        <v>4.8606904356847223E-4</v>
      </c>
      <c r="O22" s="82">
        <f t="shared" si="4"/>
        <v>6.7493891348278752E-3</v>
      </c>
      <c r="P22" s="76">
        <f>分析係数表!C25</f>
        <v>6.4698426111756691E-3</v>
      </c>
      <c r="Q22" s="82">
        <f t="shared" si="5"/>
        <v>4.3667485423915467E-5</v>
      </c>
      <c r="R22" s="83">
        <v>5.164145211130469E-4</v>
      </c>
      <c r="S22" s="84">
        <f t="shared" si="6"/>
        <v>100.18951915402008</v>
      </c>
      <c r="T22" s="85">
        <f>分析係数表!F25</f>
        <v>0.35065550465961143</v>
      </c>
      <c r="U22" s="86">
        <f t="shared" si="7"/>
        <v>35.132006400556712</v>
      </c>
      <c r="V22" s="87">
        <f>分析係数表!D25</f>
        <v>2.1639551413678723E-2</v>
      </c>
      <c r="W22" s="167">
        <f t="shared" si="8"/>
        <v>2</v>
      </c>
      <c r="X22" s="76">
        <f>分析係数表!E25</f>
        <v>2.0691833833517612E-2</v>
      </c>
      <c r="Y22" s="166">
        <f t="shared" si="9"/>
        <v>2</v>
      </c>
    </row>
    <row r="23" spans="1:25" x14ac:dyDescent="0.2">
      <c r="A23" s="6" t="s">
        <v>11</v>
      </c>
      <c r="B23" s="5" t="s">
        <v>35</v>
      </c>
      <c r="C23" s="90"/>
      <c r="D23" s="76">
        <f>投入係数表!T23</f>
        <v>2.1165692623598169E-2</v>
      </c>
      <c r="E23" s="77">
        <f t="shared" si="0"/>
        <v>2.1165692623598171</v>
      </c>
      <c r="F23" s="76">
        <f>分析係数表!C26</f>
        <v>0.30930996714129244</v>
      </c>
      <c r="G23" s="77">
        <f t="shared" si="1"/>
        <v>0.65467596899278457</v>
      </c>
      <c r="H23" s="77">
        <v>0.69529928792955553</v>
      </c>
      <c r="I23" s="77">
        <f t="shared" si="2"/>
        <v>0.69529928792955553</v>
      </c>
      <c r="J23" s="76">
        <f>分析係数表!G26</f>
        <v>0.19640381464521278</v>
      </c>
      <c r="K23" s="78">
        <f t="shared" si="3"/>
        <v>0.13655943246946486</v>
      </c>
      <c r="L23" s="79"/>
      <c r="M23" s="80"/>
      <c r="N23" s="81">
        <f>分析係数表!H26</f>
        <v>9.7503999187466672E-3</v>
      </c>
      <c r="O23" s="82">
        <f t="shared" si="4"/>
        <v>0.13539073130162185</v>
      </c>
      <c r="P23" s="76">
        <f>分析係数表!C26</f>
        <v>0.30930996714129244</v>
      </c>
      <c r="Q23" s="82">
        <f t="shared" si="5"/>
        <v>4.1877702650140208E-2</v>
      </c>
      <c r="R23" s="83">
        <v>4.7450173748184367E-2</v>
      </c>
      <c r="S23" s="84">
        <f t="shared" si="6"/>
        <v>0.74274946167773992</v>
      </c>
      <c r="T23" s="85">
        <f>分析係数表!F26</f>
        <v>0.33483174389782799</v>
      </c>
      <c r="U23" s="86">
        <f t="shared" si="7"/>
        <v>0.24869609753273061</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投入係数表!T24</f>
        <v>0</v>
      </c>
      <c r="E24" s="77">
        <f t="shared" si="0"/>
        <v>0</v>
      </c>
      <c r="F24" s="76">
        <f>分析係数表!C27</f>
        <v>1</v>
      </c>
      <c r="G24" s="77">
        <f t="shared" si="1"/>
        <v>0</v>
      </c>
      <c r="H24" s="77">
        <v>5.2673854256856346E-3</v>
      </c>
      <c r="I24" s="77">
        <f t="shared" si="2"/>
        <v>5.2673854256856346E-3</v>
      </c>
      <c r="J24" s="76">
        <f>分析係数表!G27</f>
        <v>0.17104746959591996</v>
      </c>
      <c r="K24" s="78">
        <f t="shared" si="3"/>
        <v>9.009729484499555E-4</v>
      </c>
      <c r="L24" s="79"/>
      <c r="M24" s="80"/>
      <c r="N24" s="81">
        <f>分析係数表!H27</f>
        <v>1.0751557053260833E-2</v>
      </c>
      <c r="O24" s="82">
        <f t="shared" si="4"/>
        <v>0.14929245817634196</v>
      </c>
      <c r="P24" s="76">
        <f>分析係数表!C27</f>
        <v>1</v>
      </c>
      <c r="Q24" s="82">
        <f t="shared" si="5"/>
        <v>0.14929245817634196</v>
      </c>
      <c r="R24" s="83">
        <v>0.15500158773017603</v>
      </c>
      <c r="S24" s="84">
        <f t="shared" si="6"/>
        <v>0.16026897315586167</v>
      </c>
      <c r="T24" s="85">
        <f>分析係数表!F27</f>
        <v>0.32230451819045502</v>
      </c>
      <c r="U24" s="86">
        <f t="shared" si="7"/>
        <v>5.1655414173878964E-2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投入係数表!T25</f>
        <v>0</v>
      </c>
      <c r="E25" s="77">
        <f t="shared" si="0"/>
        <v>0</v>
      </c>
      <c r="F25" s="76">
        <f>分析係数表!C28</f>
        <v>0.18422373610613119</v>
      </c>
      <c r="G25" s="77">
        <f t="shared" si="1"/>
        <v>0</v>
      </c>
      <c r="H25" s="77">
        <v>3.3077296227566E-2</v>
      </c>
      <c r="I25" s="77">
        <f t="shared" si="2"/>
        <v>3.3077296227566E-2</v>
      </c>
      <c r="J25" s="76">
        <f>分析係数表!G28</f>
        <v>0.12484443941622356</v>
      </c>
      <c r="K25" s="78">
        <f t="shared" si="3"/>
        <v>4.1295165049348437E-3</v>
      </c>
      <c r="L25" s="79"/>
      <c r="M25" s="80"/>
      <c r="N25" s="81">
        <f>分析係数表!H28</f>
        <v>2.0316960544977711E-2</v>
      </c>
      <c r="O25" s="82">
        <f t="shared" si="4"/>
        <v>0.28211439212067863</v>
      </c>
      <c r="P25" s="76">
        <f>分析係数表!C28</f>
        <v>0.18422373610613119</v>
      </c>
      <c r="Q25" s="82">
        <f t="shared" si="5"/>
        <v>5.1972167325781513E-2</v>
      </c>
      <c r="R25" s="83">
        <v>6.1927432142990922E-2</v>
      </c>
      <c r="S25" s="84">
        <f t="shared" si="6"/>
        <v>9.5004728370556929E-2</v>
      </c>
      <c r="T25" s="85">
        <f>分析係数表!F28</f>
        <v>0.21354225591130219</v>
      </c>
      <c r="U25" s="86">
        <f t="shared" si="7"/>
        <v>2.0287524018489218E-2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投入係数表!T26</f>
        <v>5.3703996209129683E-3</v>
      </c>
      <c r="E26" s="77">
        <f t="shared" si="0"/>
        <v>0.53703996209129679</v>
      </c>
      <c r="F26" s="76">
        <f>分析係数表!C29</f>
        <v>0.37519639677385563</v>
      </c>
      <c r="G26" s="77">
        <f t="shared" si="1"/>
        <v>0.20149545870022259</v>
      </c>
      <c r="H26" s="77">
        <v>0.24468561653318693</v>
      </c>
      <c r="I26" s="77">
        <f t="shared" si="2"/>
        <v>0.24468561653318693</v>
      </c>
      <c r="J26" s="76">
        <f>分析係数表!G29</f>
        <v>0.26085431102534867</v>
      </c>
      <c r="K26" s="78">
        <f t="shared" si="3"/>
        <v>6.3827297918577136E-2</v>
      </c>
      <c r="L26" s="79"/>
      <c r="M26" s="80"/>
      <c r="N26" s="81">
        <f>分析係数表!H29</f>
        <v>9.7721642042795844E-3</v>
      </c>
      <c r="O26" s="82">
        <f t="shared" si="4"/>
        <v>0.13569294275542013</v>
      </c>
      <c r="P26" s="76">
        <f>分析係数表!C29</f>
        <v>0.37519639677385563</v>
      </c>
      <c r="Q26" s="82">
        <f t="shared" si="5"/>
        <v>5.091150318947469E-2</v>
      </c>
      <c r="R26" s="83">
        <v>6.9365698138167897E-2</v>
      </c>
      <c r="S26" s="84">
        <f t="shared" si="6"/>
        <v>0.31405131467135483</v>
      </c>
      <c r="T26" s="85">
        <f>分析係数表!F29</f>
        <v>0.42899745636347691</v>
      </c>
      <c r="U26" s="86">
        <f t="shared" si="7"/>
        <v>0.13472721516161709</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投入係数表!T27</f>
        <v>3.3170115305638918E-3</v>
      </c>
      <c r="E27" s="77">
        <f t="shared" si="0"/>
        <v>0.3317011530563892</v>
      </c>
      <c r="F27" s="76">
        <f>分析係数表!C30</f>
        <v>1</v>
      </c>
      <c r="G27" s="77">
        <f t="shared" si="1"/>
        <v>0.3317011530563892</v>
      </c>
      <c r="H27" s="77">
        <v>0.37274064404885487</v>
      </c>
      <c r="I27" s="77">
        <f t="shared" si="2"/>
        <v>0.37274064404885487</v>
      </c>
      <c r="J27" s="76">
        <f>分析係数表!G30</f>
        <v>0.34460347092581067</v>
      </c>
      <c r="K27" s="78">
        <f t="shared" si="3"/>
        <v>0.1284477196943575</v>
      </c>
      <c r="L27" s="79"/>
      <c r="M27" s="80"/>
      <c r="N27" s="81">
        <f>分析係数表!H30</f>
        <v>0</v>
      </c>
      <c r="O27" s="82">
        <f t="shared" si="4"/>
        <v>0</v>
      </c>
      <c r="P27" s="76">
        <f>分析係数表!C30</f>
        <v>1</v>
      </c>
      <c r="Q27" s="82">
        <f t="shared" si="5"/>
        <v>0</v>
      </c>
      <c r="R27" s="83">
        <v>4.2708861155777454E-2</v>
      </c>
      <c r="S27" s="84">
        <f t="shared" si="6"/>
        <v>0.41544950520463231</v>
      </c>
      <c r="T27" s="85">
        <f>分析係数表!F30</f>
        <v>0.44064163728133859</v>
      </c>
      <c r="U27" s="86">
        <f t="shared" si="7"/>
        <v>0.18306435018109118</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投入係数表!T28</f>
        <v>2.8905386194913917E-2</v>
      </c>
      <c r="E28" s="77">
        <f t="shared" si="0"/>
        <v>2.8905386194913918</v>
      </c>
      <c r="F28" s="76">
        <f>分析係数表!C31</f>
        <v>0.41247576690614662</v>
      </c>
      <c r="G28" s="77">
        <f t="shared" si="1"/>
        <v>1.1922771338465461</v>
      </c>
      <c r="H28" s="77">
        <v>1.3134769697240156</v>
      </c>
      <c r="I28" s="77">
        <f t="shared" si="2"/>
        <v>1.3134769697240156</v>
      </c>
      <c r="J28" s="76">
        <f>分析係数表!G31</f>
        <v>7.085965394122494E-2</v>
      </c>
      <c r="K28" s="78">
        <f t="shared" si="3"/>
        <v>9.3072523534412532E-2</v>
      </c>
      <c r="L28" s="79"/>
      <c r="M28" s="80"/>
      <c r="N28" s="81">
        <f>分析係数表!H31</f>
        <v>2.0541858162151181E-2</v>
      </c>
      <c r="O28" s="82">
        <f t="shared" si="4"/>
        <v>0.28523724380992732</v>
      </c>
      <c r="P28" s="76">
        <f>分析係数表!C31</f>
        <v>0.41247576690614662</v>
      </c>
      <c r="Q28" s="82">
        <f t="shared" si="5"/>
        <v>0.1176534508906953</v>
      </c>
      <c r="R28" s="83">
        <v>0.15723817813189114</v>
      </c>
      <c r="S28" s="84">
        <f t="shared" si="6"/>
        <v>1.4707151478559068</v>
      </c>
      <c r="T28" s="85">
        <f>分析係数表!F31</f>
        <v>0.34509750068662454</v>
      </c>
      <c r="U28" s="86">
        <f t="shared" si="7"/>
        <v>0.50754012174703289</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投入係数表!T29</f>
        <v>1.737482230295372E-3</v>
      </c>
      <c r="E29" s="77">
        <f t="shared" si="0"/>
        <v>0.17374822302953721</v>
      </c>
      <c r="F29" s="76">
        <f>分析係数表!C32</f>
        <v>0.57030303030303031</v>
      </c>
      <c r="G29" s="77">
        <f t="shared" si="1"/>
        <v>9.9089138103511831E-2</v>
      </c>
      <c r="H29" s="77">
        <v>0.11122667699628694</v>
      </c>
      <c r="I29" s="77">
        <f t="shared" si="2"/>
        <v>0.11122667699628694</v>
      </c>
      <c r="J29" s="76">
        <f>分析係数表!G32</f>
        <v>0.14036939313984167</v>
      </c>
      <c r="K29" s="78">
        <f t="shared" si="3"/>
        <v>1.5612821150929986E-2</v>
      </c>
      <c r="L29" s="79"/>
      <c r="M29" s="80"/>
      <c r="N29" s="81">
        <f>分析係数表!H32</f>
        <v>5.992433283396389E-3</v>
      </c>
      <c r="O29" s="82">
        <f t="shared" si="4"/>
        <v>8.3208886945788429E-2</v>
      </c>
      <c r="P29" s="76">
        <f>分析係数表!C32</f>
        <v>0.57030303030303031</v>
      </c>
      <c r="Q29" s="82">
        <f t="shared" si="5"/>
        <v>4.74542803733254E-2</v>
      </c>
      <c r="R29" s="83">
        <v>6.1069972491307703E-2</v>
      </c>
      <c r="S29" s="84">
        <f t="shared" si="6"/>
        <v>0.17229664948759466</v>
      </c>
      <c r="T29" s="85">
        <f>分析係数表!F32</f>
        <v>0.48284960422163586</v>
      </c>
      <c r="U29" s="86">
        <f t="shared" si="7"/>
        <v>8.3193369013798993E-2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投入係数表!T30</f>
        <v>7.8976465013425999E-4</v>
      </c>
      <c r="E30" s="77">
        <f t="shared" si="0"/>
        <v>7.8976465013426006E-2</v>
      </c>
      <c r="F30" s="76">
        <f>分析係数表!C33</f>
        <v>0.6011428571428572</v>
      </c>
      <c r="G30" s="77">
        <f t="shared" si="1"/>
        <v>4.7476137825213809E-2</v>
      </c>
      <c r="H30" s="77">
        <v>6.2415931437052943E-2</v>
      </c>
      <c r="I30" s="77">
        <f t="shared" si="2"/>
        <v>6.2415931437052943E-2</v>
      </c>
      <c r="J30" s="76">
        <f>分析係数表!G33</f>
        <v>0.50790638836179636</v>
      </c>
      <c r="K30" s="78">
        <f t="shared" si="3"/>
        <v>3.1701450312431066E-2</v>
      </c>
      <c r="L30" s="79"/>
      <c r="M30" s="80"/>
      <c r="N30" s="81">
        <f>分析係数表!H33</f>
        <v>9.0684523053819453E-4</v>
      </c>
      <c r="O30" s="82">
        <f t="shared" si="4"/>
        <v>1.2592143908260963E-2</v>
      </c>
      <c r="P30" s="76">
        <f>分析係数表!C33</f>
        <v>0.6011428571428572</v>
      </c>
      <c r="Q30" s="82">
        <f t="shared" si="5"/>
        <v>7.5696773665660201E-3</v>
      </c>
      <c r="R30" s="83">
        <v>2.3286463967491969E-2</v>
      </c>
      <c r="S30" s="84">
        <f t="shared" si="6"/>
        <v>8.5702395404544912E-2</v>
      </c>
      <c r="T30" s="85">
        <f>分析係数表!F33</f>
        <v>0.64579380139152431</v>
      </c>
      <c r="U30" s="86">
        <f t="shared" si="7"/>
        <v>5.5346075716660566E-2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投入係数表!T31</f>
        <v>4.3121149897330596E-2</v>
      </c>
      <c r="E31" s="77">
        <f t="shared" si="0"/>
        <v>4.3121149897330593</v>
      </c>
      <c r="F31" s="76">
        <f>分析係数表!C34</f>
        <v>0.23356645198677672</v>
      </c>
      <c r="G31" s="77">
        <f t="shared" si="1"/>
        <v>1.0071653987109468</v>
      </c>
      <c r="H31" s="77">
        <v>1.0870356986729435</v>
      </c>
      <c r="I31" s="77">
        <f t="shared" si="2"/>
        <v>1.0870356986729435</v>
      </c>
      <c r="J31" s="76">
        <f>分析係数表!G34</f>
        <v>0.42480002746403928</v>
      </c>
      <c r="K31" s="78">
        <f t="shared" si="3"/>
        <v>0.46177279465065751</v>
      </c>
      <c r="L31" s="79"/>
      <c r="M31" s="80"/>
      <c r="N31" s="81">
        <f>分析係数表!H34</f>
        <v>0.14989426184611926</v>
      </c>
      <c r="O31" s="82">
        <f t="shared" si="4"/>
        <v>2.0813806508842712</v>
      </c>
      <c r="P31" s="76">
        <f>分析係数表!C34</f>
        <v>0.23356645198677672</v>
      </c>
      <c r="Q31" s="82">
        <f t="shared" si="5"/>
        <v>0.4861406938609672</v>
      </c>
      <c r="R31" s="83">
        <v>0.53081677145162109</v>
      </c>
      <c r="S31" s="84">
        <f t="shared" si="6"/>
        <v>1.6178524701245647</v>
      </c>
      <c r="T31" s="85">
        <f>分析係数表!F34</f>
        <v>0.69961207044526075</v>
      </c>
      <c r="U31" s="86">
        <f t="shared" si="7"/>
        <v>1.1318691162988261</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投入係数表!T32</f>
        <v>5.6863054809666719E-3</v>
      </c>
      <c r="E32" s="77">
        <f t="shared" si="0"/>
        <v>0.56863054809666713</v>
      </c>
      <c r="F32" s="76">
        <f>分析係数表!C35</f>
        <v>0.38334288443170961</v>
      </c>
      <c r="G32" s="77">
        <f t="shared" si="1"/>
        <v>0.21798047448336036</v>
      </c>
      <c r="H32" s="77">
        <v>0.26477639312771178</v>
      </c>
      <c r="I32" s="77">
        <f t="shared" si="2"/>
        <v>0.26477639312771178</v>
      </c>
      <c r="J32" s="76">
        <f>分析係数表!G35</f>
        <v>0.31383724189479584</v>
      </c>
      <c r="K32" s="78">
        <f t="shared" si="3"/>
        <v>8.3096692938053246E-2</v>
      </c>
      <c r="L32" s="79"/>
      <c r="M32" s="80"/>
      <c r="N32" s="81">
        <f>分析係数表!H35</f>
        <v>5.7098603095606881E-2</v>
      </c>
      <c r="O32" s="82">
        <f t="shared" si="4"/>
        <v>0.7928517490397432</v>
      </c>
      <c r="P32" s="76">
        <f>分析係数表!C35</f>
        <v>0.38334288443170961</v>
      </c>
      <c r="Q32" s="82">
        <f t="shared" si="5"/>
        <v>0.30393407640362113</v>
      </c>
      <c r="R32" s="83">
        <v>0.40989632621492411</v>
      </c>
      <c r="S32" s="84">
        <f t="shared" si="6"/>
        <v>0.67467271934263584</v>
      </c>
      <c r="T32" s="85">
        <f>分析係数表!F35</f>
        <v>0.64393160796038496</v>
      </c>
      <c r="U32" s="86">
        <f t="shared" si="7"/>
        <v>0.43444308901330903</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投入係数表!T33</f>
        <v>4.7385879008055601E-4</v>
      </c>
      <c r="E33" s="77">
        <f t="shared" si="0"/>
        <v>4.7385879008055604E-2</v>
      </c>
      <c r="F33" s="76">
        <f>分析係数表!C36</f>
        <v>0.89284634912959382</v>
      </c>
      <c r="G33" s="77">
        <f t="shared" si="1"/>
        <v>4.2308309072639105E-2</v>
      </c>
      <c r="H33" s="77">
        <v>0.10155778795518855</v>
      </c>
      <c r="I33" s="77">
        <f t="shared" si="2"/>
        <v>0.10155778795518855</v>
      </c>
      <c r="J33" s="76">
        <f>分析係数表!G36</f>
        <v>2.3659252759121133E-2</v>
      </c>
      <c r="K33" s="78">
        <f t="shared" si="3"/>
        <v>2.4027813748890335E-3</v>
      </c>
      <c r="L33" s="79"/>
      <c r="M33" s="80"/>
      <c r="N33" s="81">
        <f>分析係数表!H36</f>
        <v>0.22140807672636126</v>
      </c>
      <c r="O33" s="82">
        <f t="shared" si="4"/>
        <v>3.0743971194897304</v>
      </c>
      <c r="P33" s="76">
        <f>分析係数表!C36</f>
        <v>0.89284634912959382</v>
      </c>
      <c r="Q33" s="82">
        <f t="shared" si="5"/>
        <v>2.7449642439109452</v>
      </c>
      <c r="R33" s="83">
        <v>2.8392123108519138</v>
      </c>
      <c r="S33" s="84">
        <f t="shared" si="6"/>
        <v>2.9407700988071026</v>
      </c>
      <c r="T33" s="85">
        <f>分析係数表!F36</f>
        <v>0.87728239225083537</v>
      </c>
      <c r="U33" s="86">
        <f t="shared" si="7"/>
        <v>2.5798858273412204</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投入係数表!T34</f>
        <v>1.7216869372926869E-2</v>
      </c>
      <c r="E34" s="77">
        <f t="shared" si="0"/>
        <v>1.7216869372926868</v>
      </c>
      <c r="F34" s="76">
        <f>分析係数表!C37</f>
        <v>0.21490407922986354</v>
      </c>
      <c r="G34" s="77">
        <f t="shared" si="1"/>
        <v>0.36999754598096868</v>
      </c>
      <c r="H34" s="77">
        <v>0.42321707829150612</v>
      </c>
      <c r="I34" s="77">
        <f t="shared" si="2"/>
        <v>0.42321707829150612</v>
      </c>
      <c r="J34" s="76">
        <f>分析係数表!G37</f>
        <v>0.45930626057529611</v>
      </c>
      <c r="K34" s="78">
        <f t="shared" si="3"/>
        <v>0.194386253641674</v>
      </c>
      <c r="L34" s="79"/>
      <c r="M34" s="80"/>
      <c r="N34" s="81">
        <f>分析係数表!H37</f>
        <v>4.6223715090992851E-2</v>
      </c>
      <c r="O34" s="82">
        <f t="shared" si="4"/>
        <v>0.64184675929187773</v>
      </c>
      <c r="P34" s="76">
        <f>分析係数表!C37</f>
        <v>0.21490407922986354</v>
      </c>
      <c r="Q34" s="82">
        <f t="shared" si="5"/>
        <v>0.13793548681229284</v>
      </c>
      <c r="R34" s="83">
        <v>0.16168110442388503</v>
      </c>
      <c r="S34" s="84">
        <f t="shared" si="6"/>
        <v>0.58489818271539118</v>
      </c>
      <c r="T34" s="85">
        <f>分析係数表!F37</f>
        <v>0.7057529610829103</v>
      </c>
      <c r="U34" s="86">
        <f t="shared" si="7"/>
        <v>0.41279362438340045</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投入係数表!T35</f>
        <v>6.4760701311009318E-3</v>
      </c>
      <c r="E35" s="77">
        <f t="shared" si="0"/>
        <v>0.64760701311009317</v>
      </c>
      <c r="F35" s="76">
        <f>分析係数表!C38</f>
        <v>0.11038675651919128</v>
      </c>
      <c r="G35" s="77">
        <f t="shared" si="1"/>
        <v>7.1487237676304563E-2</v>
      </c>
      <c r="H35" s="77">
        <v>8.958600504891881E-2</v>
      </c>
      <c r="I35" s="77">
        <f t="shared" si="2"/>
        <v>8.958600504891881E-2</v>
      </c>
      <c r="J35" s="76">
        <f>分析係数表!G38</f>
        <v>0.31473468458209974</v>
      </c>
      <c r="K35" s="78">
        <f t="shared" si="3"/>
        <v>2.8195823042041858E-2</v>
      </c>
      <c r="L35" s="79"/>
      <c r="M35" s="80"/>
      <c r="N35" s="81">
        <f>分析係数表!H38</f>
        <v>4.1428317511906877E-2</v>
      </c>
      <c r="O35" s="82">
        <f t="shared" si="4"/>
        <v>0.57525950230499379</v>
      </c>
      <c r="P35" s="76">
        <f>分析係数表!C38</f>
        <v>0.11038675651919128</v>
      </c>
      <c r="Q35" s="82">
        <f t="shared" si="5"/>
        <v>6.3501030616292503E-2</v>
      </c>
      <c r="R35" s="83">
        <v>7.7213744049175248E-2</v>
      </c>
      <c r="S35" s="84">
        <f t="shared" si="6"/>
        <v>0.16679974909809406</v>
      </c>
      <c r="T35" s="85">
        <f>分析係数表!F38</f>
        <v>0.52516511045319969</v>
      </c>
      <c r="U35" s="86">
        <f t="shared" si="7"/>
        <v>8.7597408658666567E-2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投入係数表!T36</f>
        <v>0</v>
      </c>
      <c r="E36" s="77">
        <f t="shared" si="0"/>
        <v>0</v>
      </c>
      <c r="F36" s="76">
        <f>分析係数表!C39</f>
        <v>1</v>
      </c>
      <c r="G36" s="77">
        <f t="shared" si="1"/>
        <v>0</v>
      </c>
      <c r="H36" s="77">
        <v>1.2761508730147222E-2</v>
      </c>
      <c r="I36" s="77">
        <f t="shared" si="2"/>
        <v>1.2761508730147222E-2</v>
      </c>
      <c r="J36" s="76">
        <f>分析係数表!G39</f>
        <v>0.35137517630465442</v>
      </c>
      <c r="K36" s="78">
        <f t="shared" si="3"/>
        <v>4.4840773799688666E-3</v>
      </c>
      <c r="L36" s="79"/>
      <c r="M36" s="80"/>
      <c r="N36" s="81">
        <f>分析係数表!H39</f>
        <v>3.6128713984641667E-3</v>
      </c>
      <c r="O36" s="82">
        <f t="shared" si="4"/>
        <v>5.0167101330511672E-2</v>
      </c>
      <c r="P36" s="76">
        <f>分析係数表!C39</f>
        <v>1</v>
      </c>
      <c r="Q36" s="82">
        <f t="shared" si="5"/>
        <v>5.0167101330511672E-2</v>
      </c>
      <c r="R36" s="83">
        <v>7.0754679874346887E-2</v>
      </c>
      <c r="S36" s="84">
        <f t="shared" si="6"/>
        <v>8.3516188604494113E-2</v>
      </c>
      <c r="T36" s="85">
        <f>分析係数表!F39</f>
        <v>0.70210390220968499</v>
      </c>
      <c r="U36" s="86">
        <f t="shared" si="7"/>
        <v>5.8637041916895345E-2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投入係数表!T37</f>
        <v>7.8976465013425999E-4</v>
      </c>
      <c r="E37" s="77">
        <f t="shared" si="0"/>
        <v>7.8976465013426006E-2</v>
      </c>
      <c r="F37" s="76">
        <f>分析係数表!C40</f>
        <v>1</v>
      </c>
      <c r="G37" s="77">
        <f t="shared" si="1"/>
        <v>7.8976465013426006E-2</v>
      </c>
      <c r="H37" s="77">
        <v>8.0628885694491989E-2</v>
      </c>
      <c r="I37" s="77">
        <f t="shared" si="2"/>
        <v>8.0628885694491989E-2</v>
      </c>
      <c r="J37" s="76">
        <f>分析係数表!G40</f>
        <v>0.54518413597733706</v>
      </c>
      <c r="K37" s="78">
        <f t="shared" si="3"/>
        <v>4.3957589382167088E-2</v>
      </c>
      <c r="L37" s="79"/>
      <c r="M37" s="80"/>
      <c r="N37" s="81">
        <f>分析係数表!H40</f>
        <v>3.4256985428810838E-2</v>
      </c>
      <c r="O37" s="82">
        <f t="shared" si="4"/>
        <v>0.47568082827846614</v>
      </c>
      <c r="P37" s="76">
        <f>分析係数表!C40</f>
        <v>1</v>
      </c>
      <c r="Q37" s="82">
        <f t="shared" si="5"/>
        <v>0.47568082827846614</v>
      </c>
      <c r="R37" s="83">
        <v>0.47657764072327147</v>
      </c>
      <c r="S37" s="84">
        <f t="shared" si="6"/>
        <v>0.55720652641776347</v>
      </c>
      <c r="T37" s="85">
        <f>分析係数表!F40</f>
        <v>0.74197355996222847</v>
      </c>
      <c r="U37" s="86">
        <f t="shared" si="7"/>
        <v>0.41343251004037546</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投入係数表!T38</f>
        <v>0</v>
      </c>
      <c r="E38" s="77">
        <f t="shared" si="0"/>
        <v>0</v>
      </c>
      <c r="F38" s="76">
        <f>分析係数表!C41</f>
        <v>0.81633454219164769</v>
      </c>
      <c r="G38" s="77">
        <f t="shared" si="1"/>
        <v>0</v>
      </c>
      <c r="H38" s="77">
        <v>1.134017545700071E-3</v>
      </c>
      <c r="I38" s="77">
        <f t="shared" si="2"/>
        <v>1.134017545700071E-3</v>
      </c>
      <c r="J38" s="76">
        <f>分析係数表!G41</f>
        <v>0.4395790436970945</v>
      </c>
      <c r="K38" s="78">
        <f t="shared" si="3"/>
        <v>4.9849034827456336E-4</v>
      </c>
      <c r="L38" s="79"/>
      <c r="M38" s="80"/>
      <c r="N38" s="81">
        <f>分析係数表!H41</f>
        <v>5.7994566183378615E-2</v>
      </c>
      <c r="O38" s="82">
        <f t="shared" si="4"/>
        <v>0.80529278722110509</v>
      </c>
      <c r="P38" s="76">
        <f>分析係数表!C41</f>
        <v>0.81633454219164769</v>
      </c>
      <c r="Q38" s="82">
        <f t="shared" si="5"/>
        <v>0.65738831878637682</v>
      </c>
      <c r="R38" s="83">
        <v>0.66955027708551629</v>
      </c>
      <c r="S38" s="84">
        <f t="shared" si="6"/>
        <v>0.67068429463121637</v>
      </c>
      <c r="T38" s="85">
        <f>分析係数表!F41</f>
        <v>0.54481811942347291</v>
      </c>
      <c r="U38" s="86">
        <f t="shared" si="7"/>
        <v>0.36540095612783774</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投入係数表!T39</f>
        <v>6.3181172010740797E-4</v>
      </c>
      <c r="E39" s="77">
        <f>$C$22*D39</f>
        <v>6.3181172010740791E-2</v>
      </c>
      <c r="F39" s="76">
        <f>分析係数表!C42</f>
        <v>0.95937673900946019</v>
      </c>
      <c r="G39" s="77">
        <f>E39*F39</f>
        <v>6.0614546770460277E-2</v>
      </c>
      <c r="H39" s="77">
        <v>6.9458440042133029E-2</v>
      </c>
      <c r="I39" s="77">
        <f>C39+H39</f>
        <v>6.9458440042133029E-2</v>
      </c>
      <c r="J39" s="76">
        <f>分析係数表!G42</f>
        <v>0.48447864154948261</v>
      </c>
      <c r="K39" s="78">
        <f>I39*J39</f>
        <v>3.3651130675758797E-2</v>
      </c>
      <c r="L39" s="79"/>
      <c r="M39" s="80"/>
      <c r="N39" s="81">
        <f>分析係数表!H42</f>
        <v>1.0613716578219029E-2</v>
      </c>
      <c r="O39" s="82">
        <f t="shared" si="4"/>
        <v>0.1473784523022863</v>
      </c>
      <c r="P39" s="76">
        <f>分析係数表!C42</f>
        <v>0.95937673900946019</v>
      </c>
      <c r="Q39" s="82">
        <f>O39*P39</f>
        <v>0.14139145897002869</v>
      </c>
      <c r="R39" s="83">
        <v>0.14819765130383303</v>
      </c>
      <c r="S39" s="84">
        <f>I39+R39</f>
        <v>0.21765609134596606</v>
      </c>
      <c r="T39" s="85">
        <f>分析係数表!F42</f>
        <v>0.55638100291854609</v>
      </c>
      <c r="U39" s="86">
        <f>S39*T39</f>
        <v>0.12109971439439927</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投入係数表!T40</f>
        <v>4.3437055757384296E-2</v>
      </c>
      <c r="E40" s="77">
        <f>$C$22*D40</f>
        <v>4.3437055757384293</v>
      </c>
      <c r="F40" s="76">
        <f>分析係数表!C43</f>
        <v>0.4131437979732393</v>
      </c>
      <c r="G40" s="77">
        <f>E40*F40</f>
        <v>1.7945750188381107</v>
      </c>
      <c r="H40" s="77">
        <v>2.0640572851549486</v>
      </c>
      <c r="I40" s="77">
        <f>C40+H40</f>
        <v>2.0640572851549486</v>
      </c>
      <c r="J40" s="76">
        <f>分析係数表!G43</f>
        <v>0.33776204164621748</v>
      </c>
      <c r="K40" s="78">
        <f>I40*J40</f>
        <v>0.69716020270868428</v>
      </c>
      <c r="L40" s="79"/>
      <c r="M40" s="80"/>
      <c r="N40" s="81">
        <f>分析係数表!H43</f>
        <v>3.0226965224299098E-2</v>
      </c>
      <c r="O40" s="82">
        <f t="shared" si="4"/>
        <v>0.41972134075015438</v>
      </c>
      <c r="P40" s="76">
        <f>分析係数表!C43</f>
        <v>0.4131437979732393</v>
      </c>
      <c r="Q40" s="82">
        <f>O40*P40</f>
        <v>0.17340526880793891</v>
      </c>
      <c r="R40" s="83">
        <v>0.31022518663796922</v>
      </c>
      <c r="S40" s="84">
        <f>I40+R40</f>
        <v>2.3742824717929176</v>
      </c>
      <c r="T40" s="85">
        <f>分析係数表!F43</f>
        <v>0.53379373203393399</v>
      </c>
      <c r="U40" s="86">
        <f>S40*T40</f>
        <v>1.2673771015210951</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投入係数表!T41</f>
        <v>1.5795293002685199E-4</v>
      </c>
      <c r="E41" s="77">
        <f>$C$22*D41</f>
        <v>1.5795293002685198E-2</v>
      </c>
      <c r="F41" s="76">
        <f>分析係数表!C44</f>
        <v>0.45547864698968266</v>
      </c>
      <c r="G41" s="77">
        <f>E41*F41</f>
        <v>7.1944186856686557E-3</v>
      </c>
      <c r="H41" s="77">
        <v>9.3703662221323696E-3</v>
      </c>
      <c r="I41" s="77">
        <f>C41+H41</f>
        <v>9.3703662221323696E-3</v>
      </c>
      <c r="J41" s="76">
        <f>分析係数表!G44</f>
        <v>0.26709165419892017</v>
      </c>
      <c r="K41" s="78">
        <f>I41*J41</f>
        <v>2.5027466147190206E-3</v>
      </c>
      <c r="L41" s="79"/>
      <c r="M41" s="80"/>
      <c r="N41" s="81">
        <f>分析係数表!H44</f>
        <v>0.10779487886361411</v>
      </c>
      <c r="O41" s="82">
        <f t="shared" si="4"/>
        <v>1.4968029620871641</v>
      </c>
      <c r="P41" s="76">
        <f>分析係数表!C44</f>
        <v>0.45547864698968266</v>
      </c>
      <c r="Q41" s="82">
        <f>O41*P41</f>
        <v>0.6817617879816108</v>
      </c>
      <c r="R41" s="83">
        <v>0.69305110295258565</v>
      </c>
      <c r="S41" s="84">
        <f>I41+R41</f>
        <v>0.70242146917471804</v>
      </c>
      <c r="T41" s="85">
        <f>分析係数表!F44</f>
        <v>0.48806348793338972</v>
      </c>
      <c r="U41" s="86">
        <f>S41*T41</f>
        <v>0.34282627224470885</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投入係数表!T42</f>
        <v>1.737482230295372E-3</v>
      </c>
      <c r="E42" s="77">
        <f>$C$22*D42</f>
        <v>0.17374822302953721</v>
      </c>
      <c r="F42" s="76">
        <f>分析係数表!C45</f>
        <v>1</v>
      </c>
      <c r="G42" s="77">
        <f>E42*F42</f>
        <v>0.17374822302953721</v>
      </c>
      <c r="H42" s="77">
        <v>0.19093368136253383</v>
      </c>
      <c r="I42" s="77">
        <f>C42+H42</f>
        <v>0.19093368136253383</v>
      </c>
      <c r="J42" s="76">
        <f>分析係数表!G45</f>
        <v>0</v>
      </c>
      <c r="K42" s="78">
        <f>I42*J42</f>
        <v>0</v>
      </c>
      <c r="L42" s="79"/>
      <c r="M42" s="80"/>
      <c r="N42" s="81">
        <f>分析係数表!H45</f>
        <v>0</v>
      </c>
      <c r="O42" s="82">
        <f t="shared" si="4"/>
        <v>0</v>
      </c>
      <c r="P42" s="76">
        <f>分析係数表!C45</f>
        <v>1</v>
      </c>
      <c r="Q42" s="82">
        <f>O42*P42</f>
        <v>0</v>
      </c>
      <c r="R42" s="83">
        <v>1.4892208471356055E-2</v>
      </c>
      <c r="S42" s="84">
        <f>I42+R42</f>
        <v>0.20582588983388989</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投入係数表!T43</f>
        <v>1.421576370241668E-3</v>
      </c>
      <c r="E43" s="77">
        <f>$C$22*D43</f>
        <v>0.14215763702416678</v>
      </c>
      <c r="F43" s="76">
        <f>分析係数表!C46</f>
        <v>0.339622641509434</v>
      </c>
      <c r="G43" s="77">
        <f>E43*F43</f>
        <v>4.8279952196886834E-2</v>
      </c>
      <c r="H43" s="77">
        <v>6.7318062488267938E-2</v>
      </c>
      <c r="I43" s="77">
        <f>C43+H43</f>
        <v>6.7318062488267938E-2</v>
      </c>
      <c r="J43" s="76">
        <f>分析係数表!G46</f>
        <v>9.1833387996064289E-3</v>
      </c>
      <c r="K43" s="78">
        <f>I43*J43</f>
        <v>6.1820457516284109E-4</v>
      </c>
      <c r="L43" s="79"/>
      <c r="M43" s="80"/>
      <c r="N43" s="81">
        <f>分析係数表!H46</f>
        <v>2.0661561732582222E-2</v>
      </c>
      <c r="O43" s="82">
        <f t="shared" si="4"/>
        <v>0.28689940680581777</v>
      </c>
      <c r="P43" s="76">
        <f>分析係数表!C46</f>
        <v>0.339622641509434</v>
      </c>
      <c r="Q43" s="82">
        <f>O43*P43</f>
        <v>9.7437534386881519E-2</v>
      </c>
      <c r="R43" s="83">
        <v>0.10860125775113083</v>
      </c>
      <c r="S43" s="84">
        <f>I43+R43</f>
        <v>0.17591932023939877</v>
      </c>
      <c r="T43" s="85">
        <f>分析係数表!F46</f>
        <v>0.31321744834371923</v>
      </c>
      <c r="U43" s="86">
        <f>S43*T43</f>
        <v>5.5101000599746083E-2</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投入係数表!T44</f>
        <v>0.63844574316853575</v>
      </c>
      <c r="E44" s="91">
        <f>SUM(E5:E43)</f>
        <v>63.844574316853581</v>
      </c>
      <c r="F44" s="92">
        <f>分析係数表!C47</f>
        <v>0.37586044165269894</v>
      </c>
      <c r="G44" s="91">
        <f>SUM(G5:G43)</f>
        <v>8.6082500771165904</v>
      </c>
      <c r="H44" s="91">
        <f>SUM(H5:H43)</f>
        <v>9.782784426560406</v>
      </c>
      <c r="I44" s="91">
        <f>SUM(I5:I43)</f>
        <v>109.7827844265604</v>
      </c>
      <c r="J44" s="92">
        <f>分析係数表!G47</f>
        <v>0.22454849559823431</v>
      </c>
      <c r="K44" s="93">
        <f>SUM(K5:K43)</f>
        <v>22.134419711625654</v>
      </c>
      <c r="L44" s="94">
        <f>最終需要_まとめ!$L$33</f>
        <v>0.62733333333333341</v>
      </c>
      <c r="M44" s="91">
        <f>K44*L44</f>
        <v>13.885659299093161</v>
      </c>
      <c r="N44" s="95">
        <f>分析係数表!H47</f>
        <v>1</v>
      </c>
      <c r="O44" s="96">
        <f>SUM(O5:O43)</f>
        <v>13.885659299093161</v>
      </c>
      <c r="P44" s="92">
        <f>分析係数表!C47</f>
        <v>0.37586044165269894</v>
      </c>
      <c r="Q44" s="96">
        <f>SUM(Q5:Q43)</f>
        <v>6.6301653732760606</v>
      </c>
      <c r="R44" s="91">
        <f>SUM(R5:R43)</f>
        <v>7.3429965003553752</v>
      </c>
      <c r="S44" s="97">
        <f>SUM(S5:S43)</f>
        <v>117.12578092691579</v>
      </c>
      <c r="T44" s="98">
        <f>分析係数表!F47</f>
        <v>0.4514453000332283</v>
      </c>
      <c r="U44" s="99">
        <f>SUM(U5:U43)</f>
        <v>44.46466470147827</v>
      </c>
      <c r="V44" s="100">
        <f>分析係数表!D47</f>
        <v>6.1166352989693973E-2</v>
      </c>
      <c r="W44" s="164">
        <f>SUM(W5:W43)</f>
        <v>2</v>
      </c>
      <c r="X44" s="92">
        <f>分析係数表!E47</f>
        <v>5.2427176815309715E-2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M31" sqref="M3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296</v>
      </c>
      <c r="S2" s="3" t="s">
        <v>153</v>
      </c>
      <c r="U2" s="64" t="s">
        <v>210</v>
      </c>
      <c r="W2" s="3" t="s">
        <v>130</v>
      </c>
      <c r="Y2" s="3" t="s">
        <v>154</v>
      </c>
    </row>
    <row r="3" spans="1:25" ht="44" x14ac:dyDescent="0.2">
      <c r="B3" s="65"/>
      <c r="C3" s="66" t="s">
        <v>228</v>
      </c>
      <c r="D3" s="66" t="s">
        <v>314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投入係数表!U5</f>
        <v>0</v>
      </c>
      <c r="E5" s="77">
        <f t="shared" ref="E5:E38" si="0">$C$23*D5</f>
        <v>0</v>
      </c>
      <c r="F5" s="76">
        <f>分析係数表!C8</f>
        <v>0.31930596918295995</v>
      </c>
      <c r="G5" s="77">
        <f t="shared" ref="G5:G38" si="1">E5*F5</f>
        <v>0</v>
      </c>
      <c r="H5" s="77">
        <f t="array" ref="H5:H43">MMULT(逆行列係数!C5:AO43,'19'!G5:G43)</f>
        <v>5.2119896131007446E-4</v>
      </c>
      <c r="I5" s="77">
        <f t="shared" ref="I5:I38" si="2">C5+H5</f>
        <v>5.2119896131007446E-4</v>
      </c>
      <c r="J5" s="76">
        <f>分析係数表!G8</f>
        <v>0.11985164942416553</v>
      </c>
      <c r="K5" s="78">
        <f t="shared" ref="K5:K38" si="3">I5*J5</f>
        <v>6.2466555191174251E-5</v>
      </c>
      <c r="L5" s="79" t="s">
        <v>184</v>
      </c>
      <c r="M5" s="80" t="s">
        <v>184</v>
      </c>
      <c r="N5" s="81">
        <f>分析係数表!H8</f>
        <v>1.0269115390614515E-2</v>
      </c>
      <c r="O5" s="82">
        <f t="shared" ref="O5:O43" si="4">$M$44*N5</f>
        <v>0.14646329769726316</v>
      </c>
      <c r="P5" s="76">
        <f>分析係数表!C8</f>
        <v>0.31930596918295995</v>
      </c>
      <c r="Q5" s="82">
        <f t="shared" ref="Q5:Q38" si="5">O5*P5</f>
        <v>4.6766605220956999E-2</v>
      </c>
      <c r="R5" s="83">
        <f t="array" ref="R5:R43">MMULT(逆行列係数!C5:AO43,'19'!Q5:Q43)</f>
        <v>6.0553156548668621E-2</v>
      </c>
      <c r="S5" s="84">
        <f t="shared" ref="S5:S38" si="6">I5+R5</f>
        <v>6.1074355509978695E-2</v>
      </c>
      <c r="T5" s="85">
        <f>分析係数表!F8</f>
        <v>0.45168846379074762</v>
      </c>
      <c r="U5" s="86">
        <f t="shared" ref="U5:U38" si="7">S5*T5</f>
        <v>2.7586581817312258E-2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投入係数表!U6</f>
        <v>0</v>
      </c>
      <c r="E6" s="77">
        <f t="shared" si="0"/>
        <v>0</v>
      </c>
      <c r="F6" s="76">
        <f>分析係数表!C9</f>
        <v>0.10538116591928248</v>
      </c>
      <c r="G6" s="77">
        <f t="shared" si="1"/>
        <v>0</v>
      </c>
      <c r="H6" s="77">
        <v>4.2423399997833347E-4</v>
      </c>
      <c r="I6" s="77">
        <f t="shared" si="2"/>
        <v>4.2423399997833347E-4</v>
      </c>
      <c r="J6" s="76">
        <f>分析係数表!G9</f>
        <v>0.23529411764705882</v>
      </c>
      <c r="K6" s="78">
        <f t="shared" si="3"/>
        <v>9.9819764700784344E-5</v>
      </c>
      <c r="L6" s="79"/>
      <c r="M6" s="80"/>
      <c r="N6" s="81">
        <f>分析係数表!H9</f>
        <v>5.5136190016722222E-4</v>
      </c>
      <c r="O6" s="82">
        <f t="shared" si="4"/>
        <v>7.8638012186449998E-3</v>
      </c>
      <c r="P6" s="76">
        <f>分析係数表!C9</f>
        <v>0.10538116591928248</v>
      </c>
      <c r="Q6" s="82">
        <f t="shared" si="5"/>
        <v>8.2869654097828449E-4</v>
      </c>
      <c r="R6" s="83">
        <v>9.7982914697522148E-4</v>
      </c>
      <c r="S6" s="84">
        <f t="shared" si="6"/>
        <v>1.4040631469535549E-3</v>
      </c>
      <c r="T6" s="85">
        <f>分析係数表!F9</f>
        <v>0.68627450980392157</v>
      </c>
      <c r="U6" s="86">
        <f t="shared" si="7"/>
        <v>9.6357274790930241E-4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投入係数表!U7</f>
        <v>0</v>
      </c>
      <c r="E7" s="77">
        <f t="shared" si="0"/>
        <v>0</v>
      </c>
      <c r="F7" s="76">
        <f>分析係数表!C10</f>
        <v>4.5045045045044585E-3</v>
      </c>
      <c r="G7" s="77">
        <f t="shared" si="1"/>
        <v>0</v>
      </c>
      <c r="H7" s="77">
        <v>6.2180828618456813E-6</v>
      </c>
      <c r="I7" s="77">
        <f t="shared" si="2"/>
        <v>6.2180828618456813E-6</v>
      </c>
      <c r="J7" s="76">
        <f>分析係数表!G10</f>
        <v>0.2857142857142857</v>
      </c>
      <c r="K7" s="78">
        <f t="shared" si="3"/>
        <v>1.7765951033844803E-6</v>
      </c>
      <c r="L7" s="79"/>
      <c r="M7" s="80"/>
      <c r="N7" s="81">
        <f>分析係数表!H10</f>
        <v>1.0301761818913889E-3</v>
      </c>
      <c r="O7" s="82">
        <f t="shared" si="4"/>
        <v>1.4692891750626186E-2</v>
      </c>
      <c r="P7" s="76">
        <f>分析係数表!C10</f>
        <v>4.5045045045044585E-3</v>
      </c>
      <c r="Q7" s="82">
        <f t="shared" si="5"/>
        <v>6.6184197074892052E-5</v>
      </c>
      <c r="R7" s="83">
        <v>9.8123929374176855E-5</v>
      </c>
      <c r="S7" s="84">
        <f t="shared" si="6"/>
        <v>1.0434201223602254E-4</v>
      </c>
      <c r="T7" s="85">
        <f>分析係数表!F10</f>
        <v>0.5714285714285714</v>
      </c>
      <c r="U7" s="86">
        <f t="shared" si="7"/>
        <v>5.9624006992012875E-5</v>
      </c>
      <c r="V7" s="87">
        <f>分析係数表!D10</f>
        <v>0</v>
      </c>
      <c r="W7" s="167">
        <f t="shared" si="8"/>
        <v>0</v>
      </c>
      <c r="X7" s="76">
        <f>分析係数表!E10</f>
        <v>0</v>
      </c>
      <c r="Y7" s="166">
        <f t="shared" si="9"/>
        <v>0</v>
      </c>
    </row>
    <row r="8" spans="1:25" x14ac:dyDescent="0.2">
      <c r="A8" s="6" t="s">
        <v>222</v>
      </c>
      <c r="B8" s="5" t="s">
        <v>27</v>
      </c>
      <c r="C8" s="90"/>
      <c r="D8" s="76">
        <f>投入係数表!U8</f>
        <v>4.201151115405621E-5</v>
      </c>
      <c r="E8" s="77">
        <f t="shared" si="0"/>
        <v>4.201151115405621E-3</v>
      </c>
      <c r="F8" s="76">
        <f>分析係数表!C11</f>
        <v>3.1931139802859887E-3</v>
      </c>
      <c r="G8" s="77">
        <f t="shared" si="1"/>
        <v>1.3414754359895763E-5</v>
      </c>
      <c r="H8" s="77">
        <v>1.3444083756123408E-3</v>
      </c>
      <c r="I8" s="77">
        <f t="shared" si="2"/>
        <v>1.3444083756123408E-3</v>
      </c>
      <c r="J8" s="76">
        <f>分析係数表!G11</f>
        <v>0.37142857142857144</v>
      </c>
      <c r="K8" s="78">
        <f t="shared" si="3"/>
        <v>4.9935168237029805E-4</v>
      </c>
      <c r="L8" s="79"/>
      <c r="M8" s="80"/>
      <c r="N8" s="81">
        <f>分析係数表!H11</f>
        <v>-1.8136904610763891E-5</v>
      </c>
      <c r="O8" s="82">
        <f t="shared" si="4"/>
        <v>-2.5867767166595399E-4</v>
      </c>
      <c r="P8" s="76">
        <f>分析係数表!C11</f>
        <v>3.1931139802859887E-3</v>
      </c>
      <c r="Q8" s="82">
        <f t="shared" si="5"/>
        <v>-8.2598728978438646E-7</v>
      </c>
      <c r="R8" s="83">
        <v>1.841304232547223E-4</v>
      </c>
      <c r="S8" s="84">
        <f t="shared" si="6"/>
        <v>1.5285387988670631E-3</v>
      </c>
      <c r="T8" s="85">
        <f>分析係数表!F11</f>
        <v>0.6</v>
      </c>
      <c r="U8" s="86">
        <f t="shared" si="7"/>
        <v>9.1712327932023778E-4</v>
      </c>
      <c r="V8" s="87">
        <f>分析係数表!D11</f>
        <v>2.8571428571428571E-2</v>
      </c>
      <c r="W8" s="167">
        <f t="shared" si="8"/>
        <v>0</v>
      </c>
      <c r="X8" s="76">
        <f>分析係数表!E11</f>
        <v>0</v>
      </c>
      <c r="Y8" s="166">
        <f t="shared" si="9"/>
        <v>0</v>
      </c>
    </row>
    <row r="9" spans="1:25" x14ac:dyDescent="0.2">
      <c r="A9" s="6" t="s">
        <v>223</v>
      </c>
      <c r="B9" s="5" t="s">
        <v>191</v>
      </c>
      <c r="C9" s="90"/>
      <c r="D9" s="76">
        <f>投入係数表!U9</f>
        <v>0</v>
      </c>
      <c r="E9" s="77">
        <f t="shared" si="0"/>
        <v>0</v>
      </c>
      <c r="F9" s="76">
        <f>分析係数表!C12</f>
        <v>6.6043595279642764E-2</v>
      </c>
      <c r="G9" s="77">
        <f t="shared" si="1"/>
        <v>0</v>
      </c>
      <c r="H9" s="77">
        <v>2.1644615362636444E-4</v>
      </c>
      <c r="I9" s="77">
        <f t="shared" si="2"/>
        <v>2.1644615362636444E-4</v>
      </c>
      <c r="J9" s="76">
        <f>分析係数表!G12</f>
        <v>0.14090852981113441</v>
      </c>
      <c r="K9" s="78">
        <f t="shared" si="3"/>
        <v>3.0499109290765952E-5</v>
      </c>
      <c r="L9" s="79"/>
      <c r="M9" s="80"/>
      <c r="N9" s="81">
        <f>分析係数表!H12</f>
        <v>8.4811793340854105E-2</v>
      </c>
      <c r="O9" s="82">
        <f t="shared" si="4"/>
        <v>1.209628528244334</v>
      </c>
      <c r="P9" s="76">
        <f>分析係数表!C12</f>
        <v>6.6043595279642764E-2</v>
      </c>
      <c r="Q9" s="82">
        <f t="shared" si="5"/>
        <v>7.9888216958078725E-2</v>
      </c>
      <c r="R9" s="83">
        <v>8.9413064382237104E-2</v>
      </c>
      <c r="S9" s="84">
        <f t="shared" si="6"/>
        <v>8.9629510535863474E-2</v>
      </c>
      <c r="T9" s="85">
        <f>分析係数表!F12</f>
        <v>0.31027033699543266</v>
      </c>
      <c r="U9" s="86">
        <f t="shared" si="7"/>
        <v>2.7809378438698042E-2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投入係数表!U10</f>
        <v>2.5627021803974288E-3</v>
      </c>
      <c r="E10" s="77">
        <f t="shared" si="0"/>
        <v>0.25627021803974287</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0.19654329493179182</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投入係数表!U11</f>
        <v>7.4780489854220054E-3</v>
      </c>
      <c r="E11" s="77">
        <f t="shared" si="0"/>
        <v>0.74780489854220056</v>
      </c>
      <c r="F11" s="76">
        <f>分析係数表!C14</f>
        <v>0.21132596685082872</v>
      </c>
      <c r="G11" s="77">
        <f t="shared" si="1"/>
        <v>0.1580305932002164</v>
      </c>
      <c r="H11" s="77">
        <v>0.22391120206871065</v>
      </c>
      <c r="I11" s="77">
        <f t="shared" si="2"/>
        <v>0.22391120206871065</v>
      </c>
      <c r="J11" s="76">
        <f>分析係数表!G14</f>
        <v>0.15875192868163895</v>
      </c>
      <c r="K11" s="78">
        <f t="shared" si="3"/>
        <v>3.5546335181831999E-2</v>
      </c>
      <c r="L11" s="79"/>
      <c r="M11" s="80"/>
      <c r="N11" s="81">
        <f>分析係数表!H14</f>
        <v>1.0700773720350694E-3</v>
      </c>
      <c r="O11" s="82">
        <f t="shared" si="4"/>
        <v>1.5261982628291282E-2</v>
      </c>
      <c r="P11" s="76">
        <f>分析係数表!C14</f>
        <v>0.21132596685082872</v>
      </c>
      <c r="Q11" s="82">
        <f t="shared" si="5"/>
        <v>3.2252532349842074E-3</v>
      </c>
      <c r="R11" s="83">
        <v>1.7151570928328759E-2</v>
      </c>
      <c r="S11" s="84">
        <f t="shared" si="6"/>
        <v>0.2410627729970394</v>
      </c>
      <c r="T11" s="85">
        <f>分析係数表!F14</f>
        <v>0.30327447282701869</v>
      </c>
      <c r="U11" s="86">
        <f t="shared" si="7"/>
        <v>7.3108185398896408E-2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投入係数表!U12</f>
        <v>1.3737764147376381E-2</v>
      </c>
      <c r="E12" s="77">
        <f t="shared" si="0"/>
        <v>1.3737764147376381</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0.11154181202235935</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投入係数表!U13</f>
        <v>1.0502877788514053E-3</v>
      </c>
      <c r="E13" s="77">
        <f t="shared" si="0"/>
        <v>0.10502877788514052</v>
      </c>
      <c r="F13" s="76">
        <f>分析係数表!C16</f>
        <v>5.160637490513531E-2</v>
      </c>
      <c r="G13" s="77">
        <f t="shared" si="1"/>
        <v>5.420154487368746E-3</v>
      </c>
      <c r="H13" s="77">
        <v>9.8728728253503727E-3</v>
      </c>
      <c r="I13" s="77">
        <f t="shared" si="2"/>
        <v>9.8728728253503727E-3</v>
      </c>
      <c r="J13" s="76">
        <f>分析係数表!G16</f>
        <v>3.3358042994810974E-2</v>
      </c>
      <c r="K13" s="78">
        <f t="shared" si="3"/>
        <v>3.2933971619033864E-4</v>
      </c>
      <c r="L13" s="79"/>
      <c r="M13" s="80"/>
      <c r="N13" s="81">
        <f>分析係数表!H16</f>
        <v>1.6069297485136805E-2</v>
      </c>
      <c r="O13" s="82">
        <f t="shared" si="4"/>
        <v>0.22918841709603519</v>
      </c>
      <c r="P13" s="76">
        <f>分析係数表!C16</f>
        <v>5.160637490513531E-2</v>
      </c>
      <c r="Q13" s="82">
        <f t="shared" si="5"/>
        <v>1.1827583376572515E-2</v>
      </c>
      <c r="R13" s="83">
        <v>1.3499539737031739E-2</v>
      </c>
      <c r="S13" s="84">
        <f t="shared" si="6"/>
        <v>2.3372412562382112E-2</v>
      </c>
      <c r="T13" s="85">
        <f>分析係数表!F16</f>
        <v>0.28836174944403259</v>
      </c>
      <c r="U13" s="86">
        <f t="shared" si="7"/>
        <v>6.7397097752161898E-3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投入係数表!U14</f>
        <v>4.0373062219048017E-2</v>
      </c>
      <c r="E14" s="77">
        <f t="shared" si="0"/>
        <v>4.0373062219048013</v>
      </c>
      <c r="F14" s="76">
        <f>分析係数表!C17</f>
        <v>0.10194271980773084</v>
      </c>
      <c r="G14" s="77">
        <f t="shared" si="1"/>
        <v>0.41157397695764958</v>
      </c>
      <c r="H14" s="77">
        <v>0.45052791681968141</v>
      </c>
      <c r="I14" s="77">
        <f t="shared" si="2"/>
        <v>0.45052791681968141</v>
      </c>
      <c r="J14" s="76">
        <f>分析係数表!G17</f>
        <v>0.21196160054370911</v>
      </c>
      <c r="K14" s="78">
        <f t="shared" si="3"/>
        <v>9.549461833872272E-2</v>
      </c>
      <c r="L14" s="79"/>
      <c r="M14" s="80"/>
      <c r="N14" s="81">
        <f>分析係数表!H17</f>
        <v>2.8221023574348612E-3</v>
      </c>
      <c r="O14" s="82">
        <f t="shared" si="4"/>
        <v>4.0250245711222432E-2</v>
      </c>
      <c r="P14" s="76">
        <f>分析係数表!C17</f>
        <v>0.10194271980773084</v>
      </c>
      <c r="Q14" s="82">
        <f t="shared" si="5"/>
        <v>4.1032195207314683E-3</v>
      </c>
      <c r="R14" s="83">
        <v>8.9998454807349165E-3</v>
      </c>
      <c r="S14" s="84">
        <f t="shared" si="6"/>
        <v>0.45952776230041631</v>
      </c>
      <c r="T14" s="85">
        <f>分析係数表!F17</f>
        <v>0.32180783280944697</v>
      </c>
      <c r="U14" s="86">
        <f t="shared" si="7"/>
        <v>0.14787963330167167</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投入係数表!U15</f>
        <v>9.2425324538923659E-3</v>
      </c>
      <c r="E15" s="77">
        <f t="shared" si="0"/>
        <v>0.92425324538923659</v>
      </c>
      <c r="F15" s="76">
        <f>分析係数表!C18</f>
        <v>6.449787835926446E-2</v>
      </c>
      <c r="G15" s="77">
        <f t="shared" si="1"/>
        <v>5.961237339427039E-2</v>
      </c>
      <c r="H15" s="77">
        <v>6.5172874991654736E-2</v>
      </c>
      <c r="I15" s="77">
        <f t="shared" si="2"/>
        <v>6.5172874991654736E-2</v>
      </c>
      <c r="J15" s="76">
        <f>分析係数表!G18</f>
        <v>0.21547360809833696</v>
      </c>
      <c r="K15" s="78">
        <f t="shared" si="3"/>
        <v>1.4043034524593719E-2</v>
      </c>
      <c r="L15" s="79"/>
      <c r="M15" s="80"/>
      <c r="N15" s="81">
        <f>分析係数表!H18</f>
        <v>4.2077618696972224E-4</v>
      </c>
      <c r="O15" s="82">
        <f t="shared" si="4"/>
        <v>6.0013219826501318E-3</v>
      </c>
      <c r="P15" s="76">
        <f>分析係数表!C18</f>
        <v>6.449787835926446E-2</v>
      </c>
      <c r="Q15" s="82">
        <f t="shared" si="5"/>
        <v>3.87072535231748E-4</v>
      </c>
      <c r="R15" s="83">
        <v>9.9481626494542772E-4</v>
      </c>
      <c r="S15" s="84">
        <f t="shared" si="6"/>
        <v>6.6167691256600158E-2</v>
      </c>
      <c r="T15" s="85">
        <f>分析係数表!F18</f>
        <v>0.45914678235719453</v>
      </c>
      <c r="U15" s="86">
        <f t="shared" si="7"/>
        <v>3.0380682536472237E-2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投入係数表!U16</f>
        <v>4.5960593202537495E-2</v>
      </c>
      <c r="E16" s="77">
        <f t="shared" si="0"/>
        <v>4.5960593202537492</v>
      </c>
      <c r="F16" s="76">
        <f>分析係数表!C19</f>
        <v>8.3816636211964779E-2</v>
      </c>
      <c r="G16" s="77">
        <f t="shared" si="1"/>
        <v>0.38522623205431861</v>
      </c>
      <c r="H16" s="77">
        <v>0.43230665634580634</v>
      </c>
      <c r="I16" s="77">
        <f t="shared" si="2"/>
        <v>0.43230665634580634</v>
      </c>
      <c r="J16" s="76">
        <f>分析係数表!G19</f>
        <v>5.7589381288803254E-2</v>
      </c>
      <c r="K16" s="78">
        <f t="shared" si="3"/>
        <v>2.489627286598628E-2</v>
      </c>
      <c r="L16" s="79"/>
      <c r="M16" s="80"/>
      <c r="N16" s="81">
        <f>分析係数表!H19</f>
        <v>-1.0882142766458335E-4</v>
      </c>
      <c r="O16" s="82">
        <f t="shared" si="4"/>
        <v>-1.552066029995724E-3</v>
      </c>
      <c r="P16" s="76">
        <f>分析係数表!C19</f>
        <v>8.3816636211964779E-2</v>
      </c>
      <c r="Q16" s="82">
        <f t="shared" si="5"/>
        <v>-1.300889538131E-4</v>
      </c>
      <c r="R16" s="83">
        <v>8.412033189303061E-4</v>
      </c>
      <c r="S16" s="84">
        <f t="shared" si="6"/>
        <v>0.43314785966473662</v>
      </c>
      <c r="T16" s="85">
        <f>分析係数表!F19</f>
        <v>0.2397773496039392</v>
      </c>
      <c r="U16" s="86">
        <f t="shared" si="7"/>
        <v>0.10385904577702955</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投入係数表!U17</f>
        <v>6.6756291223795325E-2</v>
      </c>
      <c r="E17" s="77">
        <f t="shared" si="0"/>
        <v>6.6756291223795321</v>
      </c>
      <c r="F17" s="76">
        <f>分析係数表!C20</f>
        <v>0.20483184148778999</v>
      </c>
      <c r="G17" s="77">
        <f t="shared" si="1"/>
        <v>1.3673814062265188</v>
      </c>
      <c r="H17" s="77">
        <v>1.5670678038050083</v>
      </c>
      <c r="I17" s="77">
        <f t="shared" si="2"/>
        <v>1.5670678038050083</v>
      </c>
      <c r="J17" s="76">
        <f>分析係数表!G20</f>
        <v>0.10000439000834102</v>
      </c>
      <c r="K17" s="78">
        <f t="shared" si="3"/>
        <v>0.15671365982123048</v>
      </c>
      <c r="L17" s="79"/>
      <c r="M17" s="80"/>
      <c r="N17" s="81">
        <f>分析係数表!H20</f>
        <v>5.2234285279000004E-4</v>
      </c>
      <c r="O17" s="82">
        <f t="shared" si="4"/>
        <v>7.4499169439794745E-3</v>
      </c>
      <c r="P17" s="76">
        <f>分析係数表!C20</f>
        <v>0.20483184148778999</v>
      </c>
      <c r="Q17" s="82">
        <f t="shared" si="5"/>
        <v>1.5259802065664045E-3</v>
      </c>
      <c r="R17" s="83">
        <v>5.4150866277347344E-3</v>
      </c>
      <c r="S17" s="84">
        <f t="shared" si="6"/>
        <v>1.572482890432743</v>
      </c>
      <c r="T17" s="85">
        <f>分析係数表!F20</f>
        <v>0.22283682338996444</v>
      </c>
      <c r="U17" s="86">
        <f t="shared" si="7"/>
        <v>0.35040709213910198</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投入係数表!U18</f>
        <v>2.8147712473217661E-2</v>
      </c>
      <c r="E18" s="77">
        <f t="shared" si="0"/>
        <v>2.8147712473217661</v>
      </c>
      <c r="F18" s="76">
        <f>分析係数表!C21</f>
        <v>0.18990139408364504</v>
      </c>
      <c r="G18" s="77">
        <f t="shared" si="1"/>
        <v>0.53452898389296377</v>
      </c>
      <c r="H18" s="77">
        <v>0.57223428505914598</v>
      </c>
      <c r="I18" s="77">
        <f t="shared" si="2"/>
        <v>0.57223428505914598</v>
      </c>
      <c r="J18" s="76">
        <f>分析係数表!G21</f>
        <v>0.28518653100775193</v>
      </c>
      <c r="K18" s="78">
        <f t="shared" si="3"/>
        <v>0.16319351067971888</v>
      </c>
      <c r="L18" s="79"/>
      <c r="M18" s="80"/>
      <c r="N18" s="81">
        <f>分析係数表!H21</f>
        <v>8.7057142131666677E-4</v>
      </c>
      <c r="O18" s="82">
        <f t="shared" si="4"/>
        <v>1.2416528239965792E-2</v>
      </c>
      <c r="P18" s="76">
        <f>分析係数表!C21</f>
        <v>0.18990139408364504</v>
      </c>
      <c r="Q18" s="82">
        <f t="shared" si="5"/>
        <v>2.3579160224484513E-3</v>
      </c>
      <c r="R18" s="83">
        <v>6.3694385071641864E-3</v>
      </c>
      <c r="S18" s="84">
        <f t="shared" si="6"/>
        <v>0.57860372356631018</v>
      </c>
      <c r="T18" s="85">
        <f>分析係数表!F21</f>
        <v>0.42587209302325579</v>
      </c>
      <c r="U18" s="86">
        <f t="shared" si="7"/>
        <v>0.24641117878623384</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投入係数表!U19</f>
        <v>1.3653741125068269E-2</v>
      </c>
      <c r="E19" s="77">
        <f t="shared" si="0"/>
        <v>1.3653741125068268</v>
      </c>
      <c r="F19" s="76">
        <f>分析係数表!C22</f>
        <v>1.6020972909991271E-2</v>
      </c>
      <c r="G19" s="77">
        <f t="shared" si="1"/>
        <v>2.1874621668475248E-2</v>
      </c>
      <c r="H19" s="77">
        <v>2.3487401378113417E-2</v>
      </c>
      <c r="I19" s="77">
        <f t="shared" si="2"/>
        <v>2.3487401378113417E-2</v>
      </c>
      <c r="J19" s="76">
        <f>分析係数表!G22</f>
        <v>0.19438596491228069</v>
      </c>
      <c r="K19" s="78">
        <f t="shared" si="3"/>
        <v>4.5656211801666079E-3</v>
      </c>
      <c r="L19" s="79"/>
      <c r="M19" s="80"/>
      <c r="N19" s="81">
        <f>分析係数表!H22</f>
        <v>3.9901190143680555E-5</v>
      </c>
      <c r="O19" s="82">
        <f t="shared" si="4"/>
        <v>5.6909087766509865E-4</v>
      </c>
      <c r="P19" s="76">
        <f>分析係数表!C22</f>
        <v>1.6020972909991271E-2</v>
      </c>
      <c r="Q19" s="82">
        <f t="shared" si="5"/>
        <v>9.1173895343957021E-6</v>
      </c>
      <c r="R19" s="83">
        <v>1.6615519880122139E-4</v>
      </c>
      <c r="S19" s="84">
        <f t="shared" si="6"/>
        <v>2.3653556576914637E-2</v>
      </c>
      <c r="T19" s="85">
        <f>分析係数表!F22</f>
        <v>0.4126315789473684</v>
      </c>
      <c r="U19" s="86">
        <f t="shared" si="7"/>
        <v>9.7602043980531978E-3</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投入係数表!U20</f>
        <v>2.3946561357812042E-3</v>
      </c>
      <c r="E20" s="77">
        <f t="shared" si="0"/>
        <v>0.23946561357812041</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3.6214874033233555E-4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投入係数表!U21</f>
        <v>9.6626475654329285E-4</v>
      </c>
      <c r="E21" s="77">
        <f t="shared" si="0"/>
        <v>9.6626475654329289E-2</v>
      </c>
      <c r="F21" s="76">
        <f>分析係数表!C24</f>
        <v>0.69825317061497971</v>
      </c>
      <c r="G21" s="77">
        <f t="shared" si="1"/>
        <v>6.746974299098657E-2</v>
      </c>
      <c r="H21" s="77">
        <v>9.407788749592183E-2</v>
      </c>
      <c r="I21" s="77">
        <f t="shared" si="2"/>
        <v>9.407788749592183E-2</v>
      </c>
      <c r="J21" s="76">
        <f>分析係数表!G24</f>
        <v>0.20807453416149069</v>
      </c>
      <c r="K21" s="78">
        <f t="shared" si="3"/>
        <v>1.9575212615611064E-2</v>
      </c>
      <c r="L21" s="79"/>
      <c r="M21" s="80"/>
      <c r="N21" s="81">
        <f>分析係数表!H24</f>
        <v>2.9019047377222226E-4</v>
      </c>
      <c r="O21" s="82">
        <f t="shared" si="4"/>
        <v>4.1388427466552639E-3</v>
      </c>
      <c r="P21" s="76">
        <f>分析係数表!C24</f>
        <v>0.69825317061497971</v>
      </c>
      <c r="Q21" s="82">
        <f t="shared" si="5"/>
        <v>2.8899600705288493E-3</v>
      </c>
      <c r="R21" s="83">
        <v>1.4896793361309522E-2</v>
      </c>
      <c r="S21" s="84">
        <f t="shared" si="6"/>
        <v>0.10897468085723136</v>
      </c>
      <c r="T21" s="85">
        <f>分析係数表!F24</f>
        <v>0.39233954451345754</v>
      </c>
      <c r="U21" s="86">
        <f t="shared" si="7"/>
        <v>4.2755076651025549E-2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投入係数表!U22</f>
        <v>0.15023316388690502</v>
      </c>
      <c r="E22" s="77">
        <f t="shared" si="0"/>
        <v>15.023316388690503</v>
      </c>
      <c r="F22" s="76">
        <f>分析係数表!C25</f>
        <v>6.4698426111756691E-3</v>
      </c>
      <c r="G22" s="77">
        <f t="shared" si="1"/>
        <v>9.7198492532723585E-2</v>
      </c>
      <c r="H22" s="77">
        <v>0.10167943616855248</v>
      </c>
      <c r="I22" s="77">
        <f t="shared" si="2"/>
        <v>0.10167943616855248</v>
      </c>
      <c r="J22" s="76">
        <f>分析係数表!G25</f>
        <v>0.19696730374348445</v>
      </c>
      <c r="K22" s="78">
        <f t="shared" si="3"/>
        <v>2.0027524388277516E-2</v>
      </c>
      <c r="L22" s="79"/>
      <c r="M22" s="80"/>
      <c r="N22" s="81">
        <f>分析係数表!H25</f>
        <v>4.8606904356847223E-4</v>
      </c>
      <c r="O22" s="82">
        <f t="shared" si="4"/>
        <v>6.9325616006475658E-3</v>
      </c>
      <c r="P22" s="76">
        <f>分析係数表!C25</f>
        <v>6.4698426111756691E-3</v>
      </c>
      <c r="Q22" s="82">
        <f t="shared" si="5"/>
        <v>4.4852582448469823E-5</v>
      </c>
      <c r="R22" s="83">
        <v>5.3042955555953578E-4</v>
      </c>
      <c r="S22" s="84">
        <f t="shared" si="6"/>
        <v>0.10220986572411202</v>
      </c>
      <c r="T22" s="85">
        <f>分析係数表!F25</f>
        <v>0.35065550465961143</v>
      </c>
      <c r="U22" s="86">
        <f t="shared" si="7"/>
        <v>3.584045204667962E-2</v>
      </c>
      <c r="V22" s="87">
        <f>分析係数表!D25</f>
        <v>2.1639551413678723E-2</v>
      </c>
      <c r="W22" s="167">
        <f t="shared" si="8"/>
        <v>0</v>
      </c>
      <c r="X22" s="76">
        <f>分析係数表!E25</f>
        <v>2.0691833833517612E-2</v>
      </c>
      <c r="Y22" s="166">
        <f t="shared" si="9"/>
        <v>0</v>
      </c>
    </row>
    <row r="23" spans="1:25" x14ac:dyDescent="0.2">
      <c r="A23" s="6" t="s">
        <v>11</v>
      </c>
      <c r="B23" s="5" t="s">
        <v>35</v>
      </c>
      <c r="C23" s="75">
        <f>最終需要_まとめ!C24</f>
        <v>100</v>
      </c>
      <c r="D23" s="76">
        <f>投入係数表!U23</f>
        <v>0.11901861109944124</v>
      </c>
      <c r="E23" s="77">
        <f t="shared" si="0"/>
        <v>11.901861109944125</v>
      </c>
      <c r="F23" s="76">
        <f>分析係数表!C26</f>
        <v>0.30930996714129244</v>
      </c>
      <c r="G23" s="77">
        <f t="shared" si="1"/>
        <v>3.6813642688370436</v>
      </c>
      <c r="H23" s="77">
        <v>3.8356939482679775</v>
      </c>
      <c r="I23" s="77">
        <f t="shared" si="2"/>
        <v>103.83569394826797</v>
      </c>
      <c r="J23" s="76">
        <f>分析係数表!G26</f>
        <v>0.19640381464521278</v>
      </c>
      <c r="K23" s="78">
        <f t="shared" si="3"/>
        <v>20.393726387772666</v>
      </c>
      <c r="L23" s="79"/>
      <c r="M23" s="80"/>
      <c r="N23" s="81">
        <f>分析係数表!H26</f>
        <v>9.7503999187466672E-3</v>
      </c>
      <c r="O23" s="82">
        <f t="shared" si="4"/>
        <v>0.13906511628761684</v>
      </c>
      <c r="P23" s="76">
        <f>分析係数表!C26</f>
        <v>0.30930996714129244</v>
      </c>
      <c r="Q23" s="82">
        <f t="shared" si="5"/>
        <v>4.3014226549422774E-2</v>
      </c>
      <c r="R23" s="83">
        <v>4.8737929596217762E-2</v>
      </c>
      <c r="S23" s="84">
        <f t="shared" si="6"/>
        <v>103.88443187786419</v>
      </c>
      <c r="T23" s="85">
        <f>分析係数表!F26</f>
        <v>0.33483174389782799</v>
      </c>
      <c r="U23" s="86">
        <f t="shared" si="7"/>
        <v>34.783805489500381</v>
      </c>
      <c r="V23" s="87">
        <f>分析係数表!D26</f>
        <v>6.18829559299248E-2</v>
      </c>
      <c r="W23" s="167">
        <f t="shared" si="8"/>
        <v>6</v>
      </c>
      <c r="X23" s="76">
        <f>分析係数表!E26</f>
        <v>6.8268705625341347E-2</v>
      </c>
      <c r="Y23" s="166">
        <f t="shared" si="9"/>
        <v>7</v>
      </c>
    </row>
    <row r="24" spans="1:25" x14ac:dyDescent="0.2">
      <c r="A24" s="6" t="s">
        <v>12</v>
      </c>
      <c r="B24" s="5" t="s">
        <v>366</v>
      </c>
      <c r="C24" s="90"/>
      <c r="D24" s="76">
        <f>投入係数表!U24</f>
        <v>4.201151115405621E-5</v>
      </c>
      <c r="E24" s="77">
        <f t="shared" si="0"/>
        <v>4.201151115405621E-3</v>
      </c>
      <c r="F24" s="76">
        <f>分析係数表!C27</f>
        <v>1</v>
      </c>
      <c r="G24" s="77">
        <f t="shared" si="1"/>
        <v>4.201151115405621E-3</v>
      </c>
      <c r="H24" s="77">
        <v>9.0663493994762191E-3</v>
      </c>
      <c r="I24" s="77">
        <f t="shared" si="2"/>
        <v>9.0663493994762191E-3</v>
      </c>
      <c r="J24" s="76">
        <f>分析係数表!G27</f>
        <v>0.17104746959591996</v>
      </c>
      <c r="K24" s="78">
        <f t="shared" si="3"/>
        <v>1.5507761232528958E-3</v>
      </c>
      <c r="L24" s="79"/>
      <c r="M24" s="80"/>
      <c r="N24" s="81">
        <f>分析係数表!H27</f>
        <v>1.0751557053260833E-2</v>
      </c>
      <c r="O24" s="82">
        <f t="shared" si="4"/>
        <v>0.15334412376357751</v>
      </c>
      <c r="P24" s="76">
        <f>分析係数表!C27</f>
        <v>1</v>
      </c>
      <c r="Q24" s="82">
        <f t="shared" si="5"/>
        <v>0.15334412376357751</v>
      </c>
      <c r="R24" s="83">
        <v>0.15920819405607245</v>
      </c>
      <c r="S24" s="84">
        <f t="shared" si="6"/>
        <v>0.16827454345554868</v>
      </c>
      <c r="T24" s="85">
        <f>分析係数表!F27</f>
        <v>0.32230451819045502</v>
      </c>
      <c r="U24" s="86">
        <f t="shared" si="7"/>
        <v>5.4235645652159402E-2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投入係数表!U25</f>
        <v>0</v>
      </c>
      <c r="E25" s="77">
        <f t="shared" si="0"/>
        <v>0</v>
      </c>
      <c r="F25" s="76">
        <f>分析係数表!C28</f>
        <v>0.18422373610613119</v>
      </c>
      <c r="G25" s="77">
        <f t="shared" si="1"/>
        <v>0</v>
      </c>
      <c r="H25" s="77">
        <v>2.8950432432925857E-2</v>
      </c>
      <c r="I25" s="77">
        <f t="shared" si="2"/>
        <v>2.8950432432925857E-2</v>
      </c>
      <c r="J25" s="76">
        <f>分析係数表!G28</f>
        <v>0.12484443941622356</v>
      </c>
      <c r="K25" s="78">
        <f t="shared" si="3"/>
        <v>3.6143005079458859E-3</v>
      </c>
      <c r="L25" s="79"/>
      <c r="M25" s="80"/>
      <c r="N25" s="81">
        <f>分析係数表!H28</f>
        <v>2.0316960544977711E-2</v>
      </c>
      <c r="O25" s="82">
        <f t="shared" si="4"/>
        <v>0.28977072780020163</v>
      </c>
      <c r="P25" s="76">
        <f>分析係数表!C28</f>
        <v>0.18422373610613119</v>
      </c>
      <c r="Q25" s="82">
        <f t="shared" si="5"/>
        <v>5.3382646089545918E-2</v>
      </c>
      <c r="R25" s="83">
        <v>6.3608088009901836E-2</v>
      </c>
      <c r="S25" s="84">
        <f t="shared" si="6"/>
        <v>9.2558520442827696E-2</v>
      </c>
      <c r="T25" s="85">
        <f>分析係数表!F28</f>
        <v>0.21354225591130219</v>
      </c>
      <c r="U25" s="86">
        <f t="shared" si="7"/>
        <v>1.9765155259173807E-2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投入係数表!U26</f>
        <v>4.1591396042515646E-3</v>
      </c>
      <c r="E26" s="77">
        <f t="shared" si="0"/>
        <v>0.41591396042515649</v>
      </c>
      <c r="F26" s="76">
        <f>分析係数表!C29</f>
        <v>0.37519639677385563</v>
      </c>
      <c r="G26" s="77">
        <f t="shared" si="1"/>
        <v>0.1560494193194627</v>
      </c>
      <c r="H26" s="77">
        <v>0.2091580352001331</v>
      </c>
      <c r="I26" s="77">
        <f t="shared" si="2"/>
        <v>0.2091580352001331</v>
      </c>
      <c r="J26" s="76">
        <f>分析係数表!G29</f>
        <v>0.26085431102534867</v>
      </c>
      <c r="K26" s="78">
        <f t="shared" si="3"/>
        <v>5.4559775167546343E-2</v>
      </c>
      <c r="L26" s="79"/>
      <c r="M26" s="80"/>
      <c r="N26" s="81">
        <f>分析係数表!H29</f>
        <v>9.7721642042795844E-3</v>
      </c>
      <c r="O26" s="82">
        <f t="shared" si="4"/>
        <v>0.13937552949361601</v>
      </c>
      <c r="P26" s="76">
        <f>分析係数表!C29</f>
        <v>0.37519639677385563</v>
      </c>
      <c r="Q26" s="82">
        <f t="shared" si="5"/>
        <v>5.2293196464452969E-2</v>
      </c>
      <c r="R26" s="83">
        <v>7.1248221981060317E-2</v>
      </c>
      <c r="S26" s="84">
        <f t="shared" si="6"/>
        <v>0.28040625718119339</v>
      </c>
      <c r="T26" s="85">
        <f>分析係数表!F29</f>
        <v>0.42899745636347691</v>
      </c>
      <c r="U26" s="86">
        <f t="shared" si="7"/>
        <v>0.12029357107913489</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投入係数表!U27</f>
        <v>1.7224719573163047E-3</v>
      </c>
      <c r="E27" s="77">
        <f t="shared" si="0"/>
        <v>0.17224719573163047</v>
      </c>
      <c r="F27" s="76">
        <f>分析係数表!C30</f>
        <v>1</v>
      </c>
      <c r="G27" s="77">
        <f t="shared" si="1"/>
        <v>0.17224719573163047</v>
      </c>
      <c r="H27" s="77">
        <v>0.21106005887791379</v>
      </c>
      <c r="I27" s="77">
        <f t="shared" si="2"/>
        <v>0.21106005887791379</v>
      </c>
      <c r="J27" s="76">
        <f>分析係数表!G30</f>
        <v>0.34460347092581067</v>
      </c>
      <c r="K27" s="78">
        <f t="shared" si="3"/>
        <v>7.2732028863135054E-2</v>
      </c>
      <c r="L27" s="79"/>
      <c r="M27" s="80"/>
      <c r="N27" s="81">
        <f>分析係数表!H30</f>
        <v>0</v>
      </c>
      <c r="O27" s="82">
        <f t="shared" si="4"/>
        <v>0</v>
      </c>
      <c r="P27" s="76">
        <f>分析係数表!C30</f>
        <v>1</v>
      </c>
      <c r="Q27" s="82">
        <f t="shared" si="5"/>
        <v>0</v>
      </c>
      <c r="R27" s="83">
        <v>4.3867941963533268E-2</v>
      </c>
      <c r="S27" s="84">
        <f t="shared" si="6"/>
        <v>0.25492800084144707</v>
      </c>
      <c r="T27" s="85">
        <f>分析係数表!F30</f>
        <v>0.44064163728133859</v>
      </c>
      <c r="U27" s="86">
        <f t="shared" si="7"/>
        <v>0.1123318916796337</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投入係数表!U28</f>
        <v>9.2425324538923659E-3</v>
      </c>
      <c r="E28" s="77">
        <f t="shared" si="0"/>
        <v>0.92425324538923659</v>
      </c>
      <c r="F28" s="76">
        <f>分析係数表!C31</f>
        <v>0.41247576690614662</v>
      </c>
      <c r="G28" s="77">
        <f t="shared" si="1"/>
        <v>0.38123206620742028</v>
      </c>
      <c r="H28" s="77">
        <v>0.493624425385084</v>
      </c>
      <c r="I28" s="77">
        <f t="shared" si="2"/>
        <v>0.493624425385084</v>
      </c>
      <c r="J28" s="76">
        <f>分析係数表!G31</f>
        <v>7.085965394122494E-2</v>
      </c>
      <c r="K28" s="78">
        <f t="shared" si="3"/>
        <v>3.4978055959723066E-2</v>
      </c>
      <c r="L28" s="79"/>
      <c r="M28" s="80"/>
      <c r="N28" s="81">
        <f>分析係数表!H31</f>
        <v>2.0541858162151181E-2</v>
      </c>
      <c r="O28" s="82">
        <f t="shared" si="4"/>
        <v>0.29297833092885944</v>
      </c>
      <c r="P28" s="76">
        <f>分析係数表!C31</f>
        <v>0.41247576690614662</v>
      </c>
      <c r="Q28" s="82">
        <f t="shared" si="5"/>
        <v>0.12084646173676411</v>
      </c>
      <c r="R28" s="83">
        <v>0.16150548354784247</v>
      </c>
      <c r="S28" s="84">
        <f t="shared" si="6"/>
        <v>0.65512990893292644</v>
      </c>
      <c r="T28" s="85">
        <f>分析係数表!F31</f>
        <v>0.34509750068662454</v>
      </c>
      <c r="U28" s="86">
        <f t="shared" si="7"/>
        <v>0.22608369419780885</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投入係数表!U29</f>
        <v>5.8816115615678696E-4</v>
      </c>
      <c r="E29" s="77">
        <f t="shared" si="0"/>
        <v>5.8816115615678698E-2</v>
      </c>
      <c r="F29" s="76">
        <f>分析係数表!C32</f>
        <v>0.57030303030303031</v>
      </c>
      <c r="G29" s="77">
        <f t="shared" si="1"/>
        <v>3.3543008966274941E-2</v>
      </c>
      <c r="H29" s="77">
        <v>4.3517453340662419E-2</v>
      </c>
      <c r="I29" s="77">
        <f t="shared" si="2"/>
        <v>4.3517453340662419E-2</v>
      </c>
      <c r="J29" s="76">
        <f>分析係数表!G32</f>
        <v>0.14036939313984167</v>
      </c>
      <c r="K29" s="78">
        <f t="shared" si="3"/>
        <v>6.1085185164201595E-3</v>
      </c>
      <c r="L29" s="79"/>
      <c r="M29" s="80"/>
      <c r="N29" s="81">
        <f>分析係数表!H32</f>
        <v>5.992433283396389E-3</v>
      </c>
      <c r="O29" s="82">
        <f t="shared" si="4"/>
        <v>8.5467102718431179E-2</v>
      </c>
      <c r="P29" s="76">
        <f>分析係数表!C32</f>
        <v>0.57030303030303031</v>
      </c>
      <c r="Q29" s="82">
        <f t="shared" si="5"/>
        <v>4.8742147671541662E-2</v>
      </c>
      <c r="R29" s="83">
        <v>6.2727357659848409E-2</v>
      </c>
      <c r="S29" s="84">
        <f t="shared" si="6"/>
        <v>0.10624481100051084</v>
      </c>
      <c r="T29" s="85">
        <f>分析係数表!F32</f>
        <v>0.48284960422163586</v>
      </c>
      <c r="U29" s="86">
        <f t="shared" si="7"/>
        <v>5.1300264942199164E-2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投入係数表!U30</f>
        <v>2.1005755577028105E-4</v>
      </c>
      <c r="E30" s="77">
        <f t="shared" si="0"/>
        <v>2.1005755577028103E-2</v>
      </c>
      <c r="F30" s="76">
        <f>分析係数表!C33</f>
        <v>0.6011428571428572</v>
      </c>
      <c r="G30" s="77">
        <f t="shared" si="1"/>
        <v>1.2627459924019181E-2</v>
      </c>
      <c r="H30" s="77">
        <v>2.2389776755324553E-2</v>
      </c>
      <c r="I30" s="77">
        <f t="shared" si="2"/>
        <v>2.2389776755324553E-2</v>
      </c>
      <c r="J30" s="76">
        <f>分析係数表!G33</f>
        <v>0.50790638836179636</v>
      </c>
      <c r="K30" s="78">
        <f t="shared" si="3"/>
        <v>1.1371910648023793E-2</v>
      </c>
      <c r="L30" s="79"/>
      <c r="M30" s="80"/>
      <c r="N30" s="81">
        <f>分析係数表!H33</f>
        <v>9.0684523053819453E-4</v>
      </c>
      <c r="O30" s="82">
        <f t="shared" si="4"/>
        <v>1.2933883583297699E-2</v>
      </c>
      <c r="P30" s="76">
        <f>分析係数表!C33</f>
        <v>0.6011428571428572</v>
      </c>
      <c r="Q30" s="82">
        <f t="shared" si="5"/>
        <v>7.7751117312166744E-3</v>
      </c>
      <c r="R30" s="83">
        <v>2.3918438052840902E-2</v>
      </c>
      <c r="S30" s="84">
        <f t="shared" si="6"/>
        <v>4.6308214808165452E-2</v>
      </c>
      <c r="T30" s="85">
        <f>分析係数表!F33</f>
        <v>0.64579380139152431</v>
      </c>
      <c r="U30" s="86">
        <f t="shared" si="7"/>
        <v>2.9905558076620445E-2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投入係数表!U31</f>
        <v>5.2010250808721591E-2</v>
      </c>
      <c r="E31" s="77">
        <f t="shared" si="0"/>
        <v>5.2010250808721592</v>
      </c>
      <c r="F31" s="76">
        <f>分析係数表!C34</f>
        <v>0.23356645198677672</v>
      </c>
      <c r="G31" s="77">
        <f t="shared" si="1"/>
        <v>1.2147849748335486</v>
      </c>
      <c r="H31" s="77">
        <v>1.3358131763459737</v>
      </c>
      <c r="I31" s="77">
        <f t="shared" si="2"/>
        <v>1.3358131763459737</v>
      </c>
      <c r="J31" s="76">
        <f>分析係数表!G34</f>
        <v>0.42480002746403928</v>
      </c>
      <c r="K31" s="78">
        <f t="shared" si="3"/>
        <v>0.56745347399859514</v>
      </c>
      <c r="L31" s="79"/>
      <c r="M31" s="80"/>
      <c r="N31" s="81">
        <f>分析係数表!H34</f>
        <v>0.14989426184611926</v>
      </c>
      <c r="O31" s="82">
        <f t="shared" si="4"/>
        <v>2.1378674852504433</v>
      </c>
      <c r="P31" s="76">
        <f>分析係数表!C34</f>
        <v>0.23356645198677672</v>
      </c>
      <c r="Q31" s="82">
        <f t="shared" si="5"/>
        <v>0.49933412334783878</v>
      </c>
      <c r="R31" s="83">
        <v>0.54522267026452476</v>
      </c>
      <c r="S31" s="84">
        <f t="shared" si="6"/>
        <v>1.8810358466104984</v>
      </c>
      <c r="T31" s="85">
        <f>分析係数表!F34</f>
        <v>0.69961207044526075</v>
      </c>
      <c r="U31" s="86">
        <f t="shared" si="7"/>
        <v>1.3159953832289246</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投入係数表!U32</f>
        <v>5.7975885392597569E-3</v>
      </c>
      <c r="E32" s="77">
        <f t="shared" si="0"/>
        <v>0.5797588539259757</v>
      </c>
      <c r="F32" s="76">
        <f>分析係数表!C35</f>
        <v>0.38334288443170961</v>
      </c>
      <c r="G32" s="77">
        <f t="shared" si="1"/>
        <v>0.22224643133880573</v>
      </c>
      <c r="H32" s="77">
        <v>0.27591642967737201</v>
      </c>
      <c r="I32" s="77">
        <f t="shared" si="2"/>
        <v>0.27591642967737201</v>
      </c>
      <c r="J32" s="76">
        <f>分析係数表!G35</f>
        <v>0.31383724189479584</v>
      </c>
      <c r="K32" s="78">
        <f t="shared" si="3"/>
        <v>8.6592851283405825E-2</v>
      </c>
      <c r="L32" s="79"/>
      <c r="M32" s="80"/>
      <c r="N32" s="81">
        <f>分析係数表!H35</f>
        <v>5.7098603095606881E-2</v>
      </c>
      <c r="O32" s="82">
        <f t="shared" si="4"/>
        <v>0.81436904593875636</v>
      </c>
      <c r="P32" s="76">
        <f>分析係数表!C35</f>
        <v>0.38334288443170961</v>
      </c>
      <c r="Q32" s="82">
        <f t="shared" si="5"/>
        <v>0.31218257906206232</v>
      </c>
      <c r="R32" s="83">
        <v>0.42102055083782941</v>
      </c>
      <c r="S32" s="84">
        <f t="shared" si="6"/>
        <v>0.69693698051520148</v>
      </c>
      <c r="T32" s="85">
        <f>分析係数表!F35</f>
        <v>0.64393160796038496</v>
      </c>
      <c r="U32" s="86">
        <f t="shared" si="7"/>
        <v>0.44877975051020919</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投入係数表!U33</f>
        <v>1.8485064907784734E-3</v>
      </c>
      <c r="E33" s="77">
        <f t="shared" si="0"/>
        <v>0.18485064907784735</v>
      </c>
      <c r="F33" s="76">
        <f>分析係数表!C36</f>
        <v>0.89284634912959382</v>
      </c>
      <c r="G33" s="77">
        <f t="shared" si="1"/>
        <v>0.16504322716339173</v>
      </c>
      <c r="H33" s="77">
        <v>0.2397794944807522</v>
      </c>
      <c r="I33" s="77">
        <f t="shared" si="2"/>
        <v>0.2397794944807522</v>
      </c>
      <c r="J33" s="76">
        <f>分析係数表!G36</f>
        <v>2.3659252759121133E-2</v>
      </c>
      <c r="K33" s="78">
        <f t="shared" si="3"/>
        <v>5.6730036663744064E-3</v>
      </c>
      <c r="L33" s="79"/>
      <c r="M33" s="80"/>
      <c r="N33" s="81">
        <f>分析係数表!H36</f>
        <v>0.22140807672636126</v>
      </c>
      <c r="O33" s="82">
        <f t="shared" si="4"/>
        <v>3.1578335446292995</v>
      </c>
      <c r="P33" s="76">
        <f>分析係数表!C36</f>
        <v>0.89284634912959382</v>
      </c>
      <c r="Q33" s="82">
        <f t="shared" si="5"/>
        <v>2.8194601514812345</v>
      </c>
      <c r="R33" s="83">
        <v>2.9162660277995336</v>
      </c>
      <c r="S33" s="84">
        <f t="shared" si="6"/>
        <v>3.1560455222802859</v>
      </c>
      <c r="T33" s="85">
        <f>分析係数表!F36</f>
        <v>0.87728239225083537</v>
      </c>
      <c r="U33" s="86">
        <f t="shared" si="7"/>
        <v>2.7687431658385862</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投入係数表!U34</f>
        <v>1.8401041885476619E-2</v>
      </c>
      <c r="E34" s="77">
        <f t="shared" si="0"/>
        <v>1.8401041885476619</v>
      </c>
      <c r="F34" s="76">
        <f>分析係数表!C37</f>
        <v>0.21490407922986354</v>
      </c>
      <c r="G34" s="77">
        <f t="shared" si="1"/>
        <v>0.39544589632685051</v>
      </c>
      <c r="H34" s="77">
        <v>0.4596493803301917</v>
      </c>
      <c r="I34" s="77">
        <f t="shared" si="2"/>
        <v>0.4596493803301917</v>
      </c>
      <c r="J34" s="76">
        <f>分析係数表!G37</f>
        <v>0.45930626057529611</v>
      </c>
      <c r="K34" s="78">
        <f t="shared" si="3"/>
        <v>0.21111983805521242</v>
      </c>
      <c r="L34" s="79"/>
      <c r="M34" s="80"/>
      <c r="N34" s="81">
        <f>分析係数表!H37</f>
        <v>4.6223715090992851E-2</v>
      </c>
      <c r="O34" s="82">
        <f t="shared" si="4"/>
        <v>0.65926591400785028</v>
      </c>
      <c r="P34" s="76">
        <f>分析係数表!C37</f>
        <v>0.21490407922986354</v>
      </c>
      <c r="Q34" s="82">
        <f t="shared" si="5"/>
        <v>0.14167893421749148</v>
      </c>
      <c r="R34" s="83">
        <v>0.16606898693920091</v>
      </c>
      <c r="S34" s="84">
        <f t="shared" si="6"/>
        <v>0.62571836726939267</v>
      </c>
      <c r="T34" s="85">
        <f>分析係数表!F37</f>
        <v>0.7057529610829103</v>
      </c>
      <c r="U34" s="86">
        <f t="shared" si="7"/>
        <v>0.44160259050433787</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投入係数表!U35</f>
        <v>1.2183338234676301E-2</v>
      </c>
      <c r="E35" s="77">
        <f t="shared" si="0"/>
        <v>1.2183338234676302</v>
      </c>
      <c r="F35" s="76">
        <f>分析係数表!C38</f>
        <v>0.11038675651919128</v>
      </c>
      <c r="G35" s="77">
        <f t="shared" si="1"/>
        <v>0.13448791913021665</v>
      </c>
      <c r="H35" s="77">
        <v>0.15774800623700055</v>
      </c>
      <c r="I35" s="77">
        <f t="shared" si="2"/>
        <v>0.15774800623700055</v>
      </c>
      <c r="J35" s="76">
        <f>分析係数表!G38</f>
        <v>0.31473468458209974</v>
      </c>
      <c r="K35" s="78">
        <f t="shared" si="3"/>
        <v>4.9648768986457474E-2</v>
      </c>
      <c r="L35" s="79"/>
      <c r="M35" s="80"/>
      <c r="N35" s="81">
        <f>分析係数表!H38</f>
        <v>4.1428317511906877E-2</v>
      </c>
      <c r="O35" s="82">
        <f t="shared" si="4"/>
        <v>0.59087153761937206</v>
      </c>
      <c r="P35" s="76">
        <f>分析係数表!C38</f>
        <v>0.11038675651919128</v>
      </c>
      <c r="Q35" s="82">
        <f t="shared" si="5"/>
        <v>6.5224392557309788E-2</v>
      </c>
      <c r="R35" s="83">
        <v>7.9309256933396952E-2</v>
      </c>
      <c r="S35" s="84">
        <f t="shared" si="6"/>
        <v>0.23705726317039749</v>
      </c>
      <c r="T35" s="85">
        <f>分析係数表!F38</f>
        <v>0.52516511045319969</v>
      </c>
      <c r="U35" s="86">
        <f t="shared" si="7"/>
        <v>0.12449420379661502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投入係数表!U36</f>
        <v>0</v>
      </c>
      <c r="E36" s="77">
        <f t="shared" si="0"/>
        <v>0</v>
      </c>
      <c r="F36" s="76">
        <f>分析係数表!C39</f>
        <v>1</v>
      </c>
      <c r="G36" s="77">
        <f t="shared" si="1"/>
        <v>0</v>
      </c>
      <c r="H36" s="77">
        <v>2.5300537027311831E-2</v>
      </c>
      <c r="I36" s="77">
        <f t="shared" si="2"/>
        <v>2.5300537027311831E-2</v>
      </c>
      <c r="J36" s="76">
        <f>分析係数表!G39</f>
        <v>0.35137517630465442</v>
      </c>
      <c r="K36" s="78">
        <f t="shared" si="3"/>
        <v>8.8899806585741314E-3</v>
      </c>
      <c r="L36" s="79"/>
      <c r="M36" s="80"/>
      <c r="N36" s="81">
        <f>分析係数表!H39</f>
        <v>3.6128713984641667E-3</v>
      </c>
      <c r="O36" s="82">
        <f t="shared" si="4"/>
        <v>5.1528592195858029E-2</v>
      </c>
      <c r="P36" s="76">
        <f>分析係数表!C39</f>
        <v>1</v>
      </c>
      <c r="Q36" s="82">
        <f t="shared" si="5"/>
        <v>5.1528592195858029E-2</v>
      </c>
      <c r="R36" s="83">
        <v>7.2674899455996103E-2</v>
      </c>
      <c r="S36" s="84">
        <f t="shared" si="6"/>
        <v>9.7975436483307934E-2</v>
      </c>
      <c r="T36" s="85">
        <f>分析係数表!F39</f>
        <v>0.70210390220968499</v>
      </c>
      <c r="U36" s="86">
        <f t="shared" si="7"/>
        <v>6.8788936275627641E-2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投入係数表!U37</f>
        <v>8.8224173423518044E-4</v>
      </c>
      <c r="E37" s="77">
        <f t="shared" si="0"/>
        <v>8.8224173423518043E-2</v>
      </c>
      <c r="F37" s="76">
        <f>分析係数表!C40</f>
        <v>1</v>
      </c>
      <c r="G37" s="77">
        <f t="shared" si="1"/>
        <v>8.8224173423518043E-2</v>
      </c>
      <c r="H37" s="77">
        <v>9.2835591578524668E-2</v>
      </c>
      <c r="I37" s="77">
        <f t="shared" si="2"/>
        <v>9.2835591578524668E-2</v>
      </c>
      <c r="J37" s="76">
        <f>分析係数表!G40</f>
        <v>0.54518413597733706</v>
      </c>
      <c r="K37" s="78">
        <f t="shared" si="3"/>
        <v>5.0612491782682921E-2</v>
      </c>
      <c r="L37" s="79"/>
      <c r="M37" s="80"/>
      <c r="N37" s="81">
        <f>分析係数表!H40</f>
        <v>3.4256985428810838E-2</v>
      </c>
      <c r="O37" s="82">
        <f t="shared" si="4"/>
        <v>0.48859038624265388</v>
      </c>
      <c r="P37" s="76">
        <f>分析係数表!C40</f>
        <v>1</v>
      </c>
      <c r="Q37" s="82">
        <f t="shared" si="5"/>
        <v>0.48859038624265388</v>
      </c>
      <c r="R37" s="83">
        <v>0.48951153738591197</v>
      </c>
      <c r="S37" s="84">
        <f t="shared" si="6"/>
        <v>0.58234712896443663</v>
      </c>
      <c r="T37" s="85">
        <f>分析係数表!F40</f>
        <v>0.74197355996222847</v>
      </c>
      <c r="U37" s="86">
        <f t="shared" si="7"/>
        <v>0.43208617241152603</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投入係数表!U38</f>
        <v>0</v>
      </c>
      <c r="E38" s="77">
        <f t="shared" si="0"/>
        <v>0</v>
      </c>
      <c r="F38" s="76">
        <f>分析係数表!C41</f>
        <v>0.81633454219164769</v>
      </c>
      <c r="G38" s="77">
        <f t="shared" si="1"/>
        <v>0</v>
      </c>
      <c r="H38" s="77">
        <v>1.2876363284295277E-3</v>
      </c>
      <c r="I38" s="77">
        <f t="shared" si="2"/>
        <v>1.2876363284295277E-3</v>
      </c>
      <c r="J38" s="76">
        <f>分析係数表!G41</f>
        <v>0.4395790436970945</v>
      </c>
      <c r="K38" s="78">
        <f t="shared" si="3"/>
        <v>5.6601794588068968E-4</v>
      </c>
      <c r="L38" s="79"/>
      <c r="M38" s="80"/>
      <c r="N38" s="81">
        <f>分析係数表!H41</f>
        <v>5.7994566183378615E-2</v>
      </c>
      <c r="O38" s="82">
        <f t="shared" si="4"/>
        <v>0.82714772291905436</v>
      </c>
      <c r="P38" s="76">
        <f>分析係数表!C41</f>
        <v>0.81633454219164769</v>
      </c>
      <c r="Q38" s="82">
        <f t="shared" si="5"/>
        <v>0.67522925771399012</v>
      </c>
      <c r="R38" s="83">
        <v>0.68772128083030737</v>
      </c>
      <c r="S38" s="84">
        <f t="shared" si="6"/>
        <v>0.68900891715873691</v>
      </c>
      <c r="T38" s="85">
        <f>分析係数表!F41</f>
        <v>0.54481811942347291</v>
      </c>
      <c r="U38" s="86">
        <f t="shared" si="7"/>
        <v>0.37538454251242648</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投入係数表!U39</f>
        <v>5.0413813384867455E-4</v>
      </c>
      <c r="E39" s="77">
        <f>$C$23*D39</f>
        <v>5.0413813384867452E-2</v>
      </c>
      <c r="F39" s="76">
        <f>分析係数表!C42</f>
        <v>0.95937673900946019</v>
      </c>
      <c r="G39" s="77">
        <f>E39*F39</f>
        <v>4.836583988620561E-2</v>
      </c>
      <c r="H39" s="77">
        <v>5.8297268332621832E-2</v>
      </c>
      <c r="I39" s="77">
        <f>C39+H39</f>
        <v>5.8297268332621832E-2</v>
      </c>
      <c r="J39" s="76">
        <f>分析係数表!G42</f>
        <v>0.48447864154948261</v>
      </c>
      <c r="K39" s="78">
        <f>I39*J39</f>
        <v>2.8243781367834297E-2</v>
      </c>
      <c r="L39" s="79"/>
      <c r="M39" s="80"/>
      <c r="N39" s="81">
        <f>分析係数表!H42</f>
        <v>1.0613716578219029E-2</v>
      </c>
      <c r="O39" s="82">
        <f t="shared" si="4"/>
        <v>0.15137817345891627</v>
      </c>
      <c r="P39" s="76">
        <f>分析係数表!C42</f>
        <v>0.95937673900946019</v>
      </c>
      <c r="Q39" s="82">
        <f>O39*P39</f>
        <v>0.14522869841022351</v>
      </c>
      <c r="R39" s="83">
        <v>0.15221960479854765</v>
      </c>
      <c r="S39" s="84">
        <f>I39+R39</f>
        <v>0.21051687313116949</v>
      </c>
      <c r="T39" s="85">
        <f>分析係数表!F42</f>
        <v>0.55638100291854609</v>
      </c>
      <c r="U39" s="86">
        <f>S39*T39</f>
        <v>0.1171275890039964</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投入係数表!U40</f>
        <v>3.6592026215182961E-2</v>
      </c>
      <c r="E40" s="77">
        <f>$C$23*D40</f>
        <v>3.659202621518296</v>
      </c>
      <c r="F40" s="76">
        <f>分析係数表!C43</f>
        <v>0.4131437979732393</v>
      </c>
      <c r="G40" s="77">
        <f>E40*F40</f>
        <v>1.5117768686077024</v>
      </c>
      <c r="H40" s="77">
        <v>1.8049625517242565</v>
      </c>
      <c r="I40" s="77">
        <f>C40+H40</f>
        <v>1.8049625517242565</v>
      </c>
      <c r="J40" s="76">
        <f>分析係数表!G43</f>
        <v>0.33776204164621748</v>
      </c>
      <c r="K40" s="78">
        <f>I40*J40</f>
        <v>0.60964783656535126</v>
      </c>
      <c r="L40" s="79"/>
      <c r="M40" s="80"/>
      <c r="N40" s="81">
        <f>分析係数表!H43</f>
        <v>3.0226965224299098E-2</v>
      </c>
      <c r="O40" s="82">
        <f t="shared" si="4"/>
        <v>0.43111220759847885</v>
      </c>
      <c r="P40" s="76">
        <f>分析係数表!C43</f>
        <v>0.4131437979732393</v>
      </c>
      <c r="Q40" s="82">
        <f>O40*P40</f>
        <v>0.17811133479986316</v>
      </c>
      <c r="R40" s="83">
        <v>0.31864442447723185</v>
      </c>
      <c r="S40" s="84">
        <f>I40+R40</f>
        <v>2.1236069762014882</v>
      </c>
      <c r="T40" s="85">
        <f>分析係数表!F43</f>
        <v>0.53379373203393399</v>
      </c>
      <c r="U40" s="86">
        <f>S40*T40</f>
        <v>1.1335680931998899</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投入係数表!U41</f>
        <v>8.4023022308112421E-5</v>
      </c>
      <c r="E41" s="77">
        <f>$C$23*D41</f>
        <v>8.402302230811242E-3</v>
      </c>
      <c r="F41" s="76">
        <f>分析係数表!C44</f>
        <v>0.45547864698968266</v>
      </c>
      <c r="G41" s="77">
        <f>E41*F41</f>
        <v>3.8270692516882967E-3</v>
      </c>
      <c r="H41" s="77">
        <v>6.4916290184156887E-3</v>
      </c>
      <c r="I41" s="77">
        <f>C41+H41</f>
        <v>6.4916290184156887E-3</v>
      </c>
      <c r="J41" s="76">
        <f>分析係数表!G44</f>
        <v>0.26709165419892017</v>
      </c>
      <c r="K41" s="78">
        <f>I41*J41</f>
        <v>1.7338599329743587E-3</v>
      </c>
      <c r="L41" s="79"/>
      <c r="M41" s="80"/>
      <c r="N41" s="81">
        <f>分析係数表!H44</f>
        <v>0.10779487886361411</v>
      </c>
      <c r="O41" s="82">
        <f t="shared" si="4"/>
        <v>1.5374248737794309</v>
      </c>
      <c r="P41" s="76">
        <f>分析係数表!C44</f>
        <v>0.45547864698968266</v>
      </c>
      <c r="Q41" s="82">
        <f>O41*P41</f>
        <v>0.7002642013573388</v>
      </c>
      <c r="R41" s="83">
        <v>0.71185989837553876</v>
      </c>
      <c r="S41" s="84">
        <f>I41+R41</f>
        <v>0.71835152739395447</v>
      </c>
      <c r="T41" s="85">
        <f>分析係数表!F44</f>
        <v>0.48806348793338972</v>
      </c>
      <c r="U41" s="86">
        <f>S41*T41</f>
        <v>0.35060115202217135</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投入係数表!U42</f>
        <v>1.5544259127000799E-3</v>
      </c>
      <c r="E42" s="77">
        <f>$C$23*D42</f>
        <v>0.15544259127000798</v>
      </c>
      <c r="F42" s="76">
        <f>分析係数表!C45</f>
        <v>1</v>
      </c>
      <c r="G42" s="77">
        <f>E42*F42</f>
        <v>0.15544259127000798</v>
      </c>
      <c r="H42" s="77">
        <v>0.17777062641699692</v>
      </c>
      <c r="I42" s="77">
        <f>C42+H42</f>
        <v>0.17777062641699692</v>
      </c>
      <c r="J42" s="76">
        <f>分析係数表!G45</f>
        <v>0</v>
      </c>
      <c r="K42" s="78">
        <f>I42*J42</f>
        <v>0</v>
      </c>
      <c r="L42" s="79"/>
      <c r="M42" s="80"/>
      <c r="N42" s="81">
        <f>分析係数表!H45</f>
        <v>0</v>
      </c>
      <c r="O42" s="82">
        <f t="shared" si="4"/>
        <v>0</v>
      </c>
      <c r="P42" s="76">
        <f>分析係数表!C45</f>
        <v>1</v>
      </c>
      <c r="Q42" s="82">
        <f>O42*P42</f>
        <v>0</v>
      </c>
      <c r="R42" s="83">
        <v>1.5296369869181392E-2</v>
      </c>
      <c r="S42" s="84">
        <f>I42+R42</f>
        <v>0.19306699628617832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投入係数表!U43</f>
        <v>3.2768978700163844E-3</v>
      </c>
      <c r="E43" s="77">
        <f>$C$23*D43</f>
        <v>0.32768978700163842</v>
      </c>
      <c r="F43" s="76">
        <f>分析係数表!C46</f>
        <v>0.339622641509434</v>
      </c>
      <c r="G43" s="77">
        <f>E43*F43</f>
        <v>0.11129087105716023</v>
      </c>
      <c r="H43" s="77">
        <v>0.13346252144684043</v>
      </c>
      <c r="I43" s="77">
        <f>C43+H43</f>
        <v>0.13346252144684043</v>
      </c>
      <c r="J43" s="76">
        <f>分析係数表!G46</f>
        <v>9.1833387996064289E-3</v>
      </c>
      <c r="K43" s="78">
        <f>I43*J43</f>
        <v>1.2256315514960747E-3</v>
      </c>
      <c r="L43" s="79"/>
      <c r="M43" s="80"/>
      <c r="N43" s="81">
        <f>分析係数表!H46</f>
        <v>2.0661561732582222E-2</v>
      </c>
      <c r="O43" s="82">
        <f t="shared" si="4"/>
        <v>0.29468560356185475</v>
      </c>
      <c r="P43" s="76">
        <f>分析係数表!C46</f>
        <v>0.339622641509434</v>
      </c>
      <c r="Q43" s="82">
        <f>O43*P43</f>
        <v>0.10008190309647898</v>
      </c>
      <c r="R43" s="83">
        <v>0.11154860006256233</v>
      </c>
      <c r="S43" s="84">
        <f>I43+R43</f>
        <v>0.24501112150940274</v>
      </c>
      <c r="T43" s="85">
        <f>分析係数表!F46</f>
        <v>0.31321744834371923</v>
      </c>
      <c r="U43" s="86">
        <f>S43*T43</f>
        <v>7.6741758295008067E-2</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投入係数表!U44</f>
        <v>0.65071629626517669</v>
      </c>
      <c r="E44" s="91">
        <f>SUM(E5:E43)</f>
        <v>65.071629626517648</v>
      </c>
      <c r="F44" s="92">
        <f>分析係数表!C47</f>
        <v>0.37586044165269894</v>
      </c>
      <c r="G44" s="91">
        <f>SUM(G5:G43)</f>
        <v>11.600530424550202</v>
      </c>
      <c r="H44" s="91">
        <f>SUM(H5:H43)</f>
        <v>13.16562617113552</v>
      </c>
      <c r="I44" s="91">
        <f>SUM(I5:I43)</f>
        <v>113.16562617113551</v>
      </c>
      <c r="J44" s="92">
        <f>分析係数表!G47</f>
        <v>0.22454849559823431</v>
      </c>
      <c r="K44" s="93">
        <f>SUM(K5:K43)</f>
        <v>22.735128332372533</v>
      </c>
      <c r="L44" s="94">
        <f>最終需要_まとめ!$L$33</f>
        <v>0.62733333333333341</v>
      </c>
      <c r="M44" s="91">
        <f>K44*L44</f>
        <v>14.262503840508371</v>
      </c>
      <c r="N44" s="95">
        <f>分析係数表!H47</f>
        <v>1</v>
      </c>
      <c r="O44" s="96">
        <f>SUM(O5:O43)</f>
        <v>14.262503840508369</v>
      </c>
      <c r="P44" s="92">
        <f>分析係数表!C47</f>
        <v>0.37586044165269894</v>
      </c>
      <c r="Q44" s="96">
        <f>SUM(Q5:Q43)</f>
        <v>6.8101022114038967</v>
      </c>
      <c r="R44" s="91">
        <f>SUM(R5:R43)</f>
        <v>7.5422789463081301</v>
      </c>
      <c r="S44" s="97">
        <f>SUM(S5:S43)</f>
        <v>120.70790511744364</v>
      </c>
      <c r="T44" s="98">
        <f>分析係数表!F47</f>
        <v>0.4514453000332283</v>
      </c>
      <c r="U44" s="99">
        <f>SUM(U5:U43)</f>
        <v>44.156112149087051</v>
      </c>
      <c r="V44" s="100">
        <f>分析係数表!D47</f>
        <v>6.1166352989693973E-2</v>
      </c>
      <c r="W44" s="164">
        <f>SUM(W5:W43)</f>
        <v>6</v>
      </c>
      <c r="X44" s="92">
        <f>分析係数表!E47</f>
        <v>5.2427176815309715E-2</v>
      </c>
      <c r="Y44" s="165">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384</v>
      </c>
      <c r="S2" s="3" t="s">
        <v>153</v>
      </c>
      <c r="U2" s="64" t="s">
        <v>210</v>
      </c>
      <c r="W2" s="3" t="s">
        <v>130</v>
      </c>
      <c r="Y2" s="3" t="s">
        <v>154</v>
      </c>
    </row>
    <row r="3" spans="1:25" ht="44" x14ac:dyDescent="0.2">
      <c r="B3" s="65"/>
      <c r="C3" s="66" t="s">
        <v>228</v>
      </c>
      <c r="D3" s="66" t="s">
        <v>380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投入係数表!V5</f>
        <v>0</v>
      </c>
      <c r="E5" s="77">
        <f t="shared" ref="E5:E38" si="0">$C$24*D5</f>
        <v>0</v>
      </c>
      <c r="F5" s="76">
        <f>分析係数表!C8</f>
        <v>0.31930596918295995</v>
      </c>
      <c r="G5" s="77">
        <f t="shared" ref="G5:G38" si="1">E5*F5</f>
        <v>0</v>
      </c>
      <c r="H5" s="77">
        <f t="array" ref="H5:H43">MMULT(逆行列係数!C5:AO43,'20'!G5:G43)</f>
        <v>6.3624742426385348E-4</v>
      </c>
      <c r="I5" s="77">
        <f t="shared" ref="I5:I38" si="2">C5+H5</f>
        <v>6.3624742426385348E-4</v>
      </c>
      <c r="J5" s="76">
        <f>分析係数表!G8</f>
        <v>0.11985164942416553</v>
      </c>
      <c r="K5" s="78">
        <f t="shared" ref="K5:K43" si="3">I5*J5</f>
        <v>7.625530323989967E-5</v>
      </c>
      <c r="L5" s="79" t="s">
        <v>184</v>
      </c>
      <c r="M5" s="80" t="s">
        <v>184</v>
      </c>
      <c r="N5" s="81">
        <f>分析係数表!H8</f>
        <v>1.0269115390614515E-2</v>
      </c>
      <c r="O5" s="82">
        <f t="shared" ref="O5:O43" si="4">$M$44*N5</f>
        <v>0.12826302709395562</v>
      </c>
      <c r="P5" s="76">
        <f>分析係数表!C8</f>
        <v>0.31930596918295995</v>
      </c>
      <c r="Q5" s="82">
        <f t="shared" ref="Q5:Q38" si="5">O5*P5</f>
        <v>4.095515017657575E-2</v>
      </c>
      <c r="R5" s="83">
        <f t="array" ref="R5:R43">MMULT(逆行列係数!C5:AO43,'20'!Q5:Q43)</f>
        <v>5.3028514864386728E-2</v>
      </c>
      <c r="S5" s="84">
        <f t="shared" ref="S5:S38" si="6">I5+R5</f>
        <v>5.366476228865058E-2</v>
      </c>
      <c r="T5" s="85">
        <f>分析係数表!F8</f>
        <v>0.45168846379074762</v>
      </c>
      <c r="U5" s="86">
        <f t="shared" ref="U5:U38" si="7">S5*T5</f>
        <v>2.4239754037856227E-2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投入係数表!V6</f>
        <v>0</v>
      </c>
      <c r="E6" s="77">
        <f t="shared" si="0"/>
        <v>0</v>
      </c>
      <c r="F6" s="76">
        <f>分析係数表!C9</f>
        <v>0.10538116591928248</v>
      </c>
      <c r="G6" s="77">
        <f t="shared" si="1"/>
        <v>0</v>
      </c>
      <c r="H6" s="77">
        <v>3.5474964575811003E-4</v>
      </c>
      <c r="I6" s="77">
        <f t="shared" si="2"/>
        <v>3.5474964575811003E-4</v>
      </c>
      <c r="J6" s="76">
        <f>分析係数表!G9</f>
        <v>0.23529411764705882</v>
      </c>
      <c r="K6" s="78">
        <f t="shared" si="3"/>
        <v>8.3470504884261188E-5</v>
      </c>
      <c r="L6" s="79"/>
      <c r="M6" s="80"/>
      <c r="N6" s="81">
        <f>分析係数表!H9</f>
        <v>5.5136190016722222E-4</v>
      </c>
      <c r="O6" s="82">
        <f t="shared" si="4"/>
        <v>6.8866054815546638E-3</v>
      </c>
      <c r="P6" s="76">
        <f>分析係数表!C9</f>
        <v>0.10538116591928248</v>
      </c>
      <c r="Q6" s="82">
        <f t="shared" si="5"/>
        <v>7.2571851487235231E-4</v>
      </c>
      <c r="R6" s="83">
        <v>8.5807061838591057E-4</v>
      </c>
      <c r="S6" s="84">
        <f t="shared" si="6"/>
        <v>1.2128202641440205E-3</v>
      </c>
      <c r="T6" s="85">
        <f>分析係数表!F9</f>
        <v>0.68627450980392157</v>
      </c>
      <c r="U6" s="86">
        <f t="shared" si="7"/>
        <v>8.3232763225570038E-4</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投入係数表!V7</f>
        <v>0</v>
      </c>
      <c r="E7" s="77">
        <f t="shared" si="0"/>
        <v>0</v>
      </c>
      <c r="F7" s="76">
        <f>分析係数表!C10</f>
        <v>4.5045045045044585E-3</v>
      </c>
      <c r="G7" s="77">
        <f t="shared" si="1"/>
        <v>0</v>
      </c>
      <c r="H7" s="77">
        <v>9.9976892138269106E-6</v>
      </c>
      <c r="I7" s="77">
        <f t="shared" si="2"/>
        <v>9.9976892138269106E-6</v>
      </c>
      <c r="J7" s="76">
        <f>分析係数表!G10</f>
        <v>0.2857142857142857</v>
      </c>
      <c r="K7" s="78">
        <f t="shared" si="3"/>
        <v>2.8564826325219741E-6</v>
      </c>
      <c r="L7" s="79"/>
      <c r="M7" s="80"/>
      <c r="N7" s="81">
        <f>分析係数表!H10</f>
        <v>1.0301761818913889E-3</v>
      </c>
      <c r="O7" s="82">
        <f t="shared" si="4"/>
        <v>1.2867078662904766E-2</v>
      </c>
      <c r="P7" s="76">
        <f>分析係数表!C10</f>
        <v>4.5045045045044585E-3</v>
      </c>
      <c r="Q7" s="82">
        <f t="shared" si="5"/>
        <v>5.7959813796867722E-5</v>
      </c>
      <c r="R7" s="83">
        <v>8.5930553317867936E-5</v>
      </c>
      <c r="S7" s="84">
        <f t="shared" si="6"/>
        <v>9.5928242531694848E-5</v>
      </c>
      <c r="T7" s="85">
        <f>分析係数表!F10</f>
        <v>0.5714285714285714</v>
      </c>
      <c r="U7" s="86">
        <f t="shared" si="7"/>
        <v>5.4816138589539908E-5</v>
      </c>
      <c r="V7" s="87">
        <f>分析係数表!D10</f>
        <v>0</v>
      </c>
      <c r="W7" s="88">
        <f t="shared" si="8"/>
        <v>0</v>
      </c>
      <c r="X7" s="76">
        <f>分析係数表!E10</f>
        <v>0</v>
      </c>
      <c r="Y7" s="89">
        <f t="shared" si="9"/>
        <v>0</v>
      </c>
    </row>
    <row r="8" spans="1:25" x14ac:dyDescent="0.2">
      <c r="A8" s="6" t="s">
        <v>222</v>
      </c>
      <c r="B8" s="5" t="s">
        <v>27</v>
      </c>
      <c r="C8" s="90"/>
      <c r="D8" s="76">
        <f>投入係数表!V8</f>
        <v>2.8359810367401344E-5</v>
      </c>
      <c r="E8" s="77">
        <f t="shared" si="0"/>
        <v>2.8359810367401344E-3</v>
      </c>
      <c r="F8" s="76">
        <f>分析係数表!C11</f>
        <v>3.1931139802859887E-3</v>
      </c>
      <c r="G8" s="77">
        <f t="shared" si="1"/>
        <v>9.055610696240875E-6</v>
      </c>
      <c r="H8" s="77">
        <v>8.1719661381200552E-4</v>
      </c>
      <c r="I8" s="77">
        <f t="shared" si="2"/>
        <v>8.1719661381200552E-4</v>
      </c>
      <c r="J8" s="76">
        <f>分析係数表!G11</f>
        <v>0.37142857142857144</v>
      </c>
      <c r="K8" s="78">
        <f t="shared" si="3"/>
        <v>3.0353017084445923E-4</v>
      </c>
      <c r="L8" s="79"/>
      <c r="M8" s="80"/>
      <c r="N8" s="81">
        <f>分析係数表!H11</f>
        <v>-1.8136904610763891E-5</v>
      </c>
      <c r="O8" s="82">
        <f t="shared" si="4"/>
        <v>-2.2653307505114028E-4</v>
      </c>
      <c r="P8" s="76">
        <f>分析係数表!C11</f>
        <v>3.1931139802859887E-3</v>
      </c>
      <c r="Q8" s="82">
        <f t="shared" si="5"/>
        <v>-7.2334592894297116E-7</v>
      </c>
      <c r="R8" s="83">
        <v>1.6124944500128718E-4</v>
      </c>
      <c r="S8" s="84">
        <f t="shared" si="6"/>
        <v>9.7844605881329278E-4</v>
      </c>
      <c r="T8" s="85">
        <f>分析係数表!F11</f>
        <v>0.6</v>
      </c>
      <c r="U8" s="86">
        <f t="shared" si="7"/>
        <v>5.8706763528797569E-4</v>
      </c>
      <c r="V8" s="87">
        <f>分析係数表!D11</f>
        <v>2.8571428571428571E-2</v>
      </c>
      <c r="W8" s="88">
        <f t="shared" si="8"/>
        <v>0</v>
      </c>
      <c r="X8" s="76">
        <f>分析係数表!E11</f>
        <v>0</v>
      </c>
      <c r="Y8" s="89">
        <f t="shared" si="9"/>
        <v>0</v>
      </c>
    </row>
    <row r="9" spans="1:25" x14ac:dyDescent="0.2">
      <c r="A9" s="6" t="s">
        <v>223</v>
      </c>
      <c r="B9" s="5" t="s">
        <v>191</v>
      </c>
      <c r="C9" s="90"/>
      <c r="D9" s="76">
        <f>投入係数表!V9</f>
        <v>0</v>
      </c>
      <c r="E9" s="77">
        <f t="shared" si="0"/>
        <v>0</v>
      </c>
      <c r="F9" s="76">
        <f>分析係数表!C12</f>
        <v>6.6043595279642764E-2</v>
      </c>
      <c r="G9" s="77">
        <f t="shared" si="1"/>
        <v>0</v>
      </c>
      <c r="H9" s="77">
        <v>2.4728590643394264E-4</v>
      </c>
      <c r="I9" s="77">
        <f t="shared" si="2"/>
        <v>2.4728590643394264E-4</v>
      </c>
      <c r="J9" s="76">
        <f>分析係数表!G12</f>
        <v>0.14090852981113441</v>
      </c>
      <c r="K9" s="78">
        <f t="shared" si="3"/>
        <v>3.4844693518620604E-5</v>
      </c>
      <c r="L9" s="79"/>
      <c r="M9" s="80"/>
      <c r="N9" s="81">
        <f>分析係数表!H12</f>
        <v>8.4811793340854105E-2</v>
      </c>
      <c r="O9" s="82">
        <f t="shared" si="4"/>
        <v>1.0593139655541421</v>
      </c>
      <c r="P9" s="76">
        <f>分析係数表!C12</f>
        <v>6.6043595279642764E-2</v>
      </c>
      <c r="Q9" s="82">
        <f t="shared" si="5"/>
        <v>6.9960902815131204E-2</v>
      </c>
      <c r="R9" s="83">
        <v>7.8302144494366219E-2</v>
      </c>
      <c r="S9" s="84">
        <f t="shared" si="6"/>
        <v>7.854943040080016E-2</v>
      </c>
      <c r="T9" s="85">
        <f>分析係数表!F12</f>
        <v>0.31027033699543266</v>
      </c>
      <c r="U9" s="86">
        <f t="shared" si="7"/>
        <v>2.4371558241255548E-2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投入係数表!V10</f>
        <v>1.7299484324114819E-3</v>
      </c>
      <c r="E10" s="77">
        <f t="shared" si="0"/>
        <v>0.17299484324114819</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0.17211983042385637</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投入係数表!V11</f>
        <v>5.9980998927053842E-3</v>
      </c>
      <c r="E11" s="77">
        <f t="shared" si="0"/>
        <v>0.59980998927053841</v>
      </c>
      <c r="F11" s="76">
        <f>分析係数表!C14</f>
        <v>0.21132596685082872</v>
      </c>
      <c r="G11" s="77">
        <f t="shared" si="1"/>
        <v>0.12675542590938174</v>
      </c>
      <c r="H11" s="77">
        <v>0.18435525247204892</v>
      </c>
      <c r="I11" s="77">
        <f t="shared" si="2"/>
        <v>0.18435525247204892</v>
      </c>
      <c r="J11" s="76">
        <f>分析係数表!G14</f>
        <v>0.15875192868163895</v>
      </c>
      <c r="K11" s="78">
        <f t="shared" si="3"/>
        <v>2.9266751892528253E-2</v>
      </c>
      <c r="L11" s="79"/>
      <c r="M11" s="80"/>
      <c r="N11" s="81">
        <f>分析係数表!H14</f>
        <v>1.0700773720350694E-3</v>
      </c>
      <c r="O11" s="82">
        <f t="shared" si="4"/>
        <v>1.3365451428017275E-2</v>
      </c>
      <c r="P11" s="76">
        <f>分析係数表!C14</f>
        <v>0.21132596685082872</v>
      </c>
      <c r="Q11" s="82">
        <f t="shared" si="5"/>
        <v>2.8244669454235401E-3</v>
      </c>
      <c r="R11" s="83">
        <v>1.5020229922934758E-2</v>
      </c>
      <c r="S11" s="84">
        <f t="shared" si="6"/>
        <v>0.19937548239498368</v>
      </c>
      <c r="T11" s="85">
        <f>分析係数表!F14</f>
        <v>0.30327447282701869</v>
      </c>
      <c r="U11" s="86">
        <f t="shared" si="7"/>
        <v>6.046549431797122E-2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投入係数表!V12</f>
        <v>1.0417503674958761E-2</v>
      </c>
      <c r="E12" s="77">
        <f t="shared" si="0"/>
        <v>1.0417503674958761</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9.7681061962051688E-2</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投入係数表!V13</f>
        <v>4.3957706069472081E-4</v>
      </c>
      <c r="E13" s="77">
        <f t="shared" si="0"/>
        <v>4.395770606947208E-2</v>
      </c>
      <c r="F13" s="76">
        <f>分析係数表!C16</f>
        <v>5.160637490513531E-2</v>
      </c>
      <c r="G13" s="77">
        <f t="shared" si="1"/>
        <v>2.2684978593909182E-3</v>
      </c>
      <c r="H13" s="77">
        <v>5.51311229489418E-3</v>
      </c>
      <c r="I13" s="77">
        <f t="shared" si="2"/>
        <v>5.51311229489418E-3</v>
      </c>
      <c r="J13" s="76">
        <f>分析係数表!G16</f>
        <v>3.3358042994810974E-2</v>
      </c>
      <c r="K13" s="78">
        <f t="shared" si="3"/>
        <v>1.8390663696830106E-4</v>
      </c>
      <c r="L13" s="79"/>
      <c r="M13" s="80"/>
      <c r="N13" s="81">
        <f>分析係数表!H16</f>
        <v>1.6069297485136805E-2</v>
      </c>
      <c r="O13" s="82">
        <f t="shared" si="4"/>
        <v>0.20070830449531027</v>
      </c>
      <c r="P13" s="76">
        <f>分析係数表!C16</f>
        <v>5.160637490513531E-2</v>
      </c>
      <c r="Q13" s="82">
        <f t="shared" si="5"/>
        <v>1.0357828008359037E-2</v>
      </c>
      <c r="R13" s="83">
        <v>1.1822018609916824E-2</v>
      </c>
      <c r="S13" s="84">
        <f t="shared" si="6"/>
        <v>1.7335130904811005E-2</v>
      </c>
      <c r="T13" s="85">
        <f>分析係数表!F16</f>
        <v>0.28836174944403259</v>
      </c>
      <c r="U13" s="86">
        <f t="shared" si="7"/>
        <v>4.9987886745526166E-3</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投入係数表!V14</f>
        <v>4.1911073087957953E-2</v>
      </c>
      <c r="E14" s="77">
        <f t="shared" si="0"/>
        <v>4.1911073087957957</v>
      </c>
      <c r="F14" s="76">
        <f>分析係数表!C17</f>
        <v>0.10194271980773084</v>
      </c>
      <c r="G14" s="77">
        <f t="shared" si="1"/>
        <v>0.42725287806470269</v>
      </c>
      <c r="H14" s="77">
        <v>0.46515316868992757</v>
      </c>
      <c r="I14" s="77">
        <f t="shared" si="2"/>
        <v>0.46515316868992757</v>
      </c>
      <c r="J14" s="76">
        <f>分析係数表!G17</f>
        <v>0.21196160054370911</v>
      </c>
      <c r="K14" s="78">
        <f t="shared" si="3"/>
        <v>9.8594610133494964E-2</v>
      </c>
      <c r="L14" s="79"/>
      <c r="M14" s="80"/>
      <c r="N14" s="81">
        <f>分析係数表!H17</f>
        <v>2.8221023574348612E-3</v>
      </c>
      <c r="O14" s="82">
        <f t="shared" si="4"/>
        <v>3.5248546477957422E-2</v>
      </c>
      <c r="P14" s="76">
        <f>分析係数表!C17</f>
        <v>0.10194271980773084</v>
      </c>
      <c r="Q14" s="82">
        <f t="shared" si="5"/>
        <v>3.5933326972321911E-3</v>
      </c>
      <c r="R14" s="83">
        <v>7.8814791342670058E-3</v>
      </c>
      <c r="S14" s="84">
        <f t="shared" si="6"/>
        <v>0.47303464782419458</v>
      </c>
      <c r="T14" s="85">
        <f>分析係数表!F17</f>
        <v>0.32180783280944697</v>
      </c>
      <c r="U14" s="86">
        <f t="shared" si="7"/>
        <v>0.15222625486008404</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投入係数表!V15</f>
        <v>2.8312544016789007E-3</v>
      </c>
      <c r="E15" s="77">
        <f t="shared" si="0"/>
        <v>0.2831254401678901</v>
      </c>
      <c r="F15" s="76">
        <f>分析係数表!C18</f>
        <v>6.449787835926446E-2</v>
      </c>
      <c r="G15" s="77">
        <f t="shared" si="1"/>
        <v>1.8260990200361784E-2</v>
      </c>
      <c r="H15" s="77">
        <v>2.1958919012690776E-2</v>
      </c>
      <c r="I15" s="77">
        <f t="shared" si="2"/>
        <v>2.1958919012690776E-2</v>
      </c>
      <c r="J15" s="76">
        <f>分析係数表!G18</f>
        <v>0.21547360809833696</v>
      </c>
      <c r="K15" s="78">
        <f t="shared" si="3"/>
        <v>4.7315675096036526E-3</v>
      </c>
      <c r="L15" s="79"/>
      <c r="M15" s="80"/>
      <c r="N15" s="81">
        <f>分析係数表!H18</f>
        <v>4.2077618696972224E-4</v>
      </c>
      <c r="O15" s="82">
        <f t="shared" si="4"/>
        <v>5.2555673411864541E-3</v>
      </c>
      <c r="P15" s="76">
        <f>分析係数表!C18</f>
        <v>6.449787835926446E-2</v>
      </c>
      <c r="Q15" s="82">
        <f t="shared" si="5"/>
        <v>3.3897294308076685E-4</v>
      </c>
      <c r="R15" s="83">
        <v>8.7119536122931009E-4</v>
      </c>
      <c r="S15" s="84">
        <f t="shared" si="6"/>
        <v>2.2830114373920084E-2</v>
      </c>
      <c r="T15" s="85">
        <f>分析係数表!F18</f>
        <v>0.45914678235719453</v>
      </c>
      <c r="U15" s="86">
        <f t="shared" si="7"/>
        <v>1.0482373555632144E-2</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投入係数表!V16</f>
        <v>9.216938369405436E-3</v>
      </c>
      <c r="E16" s="77">
        <f t="shared" si="0"/>
        <v>0.92169383694054363</v>
      </c>
      <c r="F16" s="76">
        <f>分析係数表!C19</f>
        <v>8.3816636211964779E-2</v>
      </c>
      <c r="G16" s="77">
        <f t="shared" si="1"/>
        <v>7.7253277029655523E-2</v>
      </c>
      <c r="H16" s="77">
        <v>9.871953934878161E-2</v>
      </c>
      <c r="I16" s="77">
        <f t="shared" si="2"/>
        <v>9.871953934878161E-2</v>
      </c>
      <c r="J16" s="76">
        <f>分析係数表!G19</f>
        <v>5.7589381288803254E-2</v>
      </c>
      <c r="K16" s="78">
        <f t="shared" si="3"/>
        <v>5.6851971922120001E-3</v>
      </c>
      <c r="L16" s="79"/>
      <c r="M16" s="80"/>
      <c r="N16" s="81">
        <f>分析係数表!H19</f>
        <v>-1.0882142766458335E-4</v>
      </c>
      <c r="O16" s="82">
        <f t="shared" si="4"/>
        <v>-1.3591984503068418E-3</v>
      </c>
      <c r="P16" s="76">
        <f>分析係数表!C19</f>
        <v>8.3816636211964779E-2</v>
      </c>
      <c r="Q16" s="82">
        <f t="shared" si="5"/>
        <v>-1.1392344204923485E-4</v>
      </c>
      <c r="R16" s="83">
        <v>7.3667113730090052E-4</v>
      </c>
      <c r="S16" s="84">
        <f t="shared" si="6"/>
        <v>9.9456210486082511E-2</v>
      </c>
      <c r="T16" s="85">
        <f>分析係数表!F19</f>
        <v>0.2397773496039392</v>
      </c>
      <c r="U16" s="86">
        <f t="shared" si="7"/>
        <v>2.3847346552004371E-2</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投入係数表!V17</f>
        <v>4.1906346452896717E-2</v>
      </c>
      <c r="E17" s="77">
        <f t="shared" si="0"/>
        <v>4.1906346452896717</v>
      </c>
      <c r="F17" s="76">
        <f>分析係数表!C20</f>
        <v>0.20483184148778999</v>
      </c>
      <c r="G17" s="77">
        <f t="shared" si="1"/>
        <v>0.85837541139721507</v>
      </c>
      <c r="H17" s="77">
        <v>0.98918596973667905</v>
      </c>
      <c r="I17" s="77">
        <f t="shared" si="2"/>
        <v>0.98918596973667905</v>
      </c>
      <c r="J17" s="76">
        <f>分析係数表!G20</f>
        <v>0.10000439000834102</v>
      </c>
      <c r="K17" s="78">
        <f t="shared" si="3"/>
        <v>9.8922939508325869E-2</v>
      </c>
      <c r="L17" s="79"/>
      <c r="M17" s="80"/>
      <c r="N17" s="81">
        <f>分析係数表!H20</f>
        <v>5.2234285279000004E-4</v>
      </c>
      <c r="O17" s="82">
        <f t="shared" si="4"/>
        <v>6.5241525614728397E-3</v>
      </c>
      <c r="P17" s="76">
        <f>分析係数表!C20</f>
        <v>0.20483184148778999</v>
      </c>
      <c r="Q17" s="82">
        <f t="shared" si="5"/>
        <v>1.3363541833137638E-3</v>
      </c>
      <c r="R17" s="83">
        <v>4.7421805583327103E-3</v>
      </c>
      <c r="S17" s="84">
        <f t="shared" si="6"/>
        <v>0.9939281502950118</v>
      </c>
      <c r="T17" s="85">
        <f>分析係数表!F20</f>
        <v>0.22283682338996444</v>
      </c>
      <c r="U17" s="86">
        <f t="shared" si="7"/>
        <v>0.22148379168960358</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投入係数表!V18</f>
        <v>2.7627181932910142E-2</v>
      </c>
      <c r="E18" s="77">
        <f t="shared" si="0"/>
        <v>2.7627181932910143</v>
      </c>
      <c r="F18" s="76">
        <f>分析係数表!C21</f>
        <v>0.18990139408364504</v>
      </c>
      <c r="G18" s="77">
        <f t="shared" si="1"/>
        <v>0.52464403636621271</v>
      </c>
      <c r="H18" s="77">
        <v>0.55945409259328072</v>
      </c>
      <c r="I18" s="77">
        <f t="shared" si="2"/>
        <v>0.55945409259328072</v>
      </c>
      <c r="J18" s="76">
        <f>分析係数表!G21</f>
        <v>0.28518653100775193</v>
      </c>
      <c r="K18" s="78">
        <f t="shared" si="3"/>
        <v>0.15954877192476738</v>
      </c>
      <c r="L18" s="79"/>
      <c r="M18" s="80"/>
      <c r="N18" s="81">
        <f>分析係数表!H21</f>
        <v>8.7057142131666677E-4</v>
      </c>
      <c r="O18" s="82">
        <f t="shared" si="4"/>
        <v>1.0873587602454734E-2</v>
      </c>
      <c r="P18" s="76">
        <f>分析係数表!C21</f>
        <v>0.18990139408364504</v>
      </c>
      <c r="Q18" s="82">
        <f t="shared" si="5"/>
        <v>2.0649094443967934E-3</v>
      </c>
      <c r="R18" s="83">
        <v>5.5779398433751801E-3</v>
      </c>
      <c r="S18" s="84">
        <f t="shared" si="6"/>
        <v>0.5650320324366559</v>
      </c>
      <c r="T18" s="85">
        <f>分析係数表!F21</f>
        <v>0.42587209302325579</v>
      </c>
      <c r="U18" s="86">
        <f t="shared" si="7"/>
        <v>0.24063137427898282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投入係数表!V19</f>
        <v>2.2498782891471731E-3</v>
      </c>
      <c r="E19" s="77">
        <f t="shared" si="0"/>
        <v>0.2249878289147173</v>
      </c>
      <c r="F19" s="76">
        <f>分析係数表!C22</f>
        <v>1.6020972909991271E-2</v>
      </c>
      <c r="G19" s="77">
        <f t="shared" si="1"/>
        <v>3.6045239121204366E-3</v>
      </c>
      <c r="H19" s="77">
        <v>4.5273791486456633E-3</v>
      </c>
      <c r="I19" s="77">
        <f t="shared" si="2"/>
        <v>4.5273791486456633E-3</v>
      </c>
      <c r="J19" s="76">
        <f>分析係数表!G22</f>
        <v>0.19438596491228069</v>
      </c>
      <c r="K19" s="78">
        <f t="shared" si="3"/>
        <v>8.8005896433322717E-4</v>
      </c>
      <c r="L19" s="79"/>
      <c r="M19" s="80"/>
      <c r="N19" s="81">
        <f>分析係数表!H22</f>
        <v>3.9901190143680555E-5</v>
      </c>
      <c r="O19" s="82">
        <f t="shared" si="4"/>
        <v>4.9837276511250858E-4</v>
      </c>
      <c r="P19" s="76">
        <f>分析係数表!C22</f>
        <v>1.6020972909991271E-2</v>
      </c>
      <c r="Q19" s="82">
        <f t="shared" si="5"/>
        <v>7.9844165689449425E-6</v>
      </c>
      <c r="R19" s="83">
        <v>1.4550791290861992E-4</v>
      </c>
      <c r="S19" s="84">
        <f t="shared" si="6"/>
        <v>4.6728870615542831E-3</v>
      </c>
      <c r="T19" s="85">
        <f>分析係数表!F22</f>
        <v>0.4126315789473684</v>
      </c>
      <c r="U19" s="86">
        <f t="shared" si="7"/>
        <v>1.9281807664518725E-3</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投入係数表!V20</f>
        <v>9.3114710706301081E-4</v>
      </c>
      <c r="E20" s="77">
        <f t="shared" si="0"/>
        <v>9.3114710706301076E-2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3.1714630507159638E-4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投入係数表!V21</f>
        <v>1.2903713717167611E-3</v>
      </c>
      <c r="E21" s="77">
        <f t="shared" si="0"/>
        <v>0.12903713717167611</v>
      </c>
      <c r="F21" s="76">
        <f>分析係数表!C24</f>
        <v>0.69825317061497971</v>
      </c>
      <c r="G21" s="77">
        <f t="shared" si="1"/>
        <v>9.0100590157202898E-2</v>
      </c>
      <c r="H21" s="77">
        <v>0.11661668328325205</v>
      </c>
      <c r="I21" s="77">
        <f t="shared" si="2"/>
        <v>0.11661668328325205</v>
      </c>
      <c r="J21" s="76">
        <f>分析係数表!G24</f>
        <v>0.20807453416149069</v>
      </c>
      <c r="K21" s="78">
        <f t="shared" si="3"/>
        <v>2.4264962049620767E-2</v>
      </c>
      <c r="L21" s="79"/>
      <c r="M21" s="80"/>
      <c r="N21" s="81">
        <f>分析係数表!H24</f>
        <v>2.9019047377222226E-4</v>
      </c>
      <c r="O21" s="82">
        <f t="shared" si="4"/>
        <v>3.6245292008182444E-3</v>
      </c>
      <c r="P21" s="76">
        <f>分析係数表!C24</f>
        <v>0.69825317061497971</v>
      </c>
      <c r="Q21" s="82">
        <f t="shared" si="5"/>
        <v>2.5308390064579175E-3</v>
      </c>
      <c r="R21" s="83">
        <v>1.3045642427525414E-2</v>
      </c>
      <c r="S21" s="84">
        <f t="shared" si="6"/>
        <v>0.12966232571077746</v>
      </c>
      <c r="T21" s="85">
        <f>分析係数表!F24</f>
        <v>0.39233954451345754</v>
      </c>
      <c r="U21" s="86">
        <f t="shared" si="7"/>
        <v>5.0871657809922005E-2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投入係数表!V22</f>
        <v>0.3221768990438017</v>
      </c>
      <c r="E22" s="77">
        <f t="shared" si="0"/>
        <v>32.217689904380173</v>
      </c>
      <c r="F22" s="76">
        <f>分析係数表!C25</f>
        <v>6.4698426111756691E-3</v>
      </c>
      <c r="G22" s="77">
        <f t="shared" si="1"/>
        <v>0.20844338297700302</v>
      </c>
      <c r="H22" s="77">
        <v>0.21575495413522361</v>
      </c>
      <c r="I22" s="77">
        <f t="shared" si="2"/>
        <v>0.21575495413522361</v>
      </c>
      <c r="J22" s="76">
        <f>分析係数表!G25</f>
        <v>0.19696730374348445</v>
      </c>
      <c r="K22" s="78">
        <f t="shared" si="3"/>
        <v>4.2496671585314144E-2</v>
      </c>
      <c r="L22" s="79"/>
      <c r="M22" s="80"/>
      <c r="N22" s="81">
        <f>分析係数表!H25</f>
        <v>4.8606904356847223E-4</v>
      </c>
      <c r="O22" s="82">
        <f t="shared" si="4"/>
        <v>6.071086411370559E-3</v>
      </c>
      <c r="P22" s="76">
        <f>分析係数表!C25</f>
        <v>6.4698426111756691E-3</v>
      </c>
      <c r="Q22" s="82">
        <f t="shared" si="5"/>
        <v>3.927897356041482E-5</v>
      </c>
      <c r="R22" s="83">
        <v>4.6451569455163846E-4</v>
      </c>
      <c r="S22" s="84">
        <f t="shared" si="6"/>
        <v>0.21621946982977525</v>
      </c>
      <c r="T22" s="85">
        <f>分析係数表!F25</f>
        <v>0.35065550465961143</v>
      </c>
      <c r="U22" s="86">
        <f t="shared" si="7"/>
        <v>7.5818547310393461E-2</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投入係数表!V23</f>
        <v>1.933193740044525E-2</v>
      </c>
      <c r="E23" s="77">
        <f t="shared" si="0"/>
        <v>1.9331937400445249</v>
      </c>
      <c r="F23" s="76">
        <f>分析係数表!C26</f>
        <v>0.30930996714129244</v>
      </c>
      <c r="G23" s="77">
        <f t="shared" si="1"/>
        <v>0.59795609221092427</v>
      </c>
      <c r="H23" s="77">
        <v>0.6514494877382051</v>
      </c>
      <c r="I23" s="77">
        <f t="shared" si="2"/>
        <v>0.6514494877382051</v>
      </c>
      <c r="J23" s="76">
        <f>分析係数表!G26</f>
        <v>0.19640381464521278</v>
      </c>
      <c r="K23" s="78">
        <f t="shared" si="3"/>
        <v>0.12794716444045326</v>
      </c>
      <c r="L23" s="79"/>
      <c r="M23" s="80"/>
      <c r="N23" s="81">
        <f>分析係数表!H26</f>
        <v>9.7503999187466672E-3</v>
      </c>
      <c r="O23" s="82">
        <f t="shared" si="4"/>
        <v>0.12178418114749301</v>
      </c>
      <c r="P23" s="76">
        <f>分析係数表!C26</f>
        <v>0.30930996714129244</v>
      </c>
      <c r="Q23" s="82">
        <f t="shared" si="5"/>
        <v>3.7669061069060268E-2</v>
      </c>
      <c r="R23" s="83">
        <v>4.2681507808353794E-2</v>
      </c>
      <c r="S23" s="84">
        <f t="shared" si="6"/>
        <v>0.69413099554655888</v>
      </c>
      <c r="T23" s="85">
        <f>分析係数表!F26</f>
        <v>0.33483174389782799</v>
      </c>
      <c r="U23" s="86">
        <f t="shared" si="7"/>
        <v>0.23241709173238978</v>
      </c>
      <c r="V23" s="87">
        <f>分析係数表!D26</f>
        <v>6.18829559299248E-2</v>
      </c>
      <c r="W23" s="88">
        <f t="shared" si="8"/>
        <v>0</v>
      </c>
      <c r="X23" s="76">
        <f>分析係数表!E26</f>
        <v>6.8268705625341347E-2</v>
      </c>
      <c r="Y23" s="89">
        <f t="shared" si="9"/>
        <v>0</v>
      </c>
    </row>
    <row r="24" spans="1:25" x14ac:dyDescent="0.2">
      <c r="A24" s="6" t="s">
        <v>12</v>
      </c>
      <c r="B24" s="5" t="s">
        <v>366</v>
      </c>
      <c r="C24" s="75">
        <f>最終需要_まとめ!C25</f>
        <v>100</v>
      </c>
      <c r="D24" s="76">
        <f>投入係数表!V24</f>
        <v>2.6757481081643168E-2</v>
      </c>
      <c r="E24" s="77">
        <f t="shared" si="0"/>
        <v>2.6757481081643166</v>
      </c>
      <c r="F24" s="76">
        <f>分析係数表!C27</f>
        <v>1</v>
      </c>
      <c r="G24" s="77">
        <f t="shared" si="1"/>
        <v>2.6757481081643166</v>
      </c>
      <c r="H24" s="77">
        <v>2.7535643106887124</v>
      </c>
      <c r="I24" s="77">
        <f t="shared" si="2"/>
        <v>102.75356431068872</v>
      </c>
      <c r="J24" s="76">
        <f>分析係数表!G27</f>
        <v>0.17104746959591996</v>
      </c>
      <c r="K24" s="78">
        <f t="shared" si="3"/>
        <v>17.575737167304933</v>
      </c>
      <c r="L24" s="79"/>
      <c r="M24" s="80"/>
      <c r="N24" s="81">
        <f>分析係数表!H27</f>
        <v>1.0751557053260833E-2</v>
      </c>
      <c r="O24" s="82">
        <f t="shared" si="4"/>
        <v>0.13428880689031594</v>
      </c>
      <c r="P24" s="76">
        <f>分析係数表!C27</f>
        <v>1</v>
      </c>
      <c r="Q24" s="82">
        <f t="shared" si="5"/>
        <v>0.13428880689031594</v>
      </c>
      <c r="R24" s="83">
        <v>0.1394241781309786</v>
      </c>
      <c r="S24" s="84">
        <f t="shared" si="6"/>
        <v>102.8929884888197</v>
      </c>
      <c r="T24" s="85">
        <f>分析係数表!F27</f>
        <v>0.32230451819045502</v>
      </c>
      <c r="U24" s="86">
        <f t="shared" si="7"/>
        <v>33.162875080065071</v>
      </c>
      <c r="V24" s="87">
        <f>分析係数表!D27</f>
        <v>1.0772001304551276E-2</v>
      </c>
      <c r="W24" s="88">
        <f t="shared" si="8"/>
        <v>1</v>
      </c>
      <c r="X24" s="76">
        <f>分析係数表!E27</f>
        <v>1.299351978333105E-2</v>
      </c>
      <c r="Y24" s="89">
        <f t="shared" si="9"/>
        <v>1</v>
      </c>
    </row>
    <row r="25" spans="1:25" x14ac:dyDescent="0.2">
      <c r="A25" s="6" t="s">
        <v>13</v>
      </c>
      <c r="B25" s="5" t="s">
        <v>192</v>
      </c>
      <c r="C25" s="90"/>
      <c r="D25" s="76">
        <f>投入係数表!V25</f>
        <v>0</v>
      </c>
      <c r="E25" s="77">
        <f t="shared" si="0"/>
        <v>0</v>
      </c>
      <c r="F25" s="76">
        <f>分析係数表!C28</f>
        <v>0.18422373610613119</v>
      </c>
      <c r="G25" s="77">
        <f t="shared" si="1"/>
        <v>0</v>
      </c>
      <c r="H25" s="77">
        <v>2.6874229469153035E-2</v>
      </c>
      <c r="I25" s="77">
        <f t="shared" si="2"/>
        <v>2.6874229469153035E-2</v>
      </c>
      <c r="J25" s="76">
        <f>分析係数表!G28</f>
        <v>0.12484443941622356</v>
      </c>
      <c r="K25" s="78">
        <f t="shared" si="3"/>
        <v>3.3550981128193658E-3</v>
      </c>
      <c r="L25" s="79"/>
      <c r="M25" s="80"/>
      <c r="N25" s="81">
        <f>分析係数表!H28</f>
        <v>2.0316960544977711E-2</v>
      </c>
      <c r="O25" s="82">
        <f t="shared" si="4"/>
        <v>0.25376235067228736</v>
      </c>
      <c r="P25" s="76">
        <f>分析係数表!C28</f>
        <v>0.18422373610613119</v>
      </c>
      <c r="Q25" s="82">
        <f t="shared" si="5"/>
        <v>4.6749048323922987E-2</v>
      </c>
      <c r="R25" s="83">
        <v>5.5703825081641643E-2</v>
      </c>
      <c r="S25" s="84">
        <f t="shared" si="6"/>
        <v>8.2578054550794672E-2</v>
      </c>
      <c r="T25" s="85">
        <f>分析係数表!F28</f>
        <v>0.21354225591130219</v>
      </c>
      <c r="U25" s="86">
        <f t="shared" si="7"/>
        <v>1.7633904057543268E-2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投入係数表!V26</f>
        <v>7.7185950549943988E-3</v>
      </c>
      <c r="E26" s="77">
        <f t="shared" si="0"/>
        <v>0.77185950549943982</v>
      </c>
      <c r="F26" s="76">
        <f>分析係数表!C29</f>
        <v>0.37519639677385563</v>
      </c>
      <c r="G26" s="77">
        <f t="shared" si="1"/>
        <v>0.28959890527903981</v>
      </c>
      <c r="H26" s="77">
        <v>0.33864800017380042</v>
      </c>
      <c r="I26" s="77">
        <f t="shared" si="2"/>
        <v>0.33864800017380042</v>
      </c>
      <c r="J26" s="76">
        <f>分析係数表!G29</f>
        <v>0.26085431102534867</v>
      </c>
      <c r="K26" s="78">
        <f t="shared" si="3"/>
        <v>8.833779076544887E-2</v>
      </c>
      <c r="L26" s="79"/>
      <c r="M26" s="80"/>
      <c r="N26" s="81">
        <f>分析係数表!H29</f>
        <v>9.7721642042795844E-3</v>
      </c>
      <c r="O26" s="82">
        <f t="shared" si="4"/>
        <v>0.12205602083755437</v>
      </c>
      <c r="P26" s="76">
        <f>分析係数表!C29</f>
        <v>0.37519639677385563</v>
      </c>
      <c r="Q26" s="82">
        <f t="shared" si="5"/>
        <v>4.5794979222805045E-2</v>
      </c>
      <c r="R26" s="83">
        <v>6.2394557339832929E-2</v>
      </c>
      <c r="S26" s="84">
        <f t="shared" si="6"/>
        <v>0.40104255751363338</v>
      </c>
      <c r="T26" s="85">
        <f>分析係数表!F29</f>
        <v>0.42899745636347691</v>
      </c>
      <c r="U26" s="86">
        <f t="shared" si="7"/>
        <v>0.17204623706685213</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投入係数表!V27</f>
        <v>1.6165091909418766E-3</v>
      </c>
      <c r="E27" s="77">
        <f t="shared" si="0"/>
        <v>0.16165091909418766</v>
      </c>
      <c r="F27" s="76">
        <f>分析係数表!C30</f>
        <v>1</v>
      </c>
      <c r="G27" s="77">
        <f t="shared" si="1"/>
        <v>0.16165091909418766</v>
      </c>
      <c r="H27" s="77">
        <v>0.19287345786046903</v>
      </c>
      <c r="I27" s="77">
        <f t="shared" si="2"/>
        <v>0.19287345786046903</v>
      </c>
      <c r="J27" s="76">
        <f>分析係数表!G30</f>
        <v>0.34460347092581067</v>
      </c>
      <c r="K27" s="78">
        <f t="shared" si="3"/>
        <v>6.6464863028180707E-2</v>
      </c>
      <c r="L27" s="79"/>
      <c r="M27" s="80"/>
      <c r="N27" s="81">
        <f>分析係数表!H30</f>
        <v>0</v>
      </c>
      <c r="O27" s="82">
        <f t="shared" si="4"/>
        <v>0</v>
      </c>
      <c r="P27" s="76">
        <f>分析係数表!C30</f>
        <v>1</v>
      </c>
      <c r="Q27" s="82">
        <f t="shared" si="5"/>
        <v>0</v>
      </c>
      <c r="R27" s="83">
        <v>3.8416689485272194E-2</v>
      </c>
      <c r="S27" s="84">
        <f t="shared" si="6"/>
        <v>0.23129014734574121</v>
      </c>
      <c r="T27" s="85">
        <f>分析係数表!F30</f>
        <v>0.44064163728133859</v>
      </c>
      <c r="U27" s="86">
        <f t="shared" si="7"/>
        <v>0.10191606921346946</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投入係数表!V28</f>
        <v>5.5490695618881959E-3</v>
      </c>
      <c r="E28" s="77">
        <f t="shared" si="0"/>
        <v>0.55490695618881958</v>
      </c>
      <c r="F28" s="76">
        <f>分析係数表!C31</f>
        <v>0.41247576690614662</v>
      </c>
      <c r="G28" s="77">
        <f t="shared" si="1"/>
        <v>0.22888567231553886</v>
      </c>
      <c r="H28" s="77">
        <v>0.31080656928506678</v>
      </c>
      <c r="I28" s="77">
        <f t="shared" si="2"/>
        <v>0.31080656928506678</v>
      </c>
      <c r="J28" s="76">
        <f>分析係数表!G31</f>
        <v>7.085965394122494E-2</v>
      </c>
      <c r="K28" s="78">
        <f t="shared" si="3"/>
        <v>2.2023645942199185E-2</v>
      </c>
      <c r="L28" s="79"/>
      <c r="M28" s="80"/>
      <c r="N28" s="81">
        <f>分析係数表!H31</f>
        <v>2.0541858162151181E-2</v>
      </c>
      <c r="O28" s="82">
        <f t="shared" si="4"/>
        <v>0.25657136080292148</v>
      </c>
      <c r="P28" s="76">
        <f>分析係数表!C31</f>
        <v>0.41247576690614662</v>
      </c>
      <c r="Q28" s="82">
        <f t="shared" si="5"/>
        <v>0.10582946881333868</v>
      </c>
      <c r="R28" s="83">
        <v>0.14143599480422195</v>
      </c>
      <c r="S28" s="84">
        <f t="shared" si="6"/>
        <v>0.45224256408928876</v>
      </c>
      <c r="T28" s="85">
        <f>分析係数表!F31</f>
        <v>0.34509750068662454</v>
      </c>
      <c r="U28" s="86">
        <f t="shared" si="7"/>
        <v>0.15606777857132417</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投入係数表!V29</f>
        <v>2.3633175306167787E-4</v>
      </c>
      <c r="E29" s="77">
        <f t="shared" si="0"/>
        <v>2.3633175306167788E-2</v>
      </c>
      <c r="F29" s="76">
        <f>分析係数表!C32</f>
        <v>0.57030303030303031</v>
      </c>
      <c r="G29" s="77">
        <f t="shared" si="1"/>
        <v>1.3478071492790235E-2</v>
      </c>
      <c r="H29" s="77">
        <v>2.0981849351285935E-2</v>
      </c>
      <c r="I29" s="77">
        <f t="shared" si="2"/>
        <v>2.0981849351285935E-2</v>
      </c>
      <c r="J29" s="76">
        <f>分析係数表!G32</f>
        <v>0.14036939313984167</v>
      </c>
      <c r="K29" s="78">
        <f t="shared" si="3"/>
        <v>2.9452094603915875E-3</v>
      </c>
      <c r="L29" s="79"/>
      <c r="M29" s="80"/>
      <c r="N29" s="81">
        <f>分析係数表!H32</f>
        <v>5.992433283396389E-3</v>
      </c>
      <c r="O29" s="82">
        <f t="shared" si="4"/>
        <v>7.4846527996896742E-2</v>
      </c>
      <c r="P29" s="76">
        <f>分析係数表!C32</f>
        <v>0.57030303030303031</v>
      </c>
      <c r="Q29" s="82">
        <f t="shared" si="5"/>
        <v>4.2685201724290807E-2</v>
      </c>
      <c r="R29" s="83">
        <v>5.493253874214607E-2</v>
      </c>
      <c r="S29" s="84">
        <f t="shared" si="6"/>
        <v>7.5914388093432011E-2</v>
      </c>
      <c r="T29" s="85">
        <f>分析係数表!F32</f>
        <v>0.48284960422163586</v>
      </c>
      <c r="U29" s="86">
        <f t="shared" si="7"/>
        <v>3.6655232245641316E-2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投入係数表!V30</f>
        <v>1.7961213232687518E-4</v>
      </c>
      <c r="E30" s="77">
        <f t="shared" si="0"/>
        <v>1.7961213232687519E-2</v>
      </c>
      <c r="F30" s="76">
        <f>分析係数表!C33</f>
        <v>0.6011428571428572</v>
      </c>
      <c r="G30" s="77">
        <f t="shared" si="1"/>
        <v>1.079725504044987E-2</v>
      </c>
      <c r="H30" s="77">
        <v>1.8563694047893629E-2</v>
      </c>
      <c r="I30" s="77">
        <f t="shared" si="2"/>
        <v>1.8563694047893629E-2</v>
      </c>
      <c r="J30" s="76">
        <f>分析係数表!G33</f>
        <v>0.50790638836179636</v>
      </c>
      <c r="K30" s="78">
        <f t="shared" si="3"/>
        <v>9.4286187985190284E-3</v>
      </c>
      <c r="L30" s="79"/>
      <c r="M30" s="80"/>
      <c r="N30" s="81">
        <f>分析係数表!H33</f>
        <v>9.0684523053819453E-4</v>
      </c>
      <c r="O30" s="82">
        <f t="shared" si="4"/>
        <v>1.1326653752557014E-2</v>
      </c>
      <c r="P30" s="76">
        <f>分析係数表!C33</f>
        <v>0.6011428571428572</v>
      </c>
      <c r="Q30" s="82">
        <f t="shared" si="5"/>
        <v>6.8089369986799883E-3</v>
      </c>
      <c r="R30" s="83">
        <v>2.0946211892332384E-2</v>
      </c>
      <c r="S30" s="84">
        <f t="shared" si="6"/>
        <v>3.9509905940226013E-2</v>
      </c>
      <c r="T30" s="85">
        <f>分析係数表!F33</f>
        <v>0.64579380139152431</v>
      </c>
      <c r="U30" s="86">
        <f t="shared" si="7"/>
        <v>2.5515252349760126E-2</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投入係数表!V31</f>
        <v>4.371192104628794E-2</v>
      </c>
      <c r="E31" s="77">
        <f t="shared" si="0"/>
        <v>4.3711921046287943</v>
      </c>
      <c r="F31" s="76">
        <f>分析係数表!C34</f>
        <v>0.23356645198677672</v>
      </c>
      <c r="G31" s="77">
        <f t="shared" si="1"/>
        <v>1.0209638308307587</v>
      </c>
      <c r="H31" s="77">
        <v>1.1231990583069777</v>
      </c>
      <c r="I31" s="77">
        <f t="shared" si="2"/>
        <v>1.1231990583069777</v>
      </c>
      <c r="J31" s="76">
        <f>分析係数表!G34</f>
        <v>0.42480002746403928</v>
      </c>
      <c r="K31" s="78">
        <f t="shared" si="3"/>
        <v>0.47713499081638722</v>
      </c>
      <c r="L31" s="79"/>
      <c r="M31" s="80"/>
      <c r="N31" s="81">
        <f>分析係数表!H34</f>
        <v>0.14989426184611926</v>
      </c>
      <c r="O31" s="82">
        <f t="shared" si="4"/>
        <v>1.872205252067654</v>
      </c>
      <c r="P31" s="76">
        <f>分析係数表!C34</f>
        <v>0.23356645198677672</v>
      </c>
      <c r="Q31" s="82">
        <f t="shared" si="5"/>
        <v>0.4372843381164509</v>
      </c>
      <c r="R31" s="83">
        <v>0.47747054195738148</v>
      </c>
      <c r="S31" s="84">
        <f t="shared" si="6"/>
        <v>1.6006696002643592</v>
      </c>
      <c r="T31" s="85">
        <f>分析係数表!F34</f>
        <v>0.69961207044526075</v>
      </c>
      <c r="U31" s="86">
        <f t="shared" si="7"/>
        <v>1.1198477731397363</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投入係数表!V32</f>
        <v>6.1398989445423909E-3</v>
      </c>
      <c r="E32" s="77">
        <f t="shared" si="0"/>
        <v>0.61398989445423913</v>
      </c>
      <c r="F32" s="76">
        <f>分析係数表!C35</f>
        <v>0.38334288443170961</v>
      </c>
      <c r="G32" s="77">
        <f t="shared" si="1"/>
        <v>0.23536865715200897</v>
      </c>
      <c r="H32" s="77">
        <v>0.28400107118295237</v>
      </c>
      <c r="I32" s="77">
        <f t="shared" si="2"/>
        <v>0.28400107118295237</v>
      </c>
      <c r="J32" s="76">
        <f>分析係数表!G35</f>
        <v>0.31383724189479584</v>
      </c>
      <c r="K32" s="78">
        <f t="shared" si="3"/>
        <v>8.9130112875225348E-2</v>
      </c>
      <c r="L32" s="79"/>
      <c r="M32" s="80"/>
      <c r="N32" s="81">
        <f>分析係数表!H35</f>
        <v>5.7098603095606881E-2</v>
      </c>
      <c r="O32" s="82">
        <f t="shared" si="4"/>
        <v>0.71317142687599977</v>
      </c>
      <c r="P32" s="76">
        <f>分析係数表!C35</f>
        <v>0.38334288443170961</v>
      </c>
      <c r="Q32" s="82">
        <f t="shared" si="5"/>
        <v>0.27338919187292382</v>
      </c>
      <c r="R32" s="83">
        <v>0.36870240646120389</v>
      </c>
      <c r="S32" s="84">
        <f t="shared" si="6"/>
        <v>0.65270347764415626</v>
      </c>
      <c r="T32" s="85">
        <f>分析係数表!F35</f>
        <v>0.64393160796038496</v>
      </c>
      <c r="U32" s="86">
        <f t="shared" si="7"/>
        <v>0.42029639988073669</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投入係数表!V33</f>
        <v>1.8670208491872551E-3</v>
      </c>
      <c r="E33" s="77">
        <f t="shared" si="0"/>
        <v>0.1867020849187255</v>
      </c>
      <c r="F33" s="76">
        <f>分析係数表!C36</f>
        <v>0.89284634912959382</v>
      </c>
      <c r="G33" s="77">
        <f t="shared" si="1"/>
        <v>0.16669627489456745</v>
      </c>
      <c r="H33" s="77">
        <v>0.23597080694912564</v>
      </c>
      <c r="I33" s="77">
        <f t="shared" si="2"/>
        <v>0.23597080694912564</v>
      </c>
      <c r="J33" s="76">
        <f>分析係数表!G36</f>
        <v>2.3659252759121133E-2</v>
      </c>
      <c r="K33" s="78">
        <f t="shared" si="3"/>
        <v>5.5828929653831414E-3</v>
      </c>
      <c r="L33" s="79"/>
      <c r="M33" s="80"/>
      <c r="N33" s="81">
        <f>分析係数表!H36</f>
        <v>0.22140807672636126</v>
      </c>
      <c r="O33" s="82">
        <f t="shared" si="4"/>
        <v>2.7654251669942997</v>
      </c>
      <c r="P33" s="76">
        <f>分析係数表!C36</f>
        <v>0.89284634912959382</v>
      </c>
      <c r="Q33" s="82">
        <f t="shared" si="5"/>
        <v>2.4690997641419576</v>
      </c>
      <c r="R33" s="83">
        <v>2.5538760523471633</v>
      </c>
      <c r="S33" s="84">
        <f t="shared" si="6"/>
        <v>2.7898468592962891</v>
      </c>
      <c r="T33" s="85">
        <f>分析係数表!F36</f>
        <v>0.87728239225083537</v>
      </c>
      <c r="U33" s="86">
        <f t="shared" si="7"/>
        <v>2.4474835267369284</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投入係数表!V34</f>
        <v>1.9823507446813538E-2</v>
      </c>
      <c r="E34" s="77">
        <f t="shared" si="0"/>
        <v>1.9823507446813537</v>
      </c>
      <c r="F34" s="76">
        <f>分析係数表!C37</f>
        <v>0.21490407922986354</v>
      </c>
      <c r="G34" s="77">
        <f t="shared" si="1"/>
        <v>0.42601526149638064</v>
      </c>
      <c r="H34" s="77">
        <v>0.4840717814667953</v>
      </c>
      <c r="I34" s="77">
        <f t="shared" si="2"/>
        <v>0.4840717814667953</v>
      </c>
      <c r="J34" s="76">
        <f>分析係数表!G37</f>
        <v>0.45930626057529611</v>
      </c>
      <c r="K34" s="78">
        <f t="shared" si="3"/>
        <v>0.22233719979553568</v>
      </c>
      <c r="L34" s="79"/>
      <c r="M34" s="80"/>
      <c r="N34" s="81">
        <f>分析係数表!H37</f>
        <v>4.6223715090992851E-2</v>
      </c>
      <c r="O34" s="82">
        <f t="shared" si="4"/>
        <v>0.57734219507533613</v>
      </c>
      <c r="P34" s="76">
        <f>分析係数表!C37</f>
        <v>0.21490407922986354</v>
      </c>
      <c r="Q34" s="82">
        <f t="shared" si="5"/>
        <v>0.12407319283321337</v>
      </c>
      <c r="R34" s="83">
        <v>0.145432414168881</v>
      </c>
      <c r="S34" s="84">
        <f t="shared" si="6"/>
        <v>0.62950419563567628</v>
      </c>
      <c r="T34" s="85">
        <f>分析係数表!F37</f>
        <v>0.7057529610829103</v>
      </c>
      <c r="U34" s="86">
        <f t="shared" si="7"/>
        <v>0.44427445008399419</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投入係数表!V35</f>
        <v>1.8925446785179163E-2</v>
      </c>
      <c r="E35" s="77">
        <f t="shared" si="0"/>
        <v>1.8925446785179163</v>
      </c>
      <c r="F35" s="76">
        <f>分析係数表!C38</f>
        <v>0.11038675651919128</v>
      </c>
      <c r="G35" s="77">
        <f t="shared" si="1"/>
        <v>0.20891186862924835</v>
      </c>
      <c r="H35" s="77">
        <v>0.2328786067097271</v>
      </c>
      <c r="I35" s="77">
        <f t="shared" si="2"/>
        <v>0.2328786067097271</v>
      </c>
      <c r="J35" s="76">
        <f>分析係数表!G38</f>
        <v>0.31473468458209974</v>
      </c>
      <c r="K35" s="78">
        <f t="shared" si="3"/>
        <v>7.3294974828704812E-2</v>
      </c>
      <c r="L35" s="79"/>
      <c r="M35" s="80"/>
      <c r="N35" s="81">
        <f>分析係数表!H38</f>
        <v>4.1428317511906877E-2</v>
      </c>
      <c r="O35" s="82">
        <f t="shared" si="4"/>
        <v>0.51744685003181456</v>
      </c>
      <c r="P35" s="76">
        <f>分析係数表!C38</f>
        <v>0.11038675651919128</v>
      </c>
      <c r="Q35" s="82">
        <f t="shared" si="5"/>
        <v>5.7119279446084394E-2</v>
      </c>
      <c r="R35" s="83">
        <v>6.9453887293156755E-2</v>
      </c>
      <c r="S35" s="84">
        <f t="shared" si="6"/>
        <v>0.30233249400288387</v>
      </c>
      <c r="T35" s="85">
        <f>分析係数表!F38</f>
        <v>0.52516511045319969</v>
      </c>
      <c r="U35" s="86">
        <f t="shared" si="7"/>
        <v>0.15877447760661584</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投入係数表!V36</f>
        <v>0</v>
      </c>
      <c r="E36" s="77">
        <f t="shared" si="0"/>
        <v>0</v>
      </c>
      <c r="F36" s="76">
        <f>分析係数表!C39</f>
        <v>1</v>
      </c>
      <c r="G36" s="77">
        <f t="shared" si="1"/>
        <v>0</v>
      </c>
      <c r="H36" s="77">
        <v>1.7718242532367659E-2</v>
      </c>
      <c r="I36" s="77">
        <f t="shared" si="2"/>
        <v>1.7718242532367659E-2</v>
      </c>
      <c r="J36" s="76">
        <f>分析係数表!G39</f>
        <v>0.35137517630465442</v>
      </c>
      <c r="K36" s="78">
        <f t="shared" si="3"/>
        <v>6.2257505936193129E-3</v>
      </c>
      <c r="L36" s="79"/>
      <c r="M36" s="80"/>
      <c r="N36" s="81">
        <f>分析係数表!H39</f>
        <v>3.6128713984641667E-3</v>
      </c>
      <c r="O36" s="82">
        <f t="shared" si="4"/>
        <v>4.5125388550187141E-2</v>
      </c>
      <c r="P36" s="76">
        <f>分析係数表!C39</f>
        <v>1</v>
      </c>
      <c r="Q36" s="82">
        <f t="shared" si="5"/>
        <v>4.5125388550187141E-2</v>
      </c>
      <c r="R36" s="83">
        <v>6.3643948651506535E-2</v>
      </c>
      <c r="S36" s="84">
        <f t="shared" si="6"/>
        <v>8.1362191183874194E-2</v>
      </c>
      <c r="T36" s="85">
        <f>分析係数表!F39</f>
        <v>0.70210390220968499</v>
      </c>
      <c r="U36" s="86">
        <f t="shared" si="7"/>
        <v>5.71247119225285E-2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投入係数表!V37</f>
        <v>1.2194718457982578E-3</v>
      </c>
      <c r="E37" s="77">
        <f t="shared" si="0"/>
        <v>0.12194718457982578</v>
      </c>
      <c r="F37" s="76">
        <f>分析係数表!C40</f>
        <v>1</v>
      </c>
      <c r="G37" s="77">
        <f t="shared" si="1"/>
        <v>0.12194718457982578</v>
      </c>
      <c r="H37" s="77">
        <v>0.12735668523776744</v>
      </c>
      <c r="I37" s="77">
        <f t="shared" si="2"/>
        <v>0.12735668523776744</v>
      </c>
      <c r="J37" s="76">
        <f>分析係数表!G40</f>
        <v>0.54518413597733706</v>
      </c>
      <c r="K37" s="78">
        <f t="shared" si="3"/>
        <v>6.9432844402289917E-2</v>
      </c>
      <c r="L37" s="79"/>
      <c r="M37" s="80"/>
      <c r="N37" s="81">
        <f>分析係数表!H40</f>
        <v>3.4256985428810838E-2</v>
      </c>
      <c r="O37" s="82">
        <f t="shared" si="4"/>
        <v>0.42787567215659378</v>
      </c>
      <c r="P37" s="76">
        <f>分析係数表!C40</f>
        <v>1</v>
      </c>
      <c r="Q37" s="82">
        <f t="shared" si="5"/>
        <v>0.42787567215659378</v>
      </c>
      <c r="R37" s="83">
        <v>0.42868235639696606</v>
      </c>
      <c r="S37" s="84">
        <f t="shared" si="6"/>
        <v>0.5560390416347335</v>
      </c>
      <c r="T37" s="85">
        <f>分析係数表!F40</f>
        <v>0.74197355996222847</v>
      </c>
      <c r="U37" s="86">
        <f t="shared" si="7"/>
        <v>0.41256626719970901</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投入係数表!V38</f>
        <v>0</v>
      </c>
      <c r="E38" s="77">
        <f t="shared" si="0"/>
        <v>0</v>
      </c>
      <c r="F38" s="76">
        <f>分析係数表!C41</f>
        <v>0.81633454219164769</v>
      </c>
      <c r="G38" s="77">
        <f t="shared" si="1"/>
        <v>0</v>
      </c>
      <c r="H38" s="77">
        <v>1.2526573454077928E-3</v>
      </c>
      <c r="I38" s="77">
        <f t="shared" si="2"/>
        <v>1.2526573454077928E-3</v>
      </c>
      <c r="J38" s="76">
        <f>分析係数表!G41</f>
        <v>0.4395790436970945</v>
      </c>
      <c r="K38" s="78">
        <f t="shared" si="3"/>
        <v>5.5064191797449854E-4</v>
      </c>
      <c r="L38" s="79"/>
      <c r="M38" s="80"/>
      <c r="N38" s="81">
        <f>分析係数表!H41</f>
        <v>5.7994566183378615E-2</v>
      </c>
      <c r="O38" s="82">
        <f t="shared" si="4"/>
        <v>0.72436216078352611</v>
      </c>
      <c r="P38" s="76">
        <f>分析係数表!C41</f>
        <v>0.81633454219164769</v>
      </c>
      <c r="Q38" s="82">
        <f t="shared" si="5"/>
        <v>0.5913218529041725</v>
      </c>
      <c r="R38" s="83">
        <v>0.60226155400757375</v>
      </c>
      <c r="S38" s="84">
        <f t="shared" si="6"/>
        <v>0.60351421135298156</v>
      </c>
      <c r="T38" s="85">
        <f>分析係数表!F41</f>
        <v>0.54481811942347291</v>
      </c>
      <c r="U38" s="86">
        <f t="shared" si="7"/>
        <v>0.32880547767467178</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投入係数表!V39</f>
        <v>6.7590881375639866E-4</v>
      </c>
      <c r="E39" s="77">
        <f>$C$24*D39</f>
        <v>6.7590881375639872E-2</v>
      </c>
      <c r="F39" s="76">
        <f>分析係数表!C42</f>
        <v>0.95937673900946019</v>
      </c>
      <c r="G39" s="77">
        <f>E39*F39</f>
        <v>6.4845119360936634E-2</v>
      </c>
      <c r="H39" s="77">
        <v>7.4272926204384526E-2</v>
      </c>
      <c r="I39" s="77">
        <f>C39+H39</f>
        <v>7.4272926204384526E-2</v>
      </c>
      <c r="J39" s="76">
        <f>分析係数表!G42</f>
        <v>0.48447864154948261</v>
      </c>
      <c r="K39" s="78">
        <f t="shared" si="3"/>
        <v>3.5983646391405187E-2</v>
      </c>
      <c r="L39" s="79"/>
      <c r="M39" s="80"/>
      <c r="N39" s="81">
        <f>分析係数表!H42</f>
        <v>1.0613716578219029E-2</v>
      </c>
      <c r="O39" s="82">
        <f t="shared" si="4"/>
        <v>0.13256715551992729</v>
      </c>
      <c r="P39" s="76">
        <f>分析係数表!C42</f>
        <v>0.95937673900946019</v>
      </c>
      <c r="Q39" s="82">
        <f>O39*P39</f>
        <v>0.12718184536246779</v>
      </c>
      <c r="R39" s="83">
        <v>0.13330402634292293</v>
      </c>
      <c r="S39" s="84">
        <f>I39+R39</f>
        <v>0.20757695254730746</v>
      </c>
      <c r="T39" s="85">
        <f>分析係数表!F42</f>
        <v>0.55638100291854609</v>
      </c>
      <c r="U39" s="86">
        <f>S39*T39</f>
        <v>0.11549187304104637</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投入係数表!V40</f>
        <v>3.4041225711004076E-2</v>
      </c>
      <c r="E40" s="77">
        <f>$C$24*D40</f>
        <v>3.4041225711004075</v>
      </c>
      <c r="F40" s="76">
        <f>分析係数表!C43</f>
        <v>0.4131437979732393</v>
      </c>
      <c r="G40" s="77">
        <f>E40*F40</f>
        <v>1.4063921277908507</v>
      </c>
      <c r="H40" s="77">
        <v>1.6755159317043811</v>
      </c>
      <c r="I40" s="77">
        <f>C40+H40</f>
        <v>1.6755159317043811</v>
      </c>
      <c r="J40" s="76">
        <f>分析係数表!G43</f>
        <v>0.33776204164621748</v>
      </c>
      <c r="K40" s="78">
        <f t="shared" si="3"/>
        <v>0.565925681903236</v>
      </c>
      <c r="L40" s="79"/>
      <c r="M40" s="80"/>
      <c r="N40" s="81">
        <f>分析係数表!H43</f>
        <v>3.0226965224299098E-2</v>
      </c>
      <c r="O40" s="82">
        <f t="shared" si="4"/>
        <v>0.37754002288023036</v>
      </c>
      <c r="P40" s="76">
        <f>分析係数表!C43</f>
        <v>0.4131437979732393</v>
      </c>
      <c r="Q40" s="82">
        <f>O40*P40</f>
        <v>0.15597831893964204</v>
      </c>
      <c r="R40" s="83">
        <v>0.27904805567425645</v>
      </c>
      <c r="S40" s="84">
        <f>I40+R40</f>
        <v>1.9545639873786376</v>
      </c>
      <c r="T40" s="85">
        <f>分析係数表!F43</f>
        <v>0.53379373203393399</v>
      </c>
      <c r="U40" s="86">
        <f>S40*T40</f>
        <v>1.04333400532197</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投入係数表!V41</f>
        <v>1.1343924146960537E-4</v>
      </c>
      <c r="E41" s="77">
        <f>$C$24*D41</f>
        <v>1.1343924146960538E-2</v>
      </c>
      <c r="F41" s="76">
        <f>分析係数表!C44</f>
        <v>0.45547864698968266</v>
      </c>
      <c r="G41" s="77">
        <f>E41*F41</f>
        <v>5.1669152220111753E-3</v>
      </c>
      <c r="H41" s="77">
        <v>8.1365861011873635E-3</v>
      </c>
      <c r="I41" s="77">
        <f>C41+H41</f>
        <v>8.1365861011873635E-3</v>
      </c>
      <c r="J41" s="76">
        <f>分析係数表!G44</f>
        <v>0.26709165419892017</v>
      </c>
      <c r="K41" s="78">
        <f t="shared" si="3"/>
        <v>2.1732142412980754E-3</v>
      </c>
      <c r="L41" s="79"/>
      <c r="M41" s="80"/>
      <c r="N41" s="81">
        <f>分析係数表!H44</f>
        <v>0.10779487886361411</v>
      </c>
      <c r="O41" s="82">
        <f t="shared" si="4"/>
        <v>1.346376678258947</v>
      </c>
      <c r="P41" s="76">
        <f>分析係数表!C44</f>
        <v>0.45547864698968266</v>
      </c>
      <c r="Q41" s="82">
        <f>O41*P41</f>
        <v>0.61324582775184844</v>
      </c>
      <c r="R41" s="83">
        <v>0.62340058477427263</v>
      </c>
      <c r="S41" s="84">
        <f>I41+R41</f>
        <v>0.63153717087546002</v>
      </c>
      <c r="T41" s="85">
        <f>分析係数表!F44</f>
        <v>0.48806348793338972</v>
      </c>
      <c r="U41" s="86">
        <f>S41*T41</f>
        <v>0.30823023437706215</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投入係数表!V42</f>
        <v>1.2620115613493597E-3</v>
      </c>
      <c r="E42" s="77">
        <f>$C$24*D42</f>
        <v>0.12620115613493599</v>
      </c>
      <c r="F42" s="76">
        <f>分析係数表!C45</f>
        <v>1</v>
      </c>
      <c r="G42" s="77">
        <f>E42*F42</f>
        <v>0.12620115613493599</v>
      </c>
      <c r="H42" s="77">
        <v>0.14638282351616849</v>
      </c>
      <c r="I42" s="77">
        <f>C42+H42</f>
        <v>0.14638282351616849</v>
      </c>
      <c r="J42" s="76">
        <f>分析係数表!G45</f>
        <v>0</v>
      </c>
      <c r="K42" s="78">
        <f t="shared" si="3"/>
        <v>0</v>
      </c>
      <c r="L42" s="79"/>
      <c r="M42" s="80"/>
      <c r="N42" s="81">
        <f>分析係数表!H45</f>
        <v>0</v>
      </c>
      <c r="O42" s="82">
        <f t="shared" si="4"/>
        <v>0</v>
      </c>
      <c r="P42" s="76">
        <f>分析係数表!C45</f>
        <v>1</v>
      </c>
      <c r="Q42" s="82">
        <f>O42*P42</f>
        <v>0</v>
      </c>
      <c r="R42" s="83">
        <v>1.3395565536325083E-2</v>
      </c>
      <c r="S42" s="84">
        <f>I42+R42</f>
        <v>0.15977838905249359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投入係数表!V43</f>
        <v>2.2120652086573046E-3</v>
      </c>
      <c r="E43" s="77">
        <f>$C$24*D43</f>
        <v>0.22120652086573045</v>
      </c>
      <c r="F43" s="76">
        <f>分析係数表!C46</f>
        <v>0.339622641509434</v>
      </c>
      <c r="G43" s="77">
        <f>E43*F43</f>
        <v>7.5126742935531107E-2</v>
      </c>
      <c r="H43" s="77">
        <v>9.3465262078181649E-2</v>
      </c>
      <c r="I43" s="77">
        <f>C43+H43</f>
        <v>9.3465262078181649E-2</v>
      </c>
      <c r="J43" s="76">
        <f>分析係数表!G46</f>
        <v>9.1833387996064289E-3</v>
      </c>
      <c r="K43" s="78">
        <f t="shared" si="3"/>
        <v>8.5832316765794897E-4</v>
      </c>
      <c r="L43" s="79"/>
      <c r="M43" s="80"/>
      <c r="N43" s="81">
        <f>分析係数表!H46</f>
        <v>2.0661561732582222E-2</v>
      </c>
      <c r="O43" s="82">
        <f t="shared" si="4"/>
        <v>0.25806647909825897</v>
      </c>
      <c r="P43" s="76">
        <f>分析係数表!C46</f>
        <v>0.339622641509434</v>
      </c>
      <c r="Q43" s="82">
        <f>O43*P43</f>
        <v>8.7645219316389855E-2</v>
      </c>
      <c r="R43" s="83">
        <v>9.7687006486025685E-2</v>
      </c>
      <c r="S43" s="84">
        <f>I43+R43</f>
        <v>0.19115226856420733</v>
      </c>
      <c r="T43" s="85">
        <f>分析係数表!F46</f>
        <v>0.31321744834371923</v>
      </c>
      <c r="U43" s="86">
        <f>S43*T43</f>
        <v>5.9872225804794357E-2</v>
      </c>
      <c r="V43" s="87">
        <f>分析係数表!D46</f>
        <v>3.9357166284027549E-3</v>
      </c>
      <c r="W43" s="88">
        <f>ROUND(S43*V43,0)</f>
        <v>0</v>
      </c>
      <c r="X43" s="76">
        <f>分析係数表!E46</f>
        <v>1.0167267956707117E-2</v>
      </c>
      <c r="Y43" s="89">
        <f>ROUND(S43*X43,0)</f>
        <v>0</v>
      </c>
    </row>
    <row r="44" spans="1:25" x14ac:dyDescent="0.2">
      <c r="A44" s="3">
        <v>37</v>
      </c>
      <c r="B44" s="14" t="s">
        <v>151</v>
      </c>
      <c r="C44" s="197">
        <f>SUM(C5:C43)</f>
        <v>100</v>
      </c>
      <c r="D44" s="92">
        <f>投入係数表!V44</f>
        <v>0.66013603255706232</v>
      </c>
      <c r="E44" s="91">
        <f>SUM(E5:E43)</f>
        <v>66.013603255706229</v>
      </c>
      <c r="F44" s="92">
        <f>分析係数表!C47</f>
        <v>0.37586044165269894</v>
      </c>
      <c r="G44" s="91">
        <f>SUM(G5:G43)</f>
        <v>10.172718232108247</v>
      </c>
      <c r="H44" s="91">
        <f>SUM(H5:H43)</f>
        <v>11.48128858594492</v>
      </c>
      <c r="I44" s="91">
        <f>SUM(I5:I43)</f>
        <v>111.48128858594495</v>
      </c>
      <c r="J44" s="92">
        <f>分析係数表!G47</f>
        <v>0.22454849559823431</v>
      </c>
      <c r="K44" s="93">
        <f>SUM(K5:K43)</f>
        <v>19.909946226303951</v>
      </c>
      <c r="L44" s="94">
        <f>最終需要_まとめ!$L$33</f>
        <v>0.62733333333333341</v>
      </c>
      <c r="M44" s="91">
        <f>K44*L44</f>
        <v>12.49017293263468</v>
      </c>
      <c r="N44" s="95">
        <f>分析係数表!H47</f>
        <v>1</v>
      </c>
      <c r="O44" s="96">
        <f>SUM(O5:O43)</f>
        <v>12.49017293263468</v>
      </c>
      <c r="P44" s="92">
        <f>分析係数表!C47</f>
        <v>0.37586044165269894</v>
      </c>
      <c r="Q44" s="96">
        <f>SUM(Q5:Q43)</f>
        <v>5.9638444455851376</v>
      </c>
      <c r="R44" s="91">
        <f>SUM(R7:R43)</f>
        <v>6.5511506084774433</v>
      </c>
      <c r="S44" s="97">
        <f>SUM(S5:S43)</f>
        <v>118.08632577990514</v>
      </c>
      <c r="T44" s="98">
        <f>分析係数表!F47</f>
        <v>0.4514453000332283</v>
      </c>
      <c r="U44" s="99">
        <f>SUM(U5:U43)</f>
        <v>41.714067401592679</v>
      </c>
      <c r="V44" s="100">
        <f>分析係数表!D47</f>
        <v>6.1166352989693973E-2</v>
      </c>
      <c r="W44" s="101">
        <f>SUM(W5:W43)</f>
        <v>1</v>
      </c>
      <c r="X44" s="92">
        <f>分析係数表!E47</f>
        <v>5.2427176815309715E-2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207</v>
      </c>
      <c r="S2" s="3" t="s">
        <v>153</v>
      </c>
      <c r="U2" s="64" t="s">
        <v>210</v>
      </c>
      <c r="W2" s="3" t="s">
        <v>130</v>
      </c>
      <c r="Y2" s="3" t="s">
        <v>154</v>
      </c>
    </row>
    <row r="3" spans="1:25" ht="44" x14ac:dyDescent="0.2">
      <c r="B3" s="65"/>
      <c r="C3" s="66" t="s">
        <v>228</v>
      </c>
      <c r="D3" s="66" t="s">
        <v>237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投入係数表!W5</f>
        <v>0</v>
      </c>
      <c r="E5" s="77">
        <f t="shared" ref="E5:E38" si="0">$C$25*D5</f>
        <v>0</v>
      </c>
      <c r="F5" s="76">
        <f>分析係数表!C8</f>
        <v>0.31930596918295995</v>
      </c>
      <c r="G5" s="77">
        <f t="shared" ref="G5:G38" si="1">E5*F5</f>
        <v>0</v>
      </c>
      <c r="H5" s="77">
        <f t="array" ref="H5:H43">MMULT(逆行列係数!C5:AO43,'21'!G5:G43)</f>
        <v>2.7650645060391067E-4</v>
      </c>
      <c r="I5" s="77">
        <f t="shared" ref="I5:I38" si="2">C5+H5</f>
        <v>2.7650645060391067E-4</v>
      </c>
      <c r="J5" s="76">
        <f>分析係数表!G8</f>
        <v>0.11985164942416553</v>
      </c>
      <c r="K5" s="78">
        <f t="shared" ref="K5:K38" si="3">I5*J5</f>
        <v>3.3139754181300245E-5</v>
      </c>
      <c r="L5" s="79" t="s">
        <v>184</v>
      </c>
      <c r="M5" s="80" t="s">
        <v>184</v>
      </c>
      <c r="N5" s="81">
        <f>分析係数表!H8</f>
        <v>1.0269115390614515E-2</v>
      </c>
      <c r="O5" s="82">
        <f t="shared" ref="O5:O43" si="4">$M$44*N5</f>
        <v>0.1005155730531518</v>
      </c>
      <c r="P5" s="76">
        <f>分析係数表!C8</f>
        <v>0.31930596918295995</v>
      </c>
      <c r="Q5" s="82">
        <f t="shared" ref="Q5:Q38" si="5">O5*P5</f>
        <v>3.2095222471717248E-2</v>
      </c>
      <c r="R5" s="83">
        <f t="array" ref="R5:R43">MMULT(逆行列係数!C5:AO43,'21'!Q5:Q43)</f>
        <v>4.1556726677337195E-2</v>
      </c>
      <c r="S5" s="84">
        <f t="shared" ref="S5:S38" si="6">I5+R5</f>
        <v>4.1833233127941107E-2</v>
      </c>
      <c r="T5" s="85">
        <f>分析係数表!F8</f>
        <v>0.45168846379074762</v>
      </c>
      <c r="U5" s="86">
        <f t="shared" ref="U5:U38" si="7">S5*T5</f>
        <v>1.8895588806959931E-2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投入係数表!W6</f>
        <v>0</v>
      </c>
      <c r="E6" s="77">
        <f t="shared" si="0"/>
        <v>0</v>
      </c>
      <c r="F6" s="76">
        <f>分析係数表!C9</f>
        <v>0.10538116591928248</v>
      </c>
      <c r="G6" s="77">
        <f t="shared" si="1"/>
        <v>0</v>
      </c>
      <c r="H6" s="77">
        <v>1.4214439645974023E-4</v>
      </c>
      <c r="I6" s="77">
        <f t="shared" si="2"/>
        <v>1.4214439645974023E-4</v>
      </c>
      <c r="J6" s="76">
        <f>分析係数表!G9</f>
        <v>0.23529411764705882</v>
      </c>
      <c r="K6" s="78">
        <f t="shared" si="3"/>
        <v>3.3445740343468289E-5</v>
      </c>
      <c r="L6" s="79"/>
      <c r="M6" s="80"/>
      <c r="N6" s="81">
        <f>分析係数表!H9</f>
        <v>5.5136190016722222E-4</v>
      </c>
      <c r="O6" s="82">
        <f t="shared" si="4"/>
        <v>5.396809291444391E-3</v>
      </c>
      <c r="P6" s="76">
        <f>分析係数表!C9</f>
        <v>0.10538116591928248</v>
      </c>
      <c r="Q6" s="82">
        <f t="shared" si="5"/>
        <v>5.6872205537642666E-4</v>
      </c>
      <c r="R6" s="83">
        <v>6.7244210495634395E-4</v>
      </c>
      <c r="S6" s="84">
        <f t="shared" si="6"/>
        <v>8.1458650141608417E-4</v>
      </c>
      <c r="T6" s="85">
        <f>分析係数表!F9</f>
        <v>0.68627450980392157</v>
      </c>
      <c r="U6" s="86">
        <f t="shared" si="7"/>
        <v>5.590299519522146E-4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投入係数表!W7</f>
        <v>0</v>
      </c>
      <c r="E7" s="77">
        <f t="shared" si="0"/>
        <v>0</v>
      </c>
      <c r="F7" s="76">
        <f>分析係数表!C10</f>
        <v>4.5045045045044585E-3</v>
      </c>
      <c r="G7" s="77">
        <f t="shared" si="1"/>
        <v>0</v>
      </c>
      <c r="H7" s="77">
        <v>2.8891500813584562E-6</v>
      </c>
      <c r="I7" s="77">
        <f t="shared" si="2"/>
        <v>2.8891500813584562E-6</v>
      </c>
      <c r="J7" s="76">
        <f>分析係数表!G10</f>
        <v>0.2857142857142857</v>
      </c>
      <c r="K7" s="78">
        <f t="shared" si="3"/>
        <v>8.2547145181670172E-7</v>
      </c>
      <c r="L7" s="79"/>
      <c r="M7" s="80"/>
      <c r="N7" s="81">
        <f>分析係数表!H10</f>
        <v>1.0301761818913889E-3</v>
      </c>
      <c r="O7" s="82">
        <f t="shared" si="4"/>
        <v>1.0083512097172415E-2</v>
      </c>
      <c r="P7" s="76">
        <f>分析係数表!C10</f>
        <v>4.5045045045044585E-3</v>
      </c>
      <c r="Q7" s="82">
        <f t="shared" si="5"/>
        <v>4.5421225662938346E-5</v>
      </c>
      <c r="R7" s="83">
        <v>6.734098676146826E-5</v>
      </c>
      <c r="S7" s="84">
        <f t="shared" si="6"/>
        <v>7.0230136842826713E-5</v>
      </c>
      <c r="T7" s="85">
        <f>分析係数表!F10</f>
        <v>0.5714285714285714</v>
      </c>
      <c r="U7" s="86">
        <f t="shared" si="7"/>
        <v>4.0131506767329549E-5</v>
      </c>
      <c r="V7" s="87">
        <f>分析係数表!D10</f>
        <v>0</v>
      </c>
      <c r="W7" s="167">
        <f t="shared" si="8"/>
        <v>0</v>
      </c>
      <c r="X7" s="76">
        <f>分析係数表!E10</f>
        <v>0</v>
      </c>
      <c r="Y7" s="166">
        <f t="shared" si="9"/>
        <v>0</v>
      </c>
    </row>
    <row r="8" spans="1:25" x14ac:dyDescent="0.2">
      <c r="A8" s="6" t="s">
        <v>222</v>
      </c>
      <c r="B8" s="5" t="s">
        <v>27</v>
      </c>
      <c r="C8" s="90"/>
      <c r="D8" s="76">
        <f>投入係数表!W8</f>
        <v>1.1313497001923294E-4</v>
      </c>
      <c r="E8" s="77">
        <f t="shared" si="0"/>
        <v>1.1313497001923294E-2</v>
      </c>
      <c r="F8" s="76">
        <f>分析係数表!C11</f>
        <v>3.1931139802859887E-3</v>
      </c>
      <c r="G8" s="77">
        <f t="shared" si="1"/>
        <v>3.6125285442764888E-5</v>
      </c>
      <c r="H8" s="77">
        <v>1.0975540687849917E-3</v>
      </c>
      <c r="I8" s="77">
        <f t="shared" si="2"/>
        <v>1.0975540687849917E-3</v>
      </c>
      <c r="J8" s="76">
        <f>分析係数表!G11</f>
        <v>0.37142857142857144</v>
      </c>
      <c r="K8" s="78">
        <f t="shared" si="3"/>
        <v>4.076629398344255E-4</v>
      </c>
      <c r="L8" s="79"/>
      <c r="M8" s="80"/>
      <c r="N8" s="81">
        <f>分析係数表!H11</f>
        <v>-1.8136904610763891E-5</v>
      </c>
      <c r="O8" s="82">
        <f t="shared" si="4"/>
        <v>-1.7752662142909184E-4</v>
      </c>
      <c r="P8" s="76">
        <f>分析係数表!C11</f>
        <v>3.1931139802859887E-3</v>
      </c>
      <c r="Q8" s="82">
        <f t="shared" si="5"/>
        <v>-5.6686273675817131E-7</v>
      </c>
      <c r="R8" s="83">
        <v>1.2636595857771441E-4</v>
      </c>
      <c r="S8" s="84">
        <f t="shared" si="6"/>
        <v>1.2239200273627062E-3</v>
      </c>
      <c r="T8" s="85">
        <f>分析係数表!F11</f>
        <v>0.6</v>
      </c>
      <c r="U8" s="86">
        <f t="shared" si="7"/>
        <v>7.3435201641762363E-4</v>
      </c>
      <c r="V8" s="87">
        <f>分析係数表!D11</f>
        <v>2.8571428571428571E-2</v>
      </c>
      <c r="W8" s="167">
        <f t="shared" si="8"/>
        <v>0</v>
      </c>
      <c r="X8" s="76">
        <f>分析係数表!E11</f>
        <v>0</v>
      </c>
      <c r="Y8" s="166">
        <f t="shared" si="9"/>
        <v>0</v>
      </c>
    </row>
    <row r="9" spans="1:25" x14ac:dyDescent="0.2">
      <c r="A9" s="6" t="s">
        <v>223</v>
      </c>
      <c r="B9" s="5" t="s">
        <v>191</v>
      </c>
      <c r="C9" s="90"/>
      <c r="D9" s="76">
        <f>投入係数表!W9</f>
        <v>0</v>
      </c>
      <c r="E9" s="77">
        <f t="shared" si="0"/>
        <v>0</v>
      </c>
      <c r="F9" s="76">
        <f>分析係数表!C12</f>
        <v>6.6043595279642764E-2</v>
      </c>
      <c r="G9" s="77">
        <f t="shared" si="1"/>
        <v>0</v>
      </c>
      <c r="H9" s="77">
        <v>1.2208003054014975E-4</v>
      </c>
      <c r="I9" s="77">
        <f t="shared" si="2"/>
        <v>1.2208003054014975E-4</v>
      </c>
      <c r="J9" s="76">
        <f>分析係数表!G12</f>
        <v>0.14090852981113441</v>
      </c>
      <c r="K9" s="78">
        <f t="shared" si="3"/>
        <v>1.720211762271089E-5</v>
      </c>
      <c r="L9" s="79"/>
      <c r="M9" s="80"/>
      <c r="N9" s="81">
        <f>分析係数表!H12</f>
        <v>8.4811793340854105E-2</v>
      </c>
      <c r="O9" s="82">
        <f t="shared" si="4"/>
        <v>0.83014998712671917</v>
      </c>
      <c r="P9" s="76">
        <f>分析係数表!C12</f>
        <v>6.6043595279642764E-2</v>
      </c>
      <c r="Q9" s="82">
        <f t="shared" si="5"/>
        <v>5.4826089771197691E-2</v>
      </c>
      <c r="R9" s="83">
        <v>6.1362850257514423E-2</v>
      </c>
      <c r="S9" s="84">
        <f t="shared" si="6"/>
        <v>6.1484930288054573E-2</v>
      </c>
      <c r="T9" s="85">
        <f>分析係数表!F12</f>
        <v>0.31027033699543266</v>
      </c>
      <c r="U9" s="86">
        <f t="shared" si="7"/>
        <v>1.9076950040615378E-2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投入係数表!W10</f>
        <v>1.7535920352981106E-3</v>
      </c>
      <c r="E10" s="77">
        <f t="shared" si="0"/>
        <v>0.17535920352981105</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0.13488472696182396</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投入係数表!W11</f>
        <v>1.4707546102500284E-3</v>
      </c>
      <c r="E11" s="77">
        <f t="shared" si="0"/>
        <v>0.14707546102500282</v>
      </c>
      <c r="F11" s="76">
        <f>分析係数表!C14</f>
        <v>0.21132596685082872</v>
      </c>
      <c r="G11" s="77">
        <f t="shared" si="1"/>
        <v>3.1080864001140098E-2</v>
      </c>
      <c r="H11" s="77">
        <v>7.4330223503390497E-2</v>
      </c>
      <c r="I11" s="77">
        <f t="shared" si="2"/>
        <v>7.4330223503390497E-2</v>
      </c>
      <c r="J11" s="76">
        <f>分析係数表!G14</f>
        <v>0.15875192868163895</v>
      </c>
      <c r="K11" s="78">
        <f t="shared" si="3"/>
        <v>1.1800066340500532E-2</v>
      </c>
      <c r="L11" s="79"/>
      <c r="M11" s="80"/>
      <c r="N11" s="81">
        <f>分析係数表!H14</f>
        <v>1.0700773720350694E-3</v>
      </c>
      <c r="O11" s="82">
        <f t="shared" si="4"/>
        <v>1.0474070664316416E-2</v>
      </c>
      <c r="P11" s="76">
        <f>分析係数表!C14</f>
        <v>0.21132596685082872</v>
      </c>
      <c r="Q11" s="82">
        <f t="shared" si="5"/>
        <v>2.2134431100005684E-3</v>
      </c>
      <c r="R11" s="83">
        <v>1.1770866884249864E-2</v>
      </c>
      <c r="S11" s="84">
        <f t="shared" si="6"/>
        <v>8.6101090387640355E-2</v>
      </c>
      <c r="T11" s="85">
        <f>分析係数表!F14</f>
        <v>0.30327447282701869</v>
      </c>
      <c r="U11" s="86">
        <f t="shared" si="7"/>
        <v>2.6112262797143116E-2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投入係数表!W12</f>
        <v>1.0069012331711731E-2</v>
      </c>
      <c r="E12" s="77">
        <f t="shared" si="0"/>
        <v>1.0069012331711731</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7.6549479160224393E-2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投入係数表!W13</f>
        <v>1.9515782328317682E-3</v>
      </c>
      <c r="E13" s="77">
        <f t="shared" si="0"/>
        <v>0.19515782328317682</v>
      </c>
      <c r="F13" s="76">
        <f>分析係数表!C16</f>
        <v>5.160637490513531E-2</v>
      </c>
      <c r="G13" s="77">
        <f t="shared" si="1"/>
        <v>1.0071387794021768E-2</v>
      </c>
      <c r="H13" s="77">
        <v>1.5250693782542383E-2</v>
      </c>
      <c r="I13" s="77">
        <f t="shared" si="2"/>
        <v>1.5250693782542383E-2</v>
      </c>
      <c r="J13" s="76">
        <f>分析係数表!G16</f>
        <v>3.3358042994810974E-2</v>
      </c>
      <c r="K13" s="78">
        <f t="shared" si="3"/>
        <v>5.087332988987452E-4</v>
      </c>
      <c r="L13" s="79"/>
      <c r="M13" s="80"/>
      <c r="N13" s="81">
        <f>分析係数表!H16</f>
        <v>1.6069297485136805E-2</v>
      </c>
      <c r="O13" s="82">
        <f t="shared" si="4"/>
        <v>0.15728858658617534</v>
      </c>
      <c r="P13" s="76">
        <f>分析係数表!C16</f>
        <v>5.160637490513531E-2</v>
      </c>
      <c r="Q13" s="82">
        <f t="shared" si="5"/>
        <v>8.1170937676650016E-3</v>
      </c>
      <c r="R13" s="83">
        <v>9.2645324388793623E-3</v>
      </c>
      <c r="S13" s="84">
        <f t="shared" si="6"/>
        <v>2.4515226221421743E-2</v>
      </c>
      <c r="T13" s="85">
        <f>分析係数表!F16</f>
        <v>0.28836174944403259</v>
      </c>
      <c r="U13" s="86">
        <f t="shared" si="7"/>
        <v>7.0692535212253946E-3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投入係数表!W14</f>
        <v>3.8098201153976698E-2</v>
      </c>
      <c r="E14" s="77">
        <f t="shared" si="0"/>
        <v>3.8098201153976698</v>
      </c>
      <c r="F14" s="76">
        <f>分析係数表!C17</f>
        <v>0.10194271980773084</v>
      </c>
      <c r="G14" s="77">
        <f t="shared" si="1"/>
        <v>0.38838342454184144</v>
      </c>
      <c r="H14" s="77">
        <v>0.451674337885693</v>
      </c>
      <c r="I14" s="77">
        <f t="shared" si="2"/>
        <v>0.451674337885693</v>
      </c>
      <c r="J14" s="76">
        <f>分析係数表!G17</f>
        <v>0.21196160054370911</v>
      </c>
      <c r="K14" s="78">
        <f t="shared" si="3"/>
        <v>9.5737615582771551E-2</v>
      </c>
      <c r="L14" s="79"/>
      <c r="M14" s="80"/>
      <c r="N14" s="81">
        <f>分析係数表!H17</f>
        <v>2.8221023574348612E-3</v>
      </c>
      <c r="O14" s="82">
        <f t="shared" si="4"/>
        <v>2.7623142294366687E-2</v>
      </c>
      <c r="P14" s="76">
        <f>分析係数表!C17</f>
        <v>0.10194271980773084</v>
      </c>
      <c r="Q14" s="82">
        <f t="shared" si="5"/>
        <v>2.8159782551237023E-3</v>
      </c>
      <c r="R14" s="83">
        <v>6.1764594960556632E-3</v>
      </c>
      <c r="S14" s="84">
        <f t="shared" si="6"/>
        <v>0.45785079738174866</v>
      </c>
      <c r="T14" s="85">
        <f>分析係数表!F17</f>
        <v>0.32180783280944697</v>
      </c>
      <c r="U14" s="86">
        <f t="shared" si="7"/>
        <v>0.14733997285549774</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投入係数表!W15</f>
        <v>5.8547346984953053E-3</v>
      </c>
      <c r="E15" s="77">
        <f t="shared" si="0"/>
        <v>0.58547346984953053</v>
      </c>
      <c r="F15" s="76">
        <f>分析係数表!C18</f>
        <v>6.449787835926446E-2</v>
      </c>
      <c r="G15" s="77">
        <f t="shared" si="1"/>
        <v>3.776179664093151E-2</v>
      </c>
      <c r="H15" s="77">
        <v>4.3847651368049495E-2</v>
      </c>
      <c r="I15" s="77">
        <f t="shared" si="2"/>
        <v>4.3847651368049495E-2</v>
      </c>
      <c r="J15" s="76">
        <f>分析係数表!G18</f>
        <v>0.21547360809833696</v>
      </c>
      <c r="K15" s="78">
        <f t="shared" si="3"/>
        <v>9.4480116469116051E-3</v>
      </c>
      <c r="L15" s="79"/>
      <c r="M15" s="80"/>
      <c r="N15" s="81">
        <f>分析係数表!H18</f>
        <v>4.2077618696972224E-4</v>
      </c>
      <c r="O15" s="82">
        <f t="shared" si="4"/>
        <v>4.1186176171549302E-3</v>
      </c>
      <c r="P15" s="76">
        <f>分析係数表!C18</f>
        <v>6.449787835926446E-2</v>
      </c>
      <c r="Q15" s="82">
        <f t="shared" si="5"/>
        <v>2.6564209807958234E-4</v>
      </c>
      <c r="R15" s="83">
        <v>6.8272754011228492E-4</v>
      </c>
      <c r="S15" s="84">
        <f t="shared" si="6"/>
        <v>4.4530378908161777E-2</v>
      </c>
      <c r="T15" s="85">
        <f>分析係数表!F18</f>
        <v>0.45914678235719453</v>
      </c>
      <c r="U15" s="86">
        <f t="shared" si="7"/>
        <v>2.0445980192829161E-2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投入係数表!W16</f>
        <v>5.504016291435683E-2</v>
      </c>
      <c r="E16" s="77">
        <f t="shared" si="0"/>
        <v>5.5040162914356827</v>
      </c>
      <c r="F16" s="76">
        <f>分析係数表!C19</f>
        <v>8.3816636211964779E-2</v>
      </c>
      <c r="G16" s="77">
        <f t="shared" si="1"/>
        <v>0.46132813120399213</v>
      </c>
      <c r="H16" s="77">
        <v>0.53951913959389275</v>
      </c>
      <c r="I16" s="77">
        <f t="shared" si="2"/>
        <v>0.53951913959389275</v>
      </c>
      <c r="J16" s="76">
        <f>分析係数表!G19</f>
        <v>5.7589381288803254E-2</v>
      </c>
      <c r="K16" s="78">
        <f t="shared" si="3"/>
        <v>3.1070573442679758E-2</v>
      </c>
      <c r="L16" s="79"/>
      <c r="M16" s="80"/>
      <c r="N16" s="81">
        <f>分析係数表!H19</f>
        <v>-1.0882142766458335E-4</v>
      </c>
      <c r="O16" s="82">
        <f t="shared" si="4"/>
        <v>-1.0651597285745509E-3</v>
      </c>
      <c r="P16" s="76">
        <f>分析係数表!C19</f>
        <v>8.3816636211964779E-2</v>
      </c>
      <c r="Q16" s="82">
        <f t="shared" si="5"/>
        <v>-8.9278105477568284E-5</v>
      </c>
      <c r="R16" s="83">
        <v>5.7730527023407943E-4</v>
      </c>
      <c r="S16" s="84">
        <f t="shared" si="6"/>
        <v>0.54009644486412678</v>
      </c>
      <c r="T16" s="85">
        <f>分析係数表!F19</f>
        <v>0.2397773496039392</v>
      </c>
      <c r="U16" s="86">
        <f t="shared" si="7"/>
        <v>0.12950289408003041</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投入係数表!W17</f>
        <v>2.4804842176716822E-2</v>
      </c>
      <c r="E17" s="77">
        <f t="shared" si="0"/>
        <v>2.4804842176716821</v>
      </c>
      <c r="F17" s="76">
        <f>分析係数表!C20</f>
        <v>0.20483184148778999</v>
      </c>
      <c r="G17" s="77">
        <f t="shared" si="1"/>
        <v>0.50808215008709079</v>
      </c>
      <c r="H17" s="77">
        <v>0.63909774095985616</v>
      </c>
      <c r="I17" s="77">
        <f t="shared" si="2"/>
        <v>0.63909774095985616</v>
      </c>
      <c r="J17" s="76">
        <f>分析係数表!G20</f>
        <v>0.10000439000834102</v>
      </c>
      <c r="K17" s="78">
        <f t="shared" si="3"/>
        <v>6.3912579740399156E-2</v>
      </c>
      <c r="L17" s="79"/>
      <c r="M17" s="80"/>
      <c r="N17" s="81">
        <f>分析係数表!H20</f>
        <v>5.2234285279000004E-4</v>
      </c>
      <c r="O17" s="82">
        <f t="shared" si="4"/>
        <v>5.1127666971578448E-3</v>
      </c>
      <c r="P17" s="76">
        <f>分析係数表!C20</f>
        <v>0.20483184148778999</v>
      </c>
      <c r="Q17" s="82">
        <f t="shared" si="5"/>
        <v>1.0472574176762872E-3</v>
      </c>
      <c r="R17" s="83">
        <v>3.7162930514119323E-3</v>
      </c>
      <c r="S17" s="84">
        <f t="shared" si="6"/>
        <v>0.64281403401126813</v>
      </c>
      <c r="T17" s="85">
        <f>分析係数表!F20</f>
        <v>0.22283682338996444</v>
      </c>
      <c r="U17" s="86">
        <f t="shared" si="7"/>
        <v>0.14324263736955956</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投入係数表!W18</f>
        <v>1.0323566014255006E-2</v>
      </c>
      <c r="E18" s="77">
        <f t="shared" si="0"/>
        <v>1.0323566014255006</v>
      </c>
      <c r="F18" s="76">
        <f>分析係数表!C21</f>
        <v>0.18990139408364504</v>
      </c>
      <c r="G18" s="77">
        <f t="shared" si="1"/>
        <v>0.19604595780215645</v>
      </c>
      <c r="H18" s="77">
        <v>0.23276043148331399</v>
      </c>
      <c r="I18" s="77">
        <f t="shared" si="2"/>
        <v>0.23276043148331399</v>
      </c>
      <c r="J18" s="76">
        <f>分析係数表!G21</f>
        <v>0.28518653100775193</v>
      </c>
      <c r="K18" s="78">
        <f t="shared" si="3"/>
        <v>6.6380140010593849E-2</v>
      </c>
      <c r="L18" s="79"/>
      <c r="M18" s="80"/>
      <c r="N18" s="81">
        <f>分析係数表!H21</f>
        <v>8.7057142131666677E-4</v>
      </c>
      <c r="O18" s="82">
        <f t="shared" si="4"/>
        <v>8.5212778285964075E-3</v>
      </c>
      <c r="P18" s="76">
        <f>分析係数表!C21</f>
        <v>0.18990139408364504</v>
      </c>
      <c r="Q18" s="82">
        <f t="shared" si="5"/>
        <v>1.6182025390245134E-3</v>
      </c>
      <c r="R18" s="83">
        <v>4.3712504882810858E-3</v>
      </c>
      <c r="S18" s="84">
        <f t="shared" si="6"/>
        <v>0.23713168197159507</v>
      </c>
      <c r="T18" s="85">
        <f>分析係数表!F21</f>
        <v>0.42587209302325579</v>
      </c>
      <c r="U18" s="86">
        <f t="shared" si="7"/>
        <v>0.10098776572336825</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投入係数表!W19</f>
        <v>8.0891503563751549E-3</v>
      </c>
      <c r="E19" s="77">
        <f t="shared" si="0"/>
        <v>0.80891503563751543</v>
      </c>
      <c r="F19" s="76">
        <f>分析係数表!C22</f>
        <v>1.6020972909991271E-2</v>
      </c>
      <c r="G19" s="77">
        <f t="shared" si="1"/>
        <v>1.2959605872433258E-2</v>
      </c>
      <c r="H19" s="77">
        <v>1.4981029250217692E-2</v>
      </c>
      <c r="I19" s="77">
        <f t="shared" si="2"/>
        <v>1.4981029250217692E-2</v>
      </c>
      <c r="J19" s="76">
        <f>分析係数表!G22</f>
        <v>0.19438596491228069</v>
      </c>
      <c r="K19" s="78">
        <f t="shared" si="3"/>
        <v>2.9121018261826668E-3</v>
      </c>
      <c r="L19" s="79"/>
      <c r="M19" s="80"/>
      <c r="N19" s="81">
        <f>分析係数表!H22</f>
        <v>3.9901190143680555E-5</v>
      </c>
      <c r="O19" s="82">
        <f t="shared" si="4"/>
        <v>3.9055856714400201E-4</v>
      </c>
      <c r="P19" s="76">
        <f>分析係数表!C22</f>
        <v>1.6020972909991271E-2</v>
      </c>
      <c r="Q19" s="82">
        <f t="shared" si="5"/>
        <v>6.2571282239790627E-6</v>
      </c>
      <c r="R19" s="83">
        <v>1.1402983058449332E-4</v>
      </c>
      <c r="S19" s="84">
        <f t="shared" si="6"/>
        <v>1.5095059080802185E-2</v>
      </c>
      <c r="T19" s="85">
        <f>分析係数表!F22</f>
        <v>0.4126315789473684</v>
      </c>
      <c r="U19" s="86">
        <f t="shared" si="7"/>
        <v>6.228698062815217E-3</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投入係数表!W20</f>
        <v>9.3336350265867184E-4</v>
      </c>
      <c r="E20" s="77">
        <f t="shared" si="0"/>
        <v>9.3336350265867188E-2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2.4853727000072854E-4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投入係数表!W21</f>
        <v>3.9597239506731531E-4</v>
      </c>
      <c r="E21" s="77">
        <f t="shared" si="0"/>
        <v>3.9597239506731531E-2</v>
      </c>
      <c r="F21" s="76">
        <f>分析係数表!C24</f>
        <v>0.69825317061497971</v>
      </c>
      <c r="G21" s="77">
        <f t="shared" si="1"/>
        <v>2.7648898033176026E-2</v>
      </c>
      <c r="H21" s="77">
        <v>4.7740495975578674E-2</v>
      </c>
      <c r="I21" s="77">
        <f t="shared" si="2"/>
        <v>4.7740495975578674E-2</v>
      </c>
      <c r="J21" s="76">
        <f>分析係数表!G24</f>
        <v>0.20807453416149069</v>
      </c>
      <c r="K21" s="78">
        <f t="shared" si="3"/>
        <v>9.9335814607570544E-3</v>
      </c>
      <c r="L21" s="79"/>
      <c r="M21" s="80"/>
      <c r="N21" s="81">
        <f>分析係数表!H24</f>
        <v>2.9019047377222226E-4</v>
      </c>
      <c r="O21" s="82">
        <f t="shared" si="4"/>
        <v>2.8404259428654694E-3</v>
      </c>
      <c r="P21" s="76">
        <f>分析係数表!C24</f>
        <v>0.69825317061497971</v>
      </c>
      <c r="Q21" s="82">
        <f t="shared" si="5"/>
        <v>1.9833364205028574E-3</v>
      </c>
      <c r="R21" s="83">
        <v>1.0223446726301547E-2</v>
      </c>
      <c r="S21" s="84">
        <f t="shared" si="6"/>
        <v>5.7963942701880225E-2</v>
      </c>
      <c r="T21" s="85">
        <f>分析係数表!F24</f>
        <v>0.39233954451345754</v>
      </c>
      <c r="U21" s="86">
        <f t="shared" si="7"/>
        <v>2.2741546877859838E-2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投入係数表!W22</f>
        <v>1.1143794546894445E-2</v>
      </c>
      <c r="E22" s="77">
        <f t="shared" si="0"/>
        <v>1.1143794546894445</v>
      </c>
      <c r="F22" s="76">
        <f>分析係数表!C25</f>
        <v>6.4698426111756691E-3</v>
      </c>
      <c r="G22" s="77">
        <f t="shared" si="1"/>
        <v>7.2098596809684742E-3</v>
      </c>
      <c r="H22" s="77">
        <v>1.0926864598493341E-2</v>
      </c>
      <c r="I22" s="77">
        <f t="shared" si="2"/>
        <v>1.0926864598493341E-2</v>
      </c>
      <c r="J22" s="76">
        <f>分析係数表!G25</f>
        <v>0.19696730374348445</v>
      </c>
      <c r="K22" s="78">
        <f t="shared" si="3"/>
        <v>2.1522350583353654E-3</v>
      </c>
      <c r="L22" s="79"/>
      <c r="M22" s="80"/>
      <c r="N22" s="81">
        <f>分析係数表!H25</f>
        <v>4.8606904356847223E-4</v>
      </c>
      <c r="O22" s="82">
        <f t="shared" si="4"/>
        <v>4.7577134542996606E-3</v>
      </c>
      <c r="P22" s="76">
        <f>分析係数表!C25</f>
        <v>6.4698426111756691E-3</v>
      </c>
      <c r="Q22" s="82">
        <f t="shared" si="5"/>
        <v>3.078165723839173E-5</v>
      </c>
      <c r="R22" s="83">
        <v>3.6402587938173711E-4</v>
      </c>
      <c r="S22" s="84">
        <f t="shared" si="6"/>
        <v>1.1290890477875078E-2</v>
      </c>
      <c r="T22" s="85">
        <f>分析係数表!F25</f>
        <v>0.35065550465961143</v>
      </c>
      <c r="U22" s="86">
        <f t="shared" si="7"/>
        <v>3.9592128985756862E-3</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投入係数表!W23</f>
        <v>3.2865708790587173E-2</v>
      </c>
      <c r="E23" s="77">
        <f t="shared" si="0"/>
        <v>3.2865708790587171</v>
      </c>
      <c r="F23" s="76">
        <f>分析係数表!C26</f>
        <v>0.30930996714129244</v>
      </c>
      <c r="G23" s="77">
        <f t="shared" si="1"/>
        <v>1.0165691306091804</v>
      </c>
      <c r="H23" s="77">
        <v>1.1679767058720347</v>
      </c>
      <c r="I23" s="77">
        <f t="shared" si="2"/>
        <v>1.1679767058720347</v>
      </c>
      <c r="J23" s="76">
        <f>分析係数表!G26</f>
        <v>0.19640381464521278</v>
      </c>
      <c r="K23" s="78">
        <f t="shared" si="3"/>
        <v>0.2293950804500173</v>
      </c>
      <c r="L23" s="79"/>
      <c r="M23" s="80"/>
      <c r="N23" s="81">
        <f>分析係数表!H26</f>
        <v>9.7503999187466672E-3</v>
      </c>
      <c r="O23" s="82">
        <f t="shared" si="4"/>
        <v>9.5438311680279761E-2</v>
      </c>
      <c r="P23" s="76">
        <f>分析係数表!C26</f>
        <v>0.30930996714129244</v>
      </c>
      <c r="Q23" s="82">
        <f t="shared" si="5"/>
        <v>2.9520021049847758E-2</v>
      </c>
      <c r="R23" s="83">
        <v>3.344811293894237E-2</v>
      </c>
      <c r="S23" s="84">
        <f t="shared" si="6"/>
        <v>1.2014248188109771</v>
      </c>
      <c r="T23" s="85">
        <f>分析係数表!F26</f>
        <v>0.33483174389782799</v>
      </c>
      <c r="U23" s="86">
        <f t="shared" si="7"/>
        <v>0.40227516724461149</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投入係数表!W24</f>
        <v>6.4769770336010864E-3</v>
      </c>
      <c r="E24" s="77">
        <f t="shared" si="0"/>
        <v>0.64769770336010868</v>
      </c>
      <c r="F24" s="76">
        <f>分析係数表!C27</f>
        <v>1</v>
      </c>
      <c r="G24" s="77">
        <f t="shared" si="1"/>
        <v>0.64769770336010868</v>
      </c>
      <c r="H24" s="77">
        <v>0.73130433742145218</v>
      </c>
      <c r="I24" s="77">
        <f t="shared" si="2"/>
        <v>0.73130433742145218</v>
      </c>
      <c r="J24" s="76">
        <f>分析係数表!G27</f>
        <v>0.17104746959591996</v>
      </c>
      <c r="K24" s="78">
        <f t="shared" si="3"/>
        <v>0.12508775642046024</v>
      </c>
      <c r="L24" s="79"/>
      <c r="M24" s="80"/>
      <c r="N24" s="81">
        <f>分析係数表!H27</f>
        <v>1.0751557053260833E-2</v>
      </c>
      <c r="O24" s="82">
        <f t="shared" si="4"/>
        <v>0.10523778118316562</v>
      </c>
      <c r="P24" s="76">
        <f>分析係数表!C27</f>
        <v>1</v>
      </c>
      <c r="Q24" s="82">
        <f t="shared" si="5"/>
        <v>0.10523778118316562</v>
      </c>
      <c r="R24" s="83">
        <v>0.10926220501590243</v>
      </c>
      <c r="S24" s="84">
        <f t="shared" si="6"/>
        <v>0.84056654243735462</v>
      </c>
      <c r="T24" s="85">
        <f>分析係数表!F27</f>
        <v>0.32230451819045502</v>
      </c>
      <c r="U24" s="86">
        <f t="shared" si="7"/>
        <v>0.27091839446728827</v>
      </c>
      <c r="V24" s="87">
        <f>分析係数表!D27</f>
        <v>1.0772001304551276E-2</v>
      </c>
      <c r="W24" s="167">
        <f t="shared" si="8"/>
        <v>0</v>
      </c>
      <c r="X24" s="76">
        <f>分析係数表!E27</f>
        <v>1.299351978333105E-2</v>
      </c>
      <c r="Y24" s="166">
        <f t="shared" si="9"/>
        <v>0</v>
      </c>
    </row>
    <row r="25" spans="1:25" x14ac:dyDescent="0.2">
      <c r="A25" s="6" t="s">
        <v>13</v>
      </c>
      <c r="B25" s="5" t="s">
        <v>192</v>
      </c>
      <c r="C25" s="75">
        <f>最終需要_まとめ!C26</f>
        <v>100</v>
      </c>
      <c r="D25" s="76">
        <f>投入係数表!W25</f>
        <v>0.46685145378436477</v>
      </c>
      <c r="E25" s="77">
        <f t="shared" si="0"/>
        <v>46.685145378436474</v>
      </c>
      <c r="F25" s="76">
        <f>分析係数表!C28</f>
        <v>0.18422373610613119</v>
      </c>
      <c r="G25" s="77">
        <f t="shared" si="1"/>
        <v>8.6005119022734515</v>
      </c>
      <c r="H25" s="77">
        <v>9.4299295904590537</v>
      </c>
      <c r="I25" s="77">
        <f t="shared" si="2"/>
        <v>109.42992959045905</v>
      </c>
      <c r="J25" s="76">
        <f>分析係数表!G28</f>
        <v>0.12484443941622356</v>
      </c>
      <c r="K25" s="78">
        <f t="shared" si="3"/>
        <v>13.661718215077675</v>
      </c>
      <c r="L25" s="79"/>
      <c r="M25" s="80"/>
      <c r="N25" s="81">
        <f>分析係数表!H28</f>
        <v>2.0316960544977711E-2</v>
      </c>
      <c r="O25" s="82">
        <f t="shared" si="4"/>
        <v>0.19886532132486867</v>
      </c>
      <c r="P25" s="76">
        <f>分析係数表!C28</f>
        <v>0.18422373610613119</v>
      </c>
      <c r="Q25" s="82">
        <f t="shared" si="5"/>
        <v>3.663571247641359E-2</v>
      </c>
      <c r="R25" s="83">
        <v>4.3653280498613743E-2</v>
      </c>
      <c r="S25" s="84">
        <f t="shared" si="6"/>
        <v>109.47358287095767</v>
      </c>
      <c r="T25" s="85">
        <f>分析係数表!F28</f>
        <v>0.21354225591130219</v>
      </c>
      <c r="U25" s="86">
        <f t="shared" si="7"/>
        <v>23.377235848957191</v>
      </c>
      <c r="V25" s="87">
        <f>分析係数表!D28</f>
        <v>1.8978391220726327E-2</v>
      </c>
      <c r="W25" s="167">
        <f t="shared" si="8"/>
        <v>2</v>
      </c>
      <c r="X25" s="76">
        <f>分析係数表!E28</f>
        <v>1.988347098088019E-2</v>
      </c>
      <c r="Y25" s="166">
        <f t="shared" si="9"/>
        <v>2</v>
      </c>
    </row>
    <row r="26" spans="1:25" x14ac:dyDescent="0.2">
      <c r="A26" s="6" t="s">
        <v>14</v>
      </c>
      <c r="B26" s="5" t="s">
        <v>50</v>
      </c>
      <c r="C26" s="90"/>
      <c r="D26" s="76">
        <f>投入係数表!W26</f>
        <v>1.5838895802692612E-3</v>
      </c>
      <c r="E26" s="77">
        <f t="shared" si="0"/>
        <v>0.15838895802692612</v>
      </c>
      <c r="F26" s="76">
        <f>分析係数表!C29</f>
        <v>0.37519639677385563</v>
      </c>
      <c r="G26" s="77">
        <f t="shared" si="1"/>
        <v>5.9426966340468138E-2</v>
      </c>
      <c r="H26" s="77">
        <v>9.5438360789246585E-2</v>
      </c>
      <c r="I26" s="77">
        <f t="shared" si="2"/>
        <v>9.5438360789246585E-2</v>
      </c>
      <c r="J26" s="76">
        <f>分析係数表!G29</f>
        <v>0.26085431102534867</v>
      </c>
      <c r="K26" s="78">
        <f t="shared" si="3"/>
        <v>2.489550784906757E-2</v>
      </c>
      <c r="L26" s="79"/>
      <c r="M26" s="80"/>
      <c r="N26" s="81">
        <f>分析係数表!H29</f>
        <v>9.7721642042795844E-3</v>
      </c>
      <c r="O26" s="82">
        <f t="shared" si="4"/>
        <v>9.5651343625994686E-2</v>
      </c>
      <c r="P26" s="76">
        <f>分析係数表!C29</f>
        <v>0.37519639677385563</v>
      </c>
      <c r="Q26" s="82">
        <f t="shared" si="5"/>
        <v>3.5888039475051106E-2</v>
      </c>
      <c r="R26" s="83">
        <v>4.8896590299688895E-2</v>
      </c>
      <c r="S26" s="84">
        <f t="shared" si="6"/>
        <v>0.14433495108893549</v>
      </c>
      <c r="T26" s="85">
        <f>分析係数表!F29</f>
        <v>0.42899745636347691</v>
      </c>
      <c r="U26" s="86">
        <f t="shared" si="7"/>
        <v>6.1919326881500175E-2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投入係数表!W27</f>
        <v>6.5052607761058941E-4</v>
      </c>
      <c r="E27" s="77">
        <f t="shared" si="0"/>
        <v>6.5052607761058936E-2</v>
      </c>
      <c r="F27" s="76">
        <f>分析係数表!C30</f>
        <v>1</v>
      </c>
      <c r="G27" s="77">
        <f t="shared" si="1"/>
        <v>6.5052607761058936E-2</v>
      </c>
      <c r="H27" s="77">
        <v>9.9069062332384772E-2</v>
      </c>
      <c r="I27" s="77">
        <f t="shared" si="2"/>
        <v>9.9069062332384772E-2</v>
      </c>
      <c r="J27" s="76">
        <f>分析係数表!G30</f>
        <v>0.34460347092581067</v>
      </c>
      <c r="K27" s="78">
        <f t="shared" si="3"/>
        <v>3.4139542741105283E-2</v>
      </c>
      <c r="L27" s="79"/>
      <c r="M27" s="80"/>
      <c r="N27" s="81">
        <f>分析係数表!H30</f>
        <v>0</v>
      </c>
      <c r="O27" s="82">
        <f t="shared" si="4"/>
        <v>0</v>
      </c>
      <c r="P27" s="76">
        <f>分析係数表!C30</f>
        <v>1</v>
      </c>
      <c r="Q27" s="82">
        <f t="shared" si="5"/>
        <v>0</v>
      </c>
      <c r="R27" s="83">
        <v>3.0105913184073737E-2</v>
      </c>
      <c r="S27" s="84">
        <f t="shared" si="6"/>
        <v>0.12917497551645851</v>
      </c>
      <c r="T27" s="85">
        <f>分析係数表!F30</f>
        <v>0.44064163728133859</v>
      </c>
      <c r="U27" s="86">
        <f t="shared" si="7"/>
        <v>5.6919872707349106E-2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投入係数表!W28</f>
        <v>1.2557981672134857E-2</v>
      </c>
      <c r="E28" s="77">
        <f t="shared" si="0"/>
        <v>1.2557981672134857</v>
      </c>
      <c r="F28" s="76">
        <f>分析係数表!C31</f>
        <v>0.41247576690614662</v>
      </c>
      <c r="G28" s="77">
        <f t="shared" si="1"/>
        <v>0.51798631210071588</v>
      </c>
      <c r="H28" s="77">
        <v>0.65033974622555424</v>
      </c>
      <c r="I28" s="77">
        <f t="shared" si="2"/>
        <v>0.65033974622555424</v>
      </c>
      <c r="J28" s="76">
        <f>分析係数表!G31</f>
        <v>7.085965394122494E-2</v>
      </c>
      <c r="K28" s="78">
        <f t="shared" si="3"/>
        <v>4.608284936176682E-2</v>
      </c>
      <c r="L28" s="79"/>
      <c r="M28" s="80"/>
      <c r="N28" s="81">
        <f>分析係数表!H31</f>
        <v>2.0541858162151181E-2</v>
      </c>
      <c r="O28" s="82">
        <f t="shared" si="4"/>
        <v>0.20106665143058938</v>
      </c>
      <c r="P28" s="76">
        <f>分析係数表!C31</f>
        <v>0.41247576690614662</v>
      </c>
      <c r="Q28" s="82">
        <f t="shared" si="5"/>
        <v>8.2935121248083221E-2</v>
      </c>
      <c r="R28" s="83">
        <v>0.11083880047268056</v>
      </c>
      <c r="S28" s="84">
        <f t="shared" si="6"/>
        <v>0.76117854669823481</v>
      </c>
      <c r="T28" s="85">
        <f>分析係数表!F31</f>
        <v>0.34509750068662454</v>
      </c>
      <c r="U28" s="86">
        <f t="shared" si="7"/>
        <v>0.26268081404183796</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投入係数表!W29</f>
        <v>3.3940491005769881E-4</v>
      </c>
      <c r="E29" s="77">
        <f t="shared" si="0"/>
        <v>3.3940491005769881E-2</v>
      </c>
      <c r="F29" s="76">
        <f>分析係数表!C32</f>
        <v>0.57030303030303031</v>
      </c>
      <c r="G29" s="77">
        <f t="shared" si="1"/>
        <v>1.9356364870563306E-2</v>
      </c>
      <c r="H29" s="77">
        <v>2.7405618024789836E-2</v>
      </c>
      <c r="I29" s="77">
        <f t="shared" si="2"/>
        <v>2.7405618024789836E-2</v>
      </c>
      <c r="J29" s="76">
        <f>分析係数表!G32</f>
        <v>0.14036939313984167</v>
      </c>
      <c r="K29" s="78">
        <f t="shared" si="3"/>
        <v>3.8469099707620557E-3</v>
      </c>
      <c r="L29" s="79"/>
      <c r="M29" s="80"/>
      <c r="N29" s="81">
        <f>分析係数表!H32</f>
        <v>5.992433283396389E-3</v>
      </c>
      <c r="O29" s="82">
        <f t="shared" si="4"/>
        <v>5.8654795720171939E-2</v>
      </c>
      <c r="P29" s="76">
        <f>分析係数表!C32</f>
        <v>0.57030303030303031</v>
      </c>
      <c r="Q29" s="82">
        <f t="shared" si="5"/>
        <v>3.3451007741019272E-2</v>
      </c>
      <c r="R29" s="83">
        <v>4.304884841745233E-2</v>
      </c>
      <c r="S29" s="84">
        <f t="shared" si="6"/>
        <v>7.0454466442242167E-2</v>
      </c>
      <c r="T29" s="85">
        <f>分析係数表!F32</f>
        <v>0.48284960422163586</v>
      </c>
      <c r="U29" s="86">
        <f t="shared" si="7"/>
        <v>3.4018911237283157E-2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投入係数表!W30</f>
        <v>3.6768865256250709E-4</v>
      </c>
      <c r="E30" s="77">
        <f t="shared" si="0"/>
        <v>3.6768865256250706E-2</v>
      </c>
      <c r="F30" s="76">
        <f>分析係数表!C33</f>
        <v>0.6011428571428572</v>
      </c>
      <c r="G30" s="77">
        <f t="shared" si="1"/>
        <v>2.2103340714043282E-2</v>
      </c>
      <c r="H30" s="77">
        <v>3.29829056343744E-2</v>
      </c>
      <c r="I30" s="77">
        <f t="shared" si="2"/>
        <v>3.29829056343744E-2</v>
      </c>
      <c r="J30" s="76">
        <f>分析係数表!G33</f>
        <v>0.50790638836179636</v>
      </c>
      <c r="K30" s="78">
        <f t="shared" si="3"/>
        <v>1.6752228478433044E-2</v>
      </c>
      <c r="L30" s="79"/>
      <c r="M30" s="80"/>
      <c r="N30" s="81">
        <f>分析係数表!H33</f>
        <v>9.0684523053819453E-4</v>
      </c>
      <c r="O30" s="82">
        <f t="shared" si="4"/>
        <v>8.8763310714545917E-3</v>
      </c>
      <c r="P30" s="76">
        <f>分析係数表!C33</f>
        <v>0.6011428571428572</v>
      </c>
      <c r="Q30" s="82">
        <f t="shared" si="5"/>
        <v>5.3359430212401322E-3</v>
      </c>
      <c r="R30" s="83">
        <v>1.6414866695047388E-2</v>
      </c>
      <c r="S30" s="84">
        <f t="shared" si="6"/>
        <v>4.9397772329421788E-2</v>
      </c>
      <c r="T30" s="85">
        <f>分析係数表!F33</f>
        <v>0.64579380139152431</v>
      </c>
      <c r="U30" s="86">
        <f t="shared" si="7"/>
        <v>3.1900775172890347E-2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投入係数表!W31</f>
        <v>4.0162914356827693E-2</v>
      </c>
      <c r="E31" s="77">
        <f t="shared" si="0"/>
        <v>4.0162914356827697</v>
      </c>
      <c r="F31" s="76">
        <f>分析係数表!C34</f>
        <v>0.23356645198677672</v>
      </c>
      <c r="G31" s="77">
        <f t="shared" si="1"/>
        <v>0.93807094077730213</v>
      </c>
      <c r="H31" s="77">
        <v>1.0946778486816684</v>
      </c>
      <c r="I31" s="77">
        <f t="shared" si="2"/>
        <v>1.0946778486816684</v>
      </c>
      <c r="J31" s="76">
        <f>分析係数表!G34</f>
        <v>0.42480002746403928</v>
      </c>
      <c r="K31" s="78">
        <f t="shared" si="3"/>
        <v>0.46501918018424815</v>
      </c>
      <c r="L31" s="79"/>
      <c r="M31" s="80"/>
      <c r="N31" s="81">
        <f>分析係数表!H34</f>
        <v>0.14989426184611926</v>
      </c>
      <c r="O31" s="82">
        <f t="shared" si="4"/>
        <v>1.4671865154628725</v>
      </c>
      <c r="P31" s="76">
        <f>分析係数表!C34</f>
        <v>0.23356645198677672</v>
      </c>
      <c r="Q31" s="82">
        <f t="shared" si="5"/>
        <v>0.34268554881950525</v>
      </c>
      <c r="R31" s="83">
        <v>0.37417817299516104</v>
      </c>
      <c r="S31" s="84">
        <f t="shared" si="6"/>
        <v>1.4688560216768294</v>
      </c>
      <c r="T31" s="85">
        <f>分析係数表!F34</f>
        <v>0.69961207044526075</v>
      </c>
      <c r="U31" s="86">
        <f t="shared" si="7"/>
        <v>1.0276294025113155</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投入係数表!W32</f>
        <v>3.8465889806539202E-3</v>
      </c>
      <c r="E32" s="77">
        <f t="shared" si="0"/>
        <v>0.384658898065392</v>
      </c>
      <c r="F32" s="76">
        <f>分析係数表!C35</f>
        <v>0.38334288443170961</v>
      </c>
      <c r="G32" s="77">
        <f t="shared" si="1"/>
        <v>0.14745625150671032</v>
      </c>
      <c r="H32" s="77">
        <v>0.19564537634372131</v>
      </c>
      <c r="I32" s="77">
        <f t="shared" si="2"/>
        <v>0.19564537634372131</v>
      </c>
      <c r="J32" s="76">
        <f>分析係数表!G35</f>
        <v>0.31383724189479584</v>
      </c>
      <c r="K32" s="78">
        <f t="shared" si="3"/>
        <v>6.1400805301182831E-2</v>
      </c>
      <c r="L32" s="79"/>
      <c r="M32" s="80"/>
      <c r="N32" s="81">
        <f>分析係数表!H35</f>
        <v>5.7098603095606881E-2</v>
      </c>
      <c r="O32" s="82">
        <f t="shared" si="4"/>
        <v>0.55888930958306693</v>
      </c>
      <c r="P32" s="76">
        <f>分析係数表!C35</f>
        <v>0.38334288443170961</v>
      </c>
      <c r="Q32" s="82">
        <f t="shared" si="5"/>
        <v>0.21424624001361961</v>
      </c>
      <c r="R32" s="83">
        <v>0.28894011400788511</v>
      </c>
      <c r="S32" s="84">
        <f t="shared" si="6"/>
        <v>0.48458549035160642</v>
      </c>
      <c r="T32" s="85">
        <f>分析係数表!F35</f>
        <v>0.64393160796038496</v>
      </c>
      <c r="U32" s="86">
        <f t="shared" si="7"/>
        <v>0.31203991399638153</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投入係数表!W33</f>
        <v>3.9597239506731531E-4</v>
      </c>
      <c r="E33" s="77">
        <f t="shared" si="0"/>
        <v>3.9597239506731531E-2</v>
      </c>
      <c r="F33" s="76">
        <f>分析係数表!C36</f>
        <v>0.89284634912959382</v>
      </c>
      <c r="G33" s="77">
        <f t="shared" si="1"/>
        <v>3.5354250729195368E-2</v>
      </c>
      <c r="H33" s="77">
        <v>9.0755938640115164E-2</v>
      </c>
      <c r="I33" s="77">
        <f t="shared" si="2"/>
        <v>9.0755938640115164E-2</v>
      </c>
      <c r="J33" s="76">
        <f>分析係数表!G36</f>
        <v>2.3659252759121133E-2</v>
      </c>
      <c r="K33" s="78">
        <f t="shared" si="3"/>
        <v>2.1472176916777731E-3</v>
      </c>
      <c r="L33" s="79"/>
      <c r="M33" s="80"/>
      <c r="N33" s="81">
        <f>分析係数表!H36</f>
        <v>0.22140807672636126</v>
      </c>
      <c r="O33" s="82">
        <f t="shared" si="4"/>
        <v>2.1671739837577815</v>
      </c>
      <c r="P33" s="76">
        <f>分析係数表!C36</f>
        <v>0.89284634912959382</v>
      </c>
      <c r="Q33" s="82">
        <f t="shared" si="5"/>
        <v>1.9349533793267728</v>
      </c>
      <c r="R33" s="83">
        <v>2.001389805967658</v>
      </c>
      <c r="S33" s="84">
        <f t="shared" si="6"/>
        <v>2.0921457446077731</v>
      </c>
      <c r="T33" s="85">
        <f>分析係数表!F36</f>
        <v>0.87728239225083537</v>
      </c>
      <c r="U33" s="86">
        <f t="shared" si="7"/>
        <v>1.8354026237669125</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投入係数表!W34</f>
        <v>1.4537843647471434E-2</v>
      </c>
      <c r="E34" s="77">
        <f t="shared" si="0"/>
        <v>1.4537843647471433</v>
      </c>
      <c r="F34" s="76">
        <f>分析係数表!C37</f>
        <v>0.21490407922986354</v>
      </c>
      <c r="G34" s="77">
        <f t="shared" si="1"/>
        <v>0.31242419030475693</v>
      </c>
      <c r="H34" s="77">
        <v>0.38275574567019233</v>
      </c>
      <c r="I34" s="77">
        <f t="shared" si="2"/>
        <v>0.38275574567019233</v>
      </c>
      <c r="J34" s="76">
        <f>分析係数表!G37</f>
        <v>0.45930626057529611</v>
      </c>
      <c r="K34" s="78">
        <f t="shared" si="3"/>
        <v>0.17580211025748513</v>
      </c>
      <c r="L34" s="79"/>
      <c r="M34" s="80"/>
      <c r="N34" s="81">
        <f>分析係数表!H37</f>
        <v>4.6223715090992851E-2</v>
      </c>
      <c r="O34" s="82">
        <f t="shared" si="4"/>
        <v>0.45244434737418343</v>
      </c>
      <c r="P34" s="76">
        <f>分析係数表!C37</f>
        <v>0.21490407922986354</v>
      </c>
      <c r="Q34" s="82">
        <f t="shared" si="5"/>
        <v>9.7232135875205419E-2</v>
      </c>
      <c r="R34" s="83">
        <v>0.11397066467159082</v>
      </c>
      <c r="S34" s="84">
        <f t="shared" si="6"/>
        <v>0.49672641034178316</v>
      </c>
      <c r="T34" s="85">
        <f>分析係数表!F37</f>
        <v>0.7057529610829103</v>
      </c>
      <c r="U34" s="86">
        <f t="shared" si="7"/>
        <v>0.35056613494679822</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投入係数表!W35</f>
        <v>2.1495644303654261E-3</v>
      </c>
      <c r="E35" s="77">
        <f t="shared" si="0"/>
        <v>0.2149564430365426</v>
      </c>
      <c r="F35" s="76">
        <f>分析係数表!C38</f>
        <v>0.11038675651919128</v>
      </c>
      <c r="G35" s="77">
        <f t="shared" si="1"/>
        <v>2.3728344539706236E-2</v>
      </c>
      <c r="H35" s="77">
        <v>4.1288376904202201E-2</v>
      </c>
      <c r="I35" s="77">
        <f t="shared" si="2"/>
        <v>4.1288376904202201E-2</v>
      </c>
      <c r="J35" s="76">
        <f>分析係数表!G38</f>
        <v>0.31473468458209974</v>
      </c>
      <c r="K35" s="78">
        <f t="shared" si="3"/>
        <v>1.2994884281850931E-2</v>
      </c>
      <c r="L35" s="79"/>
      <c r="M35" s="80"/>
      <c r="N35" s="81">
        <f>分析係数表!H38</f>
        <v>4.1428317511906877E-2</v>
      </c>
      <c r="O35" s="82">
        <f t="shared" si="4"/>
        <v>0.40550630866833154</v>
      </c>
      <c r="P35" s="76">
        <f>分析係数表!C38</f>
        <v>0.11038675651919128</v>
      </c>
      <c r="Q35" s="82">
        <f t="shared" si="5"/>
        <v>4.4762526161967138E-2</v>
      </c>
      <c r="R35" s="83">
        <v>5.4428758155900869E-2</v>
      </c>
      <c r="S35" s="84">
        <f t="shared" si="6"/>
        <v>9.571713506010307E-2</v>
      </c>
      <c r="T35" s="85">
        <f>分析係数表!F38</f>
        <v>0.52516511045319969</v>
      </c>
      <c r="U35" s="86">
        <f t="shared" si="7"/>
        <v>5.0267299806102859E-2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投入係数表!W36</f>
        <v>0</v>
      </c>
      <c r="E36" s="77">
        <f t="shared" si="0"/>
        <v>0</v>
      </c>
      <c r="F36" s="76">
        <f>分析係数表!C39</f>
        <v>1</v>
      </c>
      <c r="G36" s="77">
        <f t="shared" si="1"/>
        <v>0</v>
      </c>
      <c r="H36" s="77">
        <v>1.6605897874982421E-2</v>
      </c>
      <c r="I36" s="77">
        <f t="shared" si="2"/>
        <v>1.6605897874982421E-2</v>
      </c>
      <c r="J36" s="76">
        <f>分析係数表!G39</f>
        <v>0.35137517630465442</v>
      </c>
      <c r="K36" s="78">
        <f t="shared" si="3"/>
        <v>5.8349002935190342E-3</v>
      </c>
      <c r="L36" s="79"/>
      <c r="M36" s="80"/>
      <c r="N36" s="81">
        <f>分析係数表!H39</f>
        <v>3.6128713984641667E-3</v>
      </c>
      <c r="O36" s="82">
        <f t="shared" si="4"/>
        <v>3.5363302988675092E-2</v>
      </c>
      <c r="P36" s="76">
        <f>分析係数表!C39</f>
        <v>1</v>
      </c>
      <c r="Q36" s="82">
        <f t="shared" si="5"/>
        <v>3.5363302988675092E-2</v>
      </c>
      <c r="R36" s="83">
        <v>4.9875697736226396E-2</v>
      </c>
      <c r="S36" s="84">
        <f t="shared" si="6"/>
        <v>6.648159561120881E-2</v>
      </c>
      <c r="T36" s="85">
        <f>分析係数表!F39</f>
        <v>0.70210390220968499</v>
      </c>
      <c r="U36" s="86">
        <f t="shared" si="7"/>
        <v>4.6676987703755973E-2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投入係数表!W37</f>
        <v>8.4851227514424704E-5</v>
      </c>
      <c r="E37" s="77">
        <f t="shared" si="0"/>
        <v>8.4851227514424702E-3</v>
      </c>
      <c r="F37" s="76">
        <f>分析係数表!C40</f>
        <v>1</v>
      </c>
      <c r="G37" s="77">
        <f t="shared" si="1"/>
        <v>8.4851227514424702E-3</v>
      </c>
      <c r="H37" s="77">
        <v>1.1803182258648336E-2</v>
      </c>
      <c r="I37" s="77">
        <f t="shared" si="2"/>
        <v>1.1803182258648336E-2</v>
      </c>
      <c r="J37" s="76">
        <f>分析係数表!G40</f>
        <v>0.54518413597733706</v>
      </c>
      <c r="K37" s="78">
        <f t="shared" si="3"/>
        <v>6.434907721464227E-3</v>
      </c>
      <c r="L37" s="79"/>
      <c r="M37" s="80"/>
      <c r="N37" s="81">
        <f>分析係数表!H40</f>
        <v>3.4256985428810838E-2</v>
      </c>
      <c r="O37" s="82">
        <f t="shared" si="4"/>
        <v>0.33531228255526868</v>
      </c>
      <c r="P37" s="76">
        <f>分析係数表!C40</f>
        <v>1</v>
      </c>
      <c r="Q37" s="82">
        <f t="shared" si="5"/>
        <v>0.33531228255526868</v>
      </c>
      <c r="R37" s="83">
        <v>0.33594445482292118</v>
      </c>
      <c r="S37" s="84">
        <f t="shared" si="6"/>
        <v>0.34774763708156953</v>
      </c>
      <c r="T37" s="85">
        <f>分析係数表!F40</f>
        <v>0.74197355996222847</v>
      </c>
      <c r="U37" s="86">
        <f t="shared" si="7"/>
        <v>0.25801955225386519</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投入係数表!W38</f>
        <v>0</v>
      </c>
      <c r="E38" s="77">
        <f t="shared" si="0"/>
        <v>0</v>
      </c>
      <c r="F38" s="76">
        <f>分析係数表!C41</f>
        <v>0.81633454219164769</v>
      </c>
      <c r="G38" s="77">
        <f t="shared" si="1"/>
        <v>0</v>
      </c>
      <c r="H38" s="77">
        <v>1.0192348648548316E-3</v>
      </c>
      <c r="I38" s="77">
        <f t="shared" si="2"/>
        <v>1.0192348648548316E-3</v>
      </c>
      <c r="J38" s="76">
        <f>分析係数表!G41</f>
        <v>0.4395790436970945</v>
      </c>
      <c r="K38" s="78">
        <f t="shared" si="3"/>
        <v>4.480342871956242E-4</v>
      </c>
      <c r="L38" s="79"/>
      <c r="M38" s="80"/>
      <c r="N38" s="81">
        <f>分析係数表!H41</f>
        <v>5.7994566183378615E-2</v>
      </c>
      <c r="O38" s="82">
        <f t="shared" si="4"/>
        <v>0.56765912468166402</v>
      </c>
      <c r="P38" s="76">
        <f>分析係数表!C41</f>
        <v>0.81633454219164769</v>
      </c>
      <c r="Q38" s="82">
        <f t="shared" si="5"/>
        <v>0.46339975166791764</v>
      </c>
      <c r="R38" s="83">
        <v>0.4719728405022634</v>
      </c>
      <c r="S38" s="84">
        <f t="shared" si="6"/>
        <v>0.47299207536711824</v>
      </c>
      <c r="T38" s="85">
        <f>分析係数表!F41</f>
        <v>0.54481811942347291</v>
      </c>
      <c r="U38" s="86">
        <f t="shared" si="7"/>
        <v>0.25769465300371891</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投入係数表!W39</f>
        <v>1.4141871252404119E-4</v>
      </c>
      <c r="E39" s="77">
        <f>$C$25*D39</f>
        <v>1.4141871252404119E-2</v>
      </c>
      <c r="F39" s="76">
        <f>分析係数表!C42</f>
        <v>0.95937673900946019</v>
      </c>
      <c r="G39" s="77">
        <f>E39*F39</f>
        <v>1.3567382325623094E-2</v>
      </c>
      <c r="H39" s="77">
        <v>2.1417403523268694E-2</v>
      </c>
      <c r="I39" s="77">
        <f>C39+H39</f>
        <v>2.1417403523268694E-2</v>
      </c>
      <c r="J39" s="76">
        <f>分析係数表!G42</f>
        <v>0.48447864154948261</v>
      </c>
      <c r="K39" s="78">
        <f>I39*J39</f>
        <v>1.0376274564470319E-2</v>
      </c>
      <c r="L39" s="79"/>
      <c r="M39" s="80"/>
      <c r="N39" s="81">
        <f>分析係数表!H42</f>
        <v>1.0613716578219029E-2</v>
      </c>
      <c r="O39" s="82">
        <f t="shared" si="4"/>
        <v>0.10388857886030455</v>
      </c>
      <c r="P39" s="76">
        <f>分析係数表!C42</f>
        <v>0.95937673900946019</v>
      </c>
      <c r="Q39" s="82">
        <f>O39*P39</f>
        <v>9.9668286007326121E-2</v>
      </c>
      <c r="R39" s="83">
        <v>0.10446604061773915</v>
      </c>
      <c r="S39" s="84">
        <f>I39+R39</f>
        <v>0.12588344414100783</v>
      </c>
      <c r="T39" s="85">
        <f>分析係数表!F42</f>
        <v>0.55638100291854609</v>
      </c>
      <c r="U39" s="86">
        <f>S39*T39</f>
        <v>7.0039156902014704E-2</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投入係数表!W40</f>
        <v>2.3447222536486029E-2</v>
      </c>
      <c r="E40" s="77">
        <f>$C$25*D40</f>
        <v>2.344722253648603</v>
      </c>
      <c r="F40" s="76">
        <f>分析係数表!C43</f>
        <v>0.4131437979732393</v>
      </c>
      <c r="G40" s="77">
        <f>E40*F40</f>
        <v>0.96870745706475681</v>
      </c>
      <c r="H40" s="77">
        <v>1.2545279583295443</v>
      </c>
      <c r="I40" s="77">
        <f>C40+H40</f>
        <v>1.2545279583295443</v>
      </c>
      <c r="J40" s="76">
        <f>分析係数表!G43</f>
        <v>0.33776204164621748</v>
      </c>
      <c r="K40" s="78">
        <f>I40*J40</f>
        <v>0.42373192450764774</v>
      </c>
      <c r="L40" s="79"/>
      <c r="M40" s="80"/>
      <c r="N40" s="81">
        <f>分析係数表!H43</f>
        <v>3.0226965224299098E-2</v>
      </c>
      <c r="O40" s="82">
        <f t="shared" si="4"/>
        <v>0.29586586727372444</v>
      </c>
      <c r="P40" s="76">
        <f>分析係数表!C43</f>
        <v>0.4131437979732393</v>
      </c>
      <c r="Q40" s="82">
        <f>O40*P40</f>
        <v>0.12223514809611284</v>
      </c>
      <c r="R40" s="83">
        <v>0.21868090798230885</v>
      </c>
      <c r="S40" s="84">
        <f>I40+R40</f>
        <v>1.4732088663118532</v>
      </c>
      <c r="T40" s="85">
        <f>分析係数表!F43</f>
        <v>0.53379373203393399</v>
      </c>
      <c r="U40" s="86">
        <f>S40*T40</f>
        <v>0.78638965881408507</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投入係数表!W41</f>
        <v>8.4851227514424704E-5</v>
      </c>
      <c r="E41" s="77">
        <f>$C$25*D41</f>
        <v>8.4851227514424702E-3</v>
      </c>
      <c r="F41" s="76">
        <f>分析係数表!C44</f>
        <v>0.45547864698968266</v>
      </c>
      <c r="G41" s="77">
        <f>E41*F41</f>
        <v>3.8647922303683899E-3</v>
      </c>
      <c r="H41" s="77">
        <v>5.6843058948405859E-3</v>
      </c>
      <c r="I41" s="77">
        <f>C41+H41</f>
        <v>5.6843058948405859E-3</v>
      </c>
      <c r="J41" s="76">
        <f>分析係数表!G44</f>
        <v>0.26709165419892017</v>
      </c>
      <c r="K41" s="78">
        <f>I41*J41</f>
        <v>1.5182306644256453E-3</v>
      </c>
      <c r="L41" s="79"/>
      <c r="M41" s="80"/>
      <c r="N41" s="81">
        <f>分析係数表!H44</f>
        <v>0.10779487886361411</v>
      </c>
      <c r="O41" s="82">
        <f t="shared" si="4"/>
        <v>1.0551117218016643</v>
      </c>
      <c r="P41" s="76">
        <f>分析係数表!C44</f>
        <v>0.45547864698968266</v>
      </c>
      <c r="Q41" s="82">
        <f>O41*P41</f>
        <v>0.4805808594691765</v>
      </c>
      <c r="R41" s="83">
        <v>0.48853881309346447</v>
      </c>
      <c r="S41" s="84">
        <f>I41+R41</f>
        <v>0.49422311898830507</v>
      </c>
      <c r="T41" s="85">
        <f>分析係数表!F44</f>
        <v>0.48806348793338972</v>
      </c>
      <c r="U41" s="86">
        <f>S41*T41</f>
        <v>0.24121225927075085</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投入係数表!W42</f>
        <v>1.2162009277067543E-3</v>
      </c>
      <c r="E42" s="77">
        <f>$C$25*D42</f>
        <v>0.12162009277067543</v>
      </c>
      <c r="F42" s="76">
        <f>分析係数表!C45</f>
        <v>1</v>
      </c>
      <c r="G42" s="77">
        <f>E42*F42</f>
        <v>0.12162009277067543</v>
      </c>
      <c r="H42" s="77">
        <v>0.14691516458418141</v>
      </c>
      <c r="I42" s="77">
        <f>C42+H42</f>
        <v>0.14691516458418141</v>
      </c>
      <c r="J42" s="76">
        <f>分析係数表!G45</f>
        <v>0</v>
      </c>
      <c r="K42" s="78">
        <f>I42*J42</f>
        <v>0</v>
      </c>
      <c r="L42" s="79"/>
      <c r="M42" s="80"/>
      <c r="N42" s="81">
        <f>分析係数表!H45</f>
        <v>0</v>
      </c>
      <c r="O42" s="82">
        <f t="shared" si="4"/>
        <v>0</v>
      </c>
      <c r="P42" s="76">
        <f>分析係数表!C45</f>
        <v>1</v>
      </c>
      <c r="Q42" s="82">
        <f>O42*P42</f>
        <v>0</v>
      </c>
      <c r="R42" s="83">
        <v>1.0497670113995139E-2</v>
      </c>
      <c r="S42" s="84">
        <f>I42+R42</f>
        <v>0.15741283469817655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投入係数表!W43</f>
        <v>1.9798619753365766E-3</v>
      </c>
      <c r="E43" s="77">
        <f>$C$25*D43</f>
        <v>0.19798619753365765</v>
      </c>
      <c r="F43" s="76">
        <f>分析係数表!C46</f>
        <v>0.339622641509434</v>
      </c>
      <c r="G43" s="77">
        <f>E43*F43</f>
        <v>6.7240595388789404E-2</v>
      </c>
      <c r="H43" s="77">
        <v>8.7597547786888219E-2</v>
      </c>
      <c r="I43" s="77">
        <f>C43+H43</f>
        <v>8.7597547786888219E-2</v>
      </c>
      <c r="J43" s="76">
        <f>分析係数表!G46</f>
        <v>9.1833387996064289E-3</v>
      </c>
      <c r="K43" s="78">
        <f>I43*J43</f>
        <v>8.044379593417088E-4</v>
      </c>
      <c r="L43" s="79"/>
      <c r="M43" s="80"/>
      <c r="N43" s="81">
        <f>分析係数表!H46</f>
        <v>2.0661561732582222E-2</v>
      </c>
      <c r="O43" s="82">
        <f t="shared" si="4"/>
        <v>0.20223832713202139</v>
      </c>
      <c r="P43" s="76">
        <f>分析係数表!C46</f>
        <v>0.339622641509434</v>
      </c>
      <c r="Q43" s="82">
        <f>O43*P43</f>
        <v>6.8684714875026143E-2</v>
      </c>
      <c r="R43" s="83">
        <v>7.6554137690802632E-2</v>
      </c>
      <c r="S43" s="84">
        <f>I43+R43</f>
        <v>0.16415168547769085</v>
      </c>
      <c r="T43" s="85">
        <f>分析係数表!F46</f>
        <v>0.31321744834371923</v>
      </c>
      <c r="U43" s="86">
        <f>S43*T43</f>
        <v>5.1415172066643082E-2</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投入係数表!W44</f>
        <v>0.77978278085756303</v>
      </c>
      <c r="E44" s="91">
        <f>SUM(E5:E43)</f>
        <v>77.978278085756301</v>
      </c>
      <c r="F44" s="92">
        <f>分析係数表!C47</f>
        <v>0.37586044165269894</v>
      </c>
      <c r="G44" s="91">
        <f>SUM(G5:G43)</f>
        <v>15.269831949362111</v>
      </c>
      <c r="H44" s="91">
        <f>SUM(H5:H43)</f>
        <v>17.656910090613501</v>
      </c>
      <c r="I44" s="91">
        <f>SUM(I5:I43)</f>
        <v>117.65691009061351</v>
      </c>
      <c r="J44" s="92">
        <f>分析係数表!G47</f>
        <v>0.22454849559823431</v>
      </c>
      <c r="K44" s="93">
        <f>SUM(K5:K43)</f>
        <v>15.602778912495259</v>
      </c>
      <c r="L44" s="94">
        <f>最終需要_まとめ!$L$33</f>
        <v>0.62733333333333341</v>
      </c>
      <c r="M44" s="91">
        <f>K44*L44</f>
        <v>9.7881433044386927</v>
      </c>
      <c r="N44" s="95">
        <f>分析係数表!H47</f>
        <v>1</v>
      </c>
      <c r="O44" s="96">
        <f>SUM(O5:O43)</f>
        <v>9.788143304438691</v>
      </c>
      <c r="P44" s="92">
        <f>分析係数表!C47</f>
        <v>0.37586044165269894</v>
      </c>
      <c r="Q44" s="96">
        <f>SUM(Q5:Q43)</f>
        <v>4.6736714050006691</v>
      </c>
      <c r="R44" s="91">
        <f>SUM(R5:R43)</f>
        <v>5.1761533594709572</v>
      </c>
      <c r="S44" s="97">
        <f>SUM(S5:S43)</f>
        <v>122.83306345008445</v>
      </c>
      <c r="T44" s="98">
        <f>分析係数表!F47</f>
        <v>0.4514453000332283</v>
      </c>
      <c r="U44" s="99">
        <f>SUM(U5:U43)</f>
        <v>30.432158202453916</v>
      </c>
      <c r="V44" s="100">
        <f>分析係数表!D47</f>
        <v>6.1166352989693973E-2</v>
      </c>
      <c r="W44" s="164">
        <f>SUM(W5:W43)</f>
        <v>2</v>
      </c>
      <c r="X44" s="92">
        <f>分析係数表!E47</f>
        <v>5.2427176815309715E-2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295</v>
      </c>
      <c r="S2" s="3" t="s">
        <v>153</v>
      </c>
      <c r="U2" s="64" t="s">
        <v>210</v>
      </c>
      <c r="W2" s="3" t="s">
        <v>130</v>
      </c>
      <c r="Y2" s="3" t="s">
        <v>154</v>
      </c>
    </row>
    <row r="3" spans="1:25" ht="44" x14ac:dyDescent="0.2">
      <c r="B3" s="65"/>
      <c r="C3" s="66" t="s">
        <v>228</v>
      </c>
      <c r="D3" s="66" t="s">
        <v>235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投入係数表!X5</f>
        <v>1.8419436891500746E-3</v>
      </c>
      <c r="E5" s="77">
        <f t="shared" ref="E5:E38" si="0">$C$26*D5</f>
        <v>0.18419436891500746</v>
      </c>
      <c r="F5" s="76">
        <f>分析係数表!C8</f>
        <v>0.31930596918295995</v>
      </c>
      <c r="G5" s="77">
        <f t="shared" ref="G5:G38" si="1">E5*F5</f>
        <v>5.8814361484450128E-2</v>
      </c>
      <c r="H5" s="77">
        <f t="array" ref="H5:H43">MMULT(逆行列係数!C5:AO43,'22'!G5:G43)</f>
        <v>6.4283842189826787E-2</v>
      </c>
      <c r="I5" s="77">
        <f t="shared" ref="I5:I38" si="2">C5+H5</f>
        <v>6.4283842189826787E-2</v>
      </c>
      <c r="J5" s="76">
        <f>分析係数表!G8</f>
        <v>0.11985164942416553</v>
      </c>
      <c r="K5" s="78">
        <f t="shared" ref="K5:K38" si="3">I5*J5</f>
        <v>7.7045245177735011E-3</v>
      </c>
      <c r="L5" s="79" t="s">
        <v>184</v>
      </c>
      <c r="M5" s="80" t="s">
        <v>184</v>
      </c>
      <c r="N5" s="81">
        <f>分析係数表!H8</f>
        <v>1.0269115390614515E-2</v>
      </c>
      <c r="O5" s="82">
        <f t="shared" ref="O5:O43" si="4">$M$44*N5</f>
        <v>0.19351532794793161</v>
      </c>
      <c r="P5" s="76">
        <f>分析係数表!C8</f>
        <v>0.31930596918295995</v>
      </c>
      <c r="Q5" s="82">
        <f t="shared" ref="Q5:Q38" si="5">O5*P5</f>
        <v>6.1790599342172639E-2</v>
      </c>
      <c r="R5" s="83">
        <f t="array" ref="R5:R43">MMULT(逆行列係数!C5:AO43,'22'!Q5:Q43)</f>
        <v>8.0006145785539079E-2</v>
      </c>
      <c r="S5" s="84">
        <f t="shared" ref="S5:S38" si="6">I5+R5</f>
        <v>0.14428998797536585</v>
      </c>
      <c r="T5" s="85">
        <f>分析係数表!F8</f>
        <v>0.45168846379074762</v>
      </c>
      <c r="U5" s="86">
        <f t="shared" ref="U5:U38" si="7">S5*T5</f>
        <v>6.5174123008978443E-2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投入係数表!X6</f>
        <v>2.6313481273572496E-4</v>
      </c>
      <c r="E6" s="77">
        <f t="shared" si="0"/>
        <v>2.6313481273572494E-2</v>
      </c>
      <c r="F6" s="76">
        <f>分析係数表!C9</f>
        <v>0.10538116591928248</v>
      </c>
      <c r="G6" s="77">
        <f t="shared" si="1"/>
        <v>2.7729453360042754E-3</v>
      </c>
      <c r="H6" s="77">
        <v>6.6467282481987629E-3</v>
      </c>
      <c r="I6" s="77">
        <f t="shared" si="2"/>
        <v>6.6467282481987629E-3</v>
      </c>
      <c r="J6" s="76">
        <f>分析係数表!G9</f>
        <v>0.23529411764705882</v>
      </c>
      <c r="K6" s="78">
        <f t="shared" si="3"/>
        <v>1.5639360583997088E-3</v>
      </c>
      <c r="L6" s="79"/>
      <c r="M6" s="80"/>
      <c r="N6" s="81">
        <f>分析係数表!H9</f>
        <v>5.5136190016722222E-4</v>
      </c>
      <c r="O6" s="82">
        <f t="shared" si="4"/>
        <v>1.0390084722036595E-2</v>
      </c>
      <c r="P6" s="76">
        <f>分析係数表!C9</f>
        <v>0.10538116591928248</v>
      </c>
      <c r="Q6" s="82">
        <f t="shared" si="5"/>
        <v>1.0949192420083404E-3</v>
      </c>
      <c r="R6" s="83">
        <v>1.2946039157316828E-3</v>
      </c>
      <c r="S6" s="84">
        <f t="shared" si="6"/>
        <v>7.9413321639304462E-3</v>
      </c>
      <c r="T6" s="85">
        <f>分析係数表!F9</f>
        <v>0.68627450980392157</v>
      </c>
      <c r="U6" s="86">
        <f t="shared" si="7"/>
        <v>5.4499338379914823E-3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投入係数表!X7</f>
        <v>6.4029471099026399E-3</v>
      </c>
      <c r="E7" s="77">
        <f t="shared" si="0"/>
        <v>0.64029471099026403</v>
      </c>
      <c r="F7" s="76">
        <f>分析係数表!C10</f>
        <v>4.5045045045044585E-3</v>
      </c>
      <c r="G7" s="77">
        <f t="shared" si="1"/>
        <v>2.8842104098660247E-3</v>
      </c>
      <c r="H7" s="77">
        <v>2.9430671277804431E-3</v>
      </c>
      <c r="I7" s="77">
        <f t="shared" si="2"/>
        <v>2.9430671277804431E-3</v>
      </c>
      <c r="J7" s="76">
        <f>分析係数表!G10</f>
        <v>0.2857142857142857</v>
      </c>
      <c r="K7" s="78">
        <f t="shared" si="3"/>
        <v>8.4087632222298371E-4</v>
      </c>
      <c r="L7" s="79"/>
      <c r="M7" s="80"/>
      <c r="N7" s="81">
        <f>分析係数表!H10</f>
        <v>1.0301761818913889E-3</v>
      </c>
      <c r="O7" s="82">
        <f t="shared" si="4"/>
        <v>1.9413053033278903E-2</v>
      </c>
      <c r="P7" s="76">
        <f>分析係数表!C10</f>
        <v>4.5045045045044585E-3</v>
      </c>
      <c r="Q7" s="82">
        <f t="shared" si="5"/>
        <v>8.7446184834588759E-5</v>
      </c>
      <c r="R7" s="83">
        <v>1.2964670788467674E-4</v>
      </c>
      <c r="S7" s="84">
        <f t="shared" si="6"/>
        <v>3.0727138356651199E-3</v>
      </c>
      <c r="T7" s="85">
        <f>分析係数表!F10</f>
        <v>0.5714285714285714</v>
      </c>
      <c r="U7" s="86">
        <f t="shared" si="7"/>
        <v>1.7558364775229255E-3</v>
      </c>
      <c r="V7" s="87">
        <f>分析係数表!D10</f>
        <v>0</v>
      </c>
      <c r="W7" s="88">
        <f t="shared" si="8"/>
        <v>0</v>
      </c>
      <c r="X7" s="76">
        <f>分析係数表!E10</f>
        <v>0</v>
      </c>
      <c r="Y7" s="89">
        <f t="shared" si="9"/>
        <v>0</v>
      </c>
    </row>
    <row r="8" spans="1:25" x14ac:dyDescent="0.2">
      <c r="A8" s="6" t="s">
        <v>222</v>
      </c>
      <c r="B8" s="5" t="s">
        <v>27</v>
      </c>
      <c r="C8" s="90"/>
      <c r="D8" s="76">
        <f>投入係数表!X8</f>
        <v>6.1398122971669151E-4</v>
      </c>
      <c r="E8" s="77">
        <f t="shared" si="0"/>
        <v>6.1398122971669154E-2</v>
      </c>
      <c r="F8" s="76">
        <f>分析係数表!C11</f>
        <v>3.1931139802859887E-3</v>
      </c>
      <c r="G8" s="77">
        <f t="shared" si="1"/>
        <v>1.960512048241551E-4</v>
      </c>
      <c r="H8" s="77">
        <v>1.3371117314425523E-3</v>
      </c>
      <c r="I8" s="77">
        <f t="shared" si="2"/>
        <v>1.3371117314425523E-3</v>
      </c>
      <c r="J8" s="76">
        <f>分析係数表!G11</f>
        <v>0.37142857142857144</v>
      </c>
      <c r="K8" s="78">
        <f t="shared" si="3"/>
        <v>4.9664150025009084E-4</v>
      </c>
      <c r="L8" s="79"/>
      <c r="M8" s="80"/>
      <c r="N8" s="81">
        <f>分析係数表!H11</f>
        <v>-1.8136904610763891E-5</v>
      </c>
      <c r="O8" s="82">
        <f t="shared" si="4"/>
        <v>-3.4177910269857226E-4</v>
      </c>
      <c r="P8" s="76">
        <f>分析係数表!C11</f>
        <v>3.1931139802859887E-3</v>
      </c>
      <c r="Q8" s="82">
        <f t="shared" si="5"/>
        <v>-1.0913396309964117E-6</v>
      </c>
      <c r="R8" s="83">
        <v>2.432831965519433E-4</v>
      </c>
      <c r="S8" s="84">
        <f t="shared" si="6"/>
        <v>1.5803949279944956E-3</v>
      </c>
      <c r="T8" s="85">
        <f>分析係数表!F11</f>
        <v>0.6</v>
      </c>
      <c r="U8" s="86">
        <f t="shared" si="7"/>
        <v>9.482369567966973E-4</v>
      </c>
      <c r="V8" s="87">
        <f>分析係数表!D11</f>
        <v>2.8571428571428571E-2</v>
      </c>
      <c r="W8" s="88">
        <f t="shared" si="8"/>
        <v>0</v>
      </c>
      <c r="X8" s="76">
        <f>分析係数表!E11</f>
        <v>0</v>
      </c>
      <c r="Y8" s="89">
        <f t="shared" si="9"/>
        <v>0</v>
      </c>
    </row>
    <row r="9" spans="1:25" x14ac:dyDescent="0.2">
      <c r="A9" s="6" t="s">
        <v>223</v>
      </c>
      <c r="B9" s="5" t="s">
        <v>191</v>
      </c>
      <c r="C9" s="90"/>
      <c r="D9" s="76">
        <f>投入係数表!X9</f>
        <v>1.491097272169108E-3</v>
      </c>
      <c r="E9" s="77">
        <f t="shared" si="0"/>
        <v>0.14910972721691079</v>
      </c>
      <c r="F9" s="76">
        <f>分析係数表!C12</f>
        <v>6.6043595279642764E-2</v>
      </c>
      <c r="G9" s="77">
        <f t="shared" si="1"/>
        <v>9.8477424765715891E-3</v>
      </c>
      <c r="H9" s="77">
        <v>1.1355412763493762E-2</v>
      </c>
      <c r="I9" s="77">
        <f t="shared" si="2"/>
        <v>1.1355412763493762E-2</v>
      </c>
      <c r="J9" s="76">
        <f>分析係数表!G12</f>
        <v>0.14090852981113441</v>
      </c>
      <c r="K9" s="78">
        <f t="shared" si="3"/>
        <v>1.6000745179024969E-3</v>
      </c>
      <c r="L9" s="79"/>
      <c r="M9" s="80"/>
      <c r="N9" s="81">
        <f>分析係数表!H12</f>
        <v>8.4811793340854105E-2</v>
      </c>
      <c r="O9" s="82">
        <f t="shared" si="4"/>
        <v>1.5982274400390635</v>
      </c>
      <c r="P9" s="76">
        <f>分析係数表!C12</f>
        <v>6.6043595279642764E-2</v>
      </c>
      <c r="Q9" s="82">
        <f t="shared" si="5"/>
        <v>0.10555268621475943</v>
      </c>
      <c r="R9" s="83">
        <v>0.11813743612766855</v>
      </c>
      <c r="S9" s="84">
        <f t="shared" si="6"/>
        <v>0.1294928488911623</v>
      </c>
      <c r="T9" s="85">
        <f>分析係数表!F12</f>
        <v>0.31027033699543266</v>
      </c>
      <c r="U9" s="86">
        <f t="shared" si="7"/>
        <v>4.0177789863959569E-2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投入係数表!X10</f>
        <v>4.4732918165073243E-3</v>
      </c>
      <c r="E10" s="77">
        <f t="shared" si="0"/>
        <v>0.44732918165073243</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0.2596837622303752</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投入係数表!X11</f>
        <v>8.5255679326374886E-2</v>
      </c>
      <c r="E11" s="77">
        <f t="shared" si="0"/>
        <v>8.5255679326374878</v>
      </c>
      <c r="F11" s="76">
        <f>分析係数表!C14</f>
        <v>0.21132596685082872</v>
      </c>
      <c r="G11" s="77">
        <f t="shared" si="1"/>
        <v>1.8016738863170381</v>
      </c>
      <c r="H11" s="77">
        <v>2.0298100442201541</v>
      </c>
      <c r="I11" s="77">
        <f t="shared" si="2"/>
        <v>2.0298100442201541</v>
      </c>
      <c r="J11" s="76">
        <f>分析係数表!G14</f>
        <v>0.15875192868163895</v>
      </c>
      <c r="K11" s="78">
        <f t="shared" si="3"/>
        <v>0.32223625937731232</v>
      </c>
      <c r="L11" s="79"/>
      <c r="M11" s="80"/>
      <c r="N11" s="81">
        <f>分析係数表!H14</f>
        <v>1.0700773720350694E-3</v>
      </c>
      <c r="O11" s="82">
        <f t="shared" si="4"/>
        <v>2.016496705921576E-2</v>
      </c>
      <c r="P11" s="76">
        <f>分析係数表!C14</f>
        <v>0.21132596685082872</v>
      </c>
      <c r="Q11" s="82">
        <f t="shared" si="5"/>
        <v>4.2613811603038829E-3</v>
      </c>
      <c r="R11" s="83">
        <v>2.2661594578310327E-2</v>
      </c>
      <c r="S11" s="84">
        <f t="shared" si="6"/>
        <v>2.0524716387984645</v>
      </c>
      <c r="T11" s="85">
        <f>分析係数表!F14</f>
        <v>0.30327447282701869</v>
      </c>
      <c r="U11" s="86">
        <f t="shared" si="7"/>
        <v>0.62246225424901147</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投入係数表!X12</f>
        <v>3.7014296991491974E-2</v>
      </c>
      <c r="E12" s="77">
        <f t="shared" si="0"/>
        <v>3.7014296991491973</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0.14737514908362434</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投入係数表!X13</f>
        <v>2.0173668976405578E-3</v>
      </c>
      <c r="E13" s="77">
        <f t="shared" si="0"/>
        <v>0.20173668976405579</v>
      </c>
      <c r="F13" s="76">
        <f>分析係数表!C16</f>
        <v>5.160637490513531E-2</v>
      </c>
      <c r="G13" s="77">
        <f t="shared" si="1"/>
        <v>1.0410899244084837E-2</v>
      </c>
      <c r="H13" s="77">
        <v>1.9416603590006853E-2</v>
      </c>
      <c r="I13" s="77">
        <f t="shared" si="2"/>
        <v>1.9416603590006853E-2</v>
      </c>
      <c r="J13" s="76">
        <f>分析係数表!G16</f>
        <v>3.3358042994810974E-2</v>
      </c>
      <c r="K13" s="78">
        <f t="shared" si="3"/>
        <v>6.4769989736864972E-4</v>
      </c>
      <c r="L13" s="79"/>
      <c r="M13" s="80"/>
      <c r="N13" s="81">
        <f>分析係数表!H16</f>
        <v>1.6069297485136805E-2</v>
      </c>
      <c r="O13" s="82">
        <f t="shared" si="4"/>
        <v>0.30281628499093499</v>
      </c>
      <c r="P13" s="76">
        <f>分析係数表!C16</f>
        <v>5.160637490513531E-2</v>
      </c>
      <c r="Q13" s="82">
        <f t="shared" si="5"/>
        <v>1.5627250730622488E-2</v>
      </c>
      <c r="R13" s="83">
        <v>1.783633101555275E-2</v>
      </c>
      <c r="S13" s="84">
        <f t="shared" si="6"/>
        <v>3.7252934605559604E-2</v>
      </c>
      <c r="T13" s="85">
        <f>分析係数表!F16</f>
        <v>0.28836174944403259</v>
      </c>
      <c r="U13" s="86">
        <f t="shared" si="7"/>
        <v>1.0742321394783309E-2</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投入係数表!X14</f>
        <v>6.0433295324971492E-2</v>
      </c>
      <c r="E14" s="77">
        <f t="shared" si="0"/>
        <v>6.0433295324971494</v>
      </c>
      <c r="F14" s="76">
        <f>分析係数表!C17</f>
        <v>0.10194271980773084</v>
      </c>
      <c r="G14" s="77">
        <f t="shared" si="1"/>
        <v>0.61607344923714191</v>
      </c>
      <c r="H14" s="77">
        <v>0.65948493670006736</v>
      </c>
      <c r="I14" s="77">
        <f t="shared" si="2"/>
        <v>0.65948493670006736</v>
      </c>
      <c r="J14" s="76">
        <f>分析係数表!G17</f>
        <v>0.21196160054370911</v>
      </c>
      <c r="K14" s="78">
        <f t="shared" si="3"/>
        <v>0.13978548271741295</v>
      </c>
      <c r="L14" s="79"/>
      <c r="M14" s="80"/>
      <c r="N14" s="81">
        <f>分析係数表!H17</f>
        <v>2.8221023574348612E-3</v>
      </c>
      <c r="O14" s="82">
        <f t="shared" si="4"/>
        <v>5.3180828379897835E-2</v>
      </c>
      <c r="P14" s="76">
        <f>分析係数表!C17</f>
        <v>0.10194271980773084</v>
      </c>
      <c r="Q14" s="82">
        <f t="shared" si="5"/>
        <v>5.4213982866749451E-3</v>
      </c>
      <c r="R14" s="83">
        <v>1.1891088600811093E-2</v>
      </c>
      <c r="S14" s="84">
        <f t="shared" si="6"/>
        <v>0.67137602530087848</v>
      </c>
      <c r="T14" s="85">
        <f>分析係数表!F17</f>
        <v>0.32180783280944697</v>
      </c>
      <c r="U14" s="86">
        <f t="shared" si="7"/>
        <v>0.21605406370229613</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投入係数表!X15</f>
        <v>6.0521006929216735E-3</v>
      </c>
      <c r="E15" s="77">
        <f t="shared" si="0"/>
        <v>0.60521006929216736</v>
      </c>
      <c r="F15" s="76">
        <f>分析係数表!C18</f>
        <v>6.449787835926446E-2</v>
      </c>
      <c r="G15" s="77">
        <f t="shared" si="1"/>
        <v>3.9034765431008228E-2</v>
      </c>
      <c r="H15" s="77">
        <v>4.180965548751784E-2</v>
      </c>
      <c r="I15" s="77">
        <f t="shared" si="2"/>
        <v>4.180965548751784E-2</v>
      </c>
      <c r="J15" s="76">
        <f>分析係数表!G18</f>
        <v>0.21547360809833696</v>
      </c>
      <c r="K15" s="78">
        <f t="shared" si="3"/>
        <v>9.0088773212439015E-3</v>
      </c>
      <c r="L15" s="79"/>
      <c r="M15" s="80"/>
      <c r="N15" s="81">
        <f>分析係数表!H18</f>
        <v>4.2077618696972224E-4</v>
      </c>
      <c r="O15" s="82">
        <f t="shared" si="4"/>
        <v>7.9292751826068753E-3</v>
      </c>
      <c r="P15" s="76">
        <f>分析係数表!C18</f>
        <v>6.449787835926446E-2</v>
      </c>
      <c r="Q15" s="82">
        <f t="shared" si="5"/>
        <v>5.1142142620491269E-4</v>
      </c>
      <c r="R15" s="83">
        <v>1.3144057165554877E-3</v>
      </c>
      <c r="S15" s="84">
        <f t="shared" si="6"/>
        <v>4.3124061204073326E-2</v>
      </c>
      <c r="T15" s="85">
        <f>分析係数表!F18</f>
        <v>0.45914678235719453</v>
      </c>
      <c r="U15" s="86">
        <f t="shared" si="7"/>
        <v>1.980027394402499E-2</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投入係数表!X16</f>
        <v>4.3855802122620821E-3</v>
      </c>
      <c r="E16" s="77">
        <f t="shared" si="0"/>
        <v>0.43855802122620818</v>
      </c>
      <c r="F16" s="76">
        <f>分析係数表!C19</f>
        <v>8.3816636211964779E-2</v>
      </c>
      <c r="G16" s="77">
        <f t="shared" si="1"/>
        <v>3.6758458122956222E-2</v>
      </c>
      <c r="H16" s="77">
        <v>4.6692185695456558E-2</v>
      </c>
      <c r="I16" s="77">
        <f t="shared" si="2"/>
        <v>4.6692185695456558E-2</v>
      </c>
      <c r="J16" s="76">
        <f>分析係数表!G19</f>
        <v>5.7589381288803254E-2</v>
      </c>
      <c r="K16" s="78">
        <f t="shared" si="3"/>
        <v>2.6889740852232527E-3</v>
      </c>
      <c r="L16" s="79"/>
      <c r="M16" s="80"/>
      <c r="N16" s="81">
        <f>分析係数表!H19</f>
        <v>-1.0882142766458335E-4</v>
      </c>
      <c r="O16" s="82">
        <f t="shared" si="4"/>
        <v>-2.0506746161914335E-3</v>
      </c>
      <c r="P16" s="76">
        <f>分析係数表!C19</f>
        <v>8.3816636211964779E-2</v>
      </c>
      <c r="Q16" s="82">
        <f t="shared" si="5"/>
        <v>-1.7188064829442789E-4</v>
      </c>
      <c r="R16" s="83">
        <v>1.111443881798713E-3</v>
      </c>
      <c r="S16" s="84">
        <f t="shared" si="6"/>
        <v>4.7803629577255272E-2</v>
      </c>
      <c r="T16" s="85">
        <f>分析係数表!F19</f>
        <v>0.2397773496039392</v>
      </c>
      <c r="U16" s="86">
        <f t="shared" si="7"/>
        <v>1.1462227601482746E-2</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投入係数表!X17</f>
        <v>1.6138935181124463E-2</v>
      </c>
      <c r="E17" s="77">
        <f t="shared" si="0"/>
        <v>1.6138935181124463</v>
      </c>
      <c r="F17" s="76">
        <f>分析係数表!C20</f>
        <v>0.20483184148778999</v>
      </c>
      <c r="G17" s="77">
        <f t="shared" si="1"/>
        <v>0.33057678128018031</v>
      </c>
      <c r="H17" s="77">
        <v>0.37676230930537519</v>
      </c>
      <c r="I17" s="77">
        <f t="shared" si="2"/>
        <v>0.37676230930537519</v>
      </c>
      <c r="J17" s="76">
        <f>分析係数表!G20</f>
        <v>0.10000439000834102</v>
      </c>
      <c r="K17" s="78">
        <f t="shared" si="3"/>
        <v>3.7677884920217952E-2</v>
      </c>
      <c r="L17" s="79"/>
      <c r="M17" s="80"/>
      <c r="N17" s="81">
        <f>分析係数表!H20</f>
        <v>5.2234285279000004E-4</v>
      </c>
      <c r="O17" s="82">
        <f t="shared" si="4"/>
        <v>9.8432381577188803E-3</v>
      </c>
      <c r="P17" s="76">
        <f>分析係数表!C20</f>
        <v>0.20483184148778999</v>
      </c>
      <c r="Q17" s="82">
        <f t="shared" si="5"/>
        <v>2.0162085980484396E-3</v>
      </c>
      <c r="R17" s="83">
        <v>7.1547089346475062E-3</v>
      </c>
      <c r="S17" s="84">
        <f t="shared" si="6"/>
        <v>0.38391701824002267</v>
      </c>
      <c r="T17" s="85">
        <f>分析係数表!F20</f>
        <v>0.22283682338996444</v>
      </c>
      <c r="U17" s="86">
        <f t="shared" si="7"/>
        <v>8.5550848789953685E-2</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投入係数表!X18</f>
        <v>1.4296991491974389E-2</v>
      </c>
      <c r="E18" s="77">
        <f t="shared" si="0"/>
        <v>1.4296991491974389</v>
      </c>
      <c r="F18" s="76">
        <f>分析係数表!C21</f>
        <v>0.18990139408364504</v>
      </c>
      <c r="G18" s="77">
        <f t="shared" si="1"/>
        <v>0.27150186155279488</v>
      </c>
      <c r="H18" s="77">
        <v>0.29021227742548478</v>
      </c>
      <c r="I18" s="77">
        <f t="shared" si="2"/>
        <v>0.29021227742548478</v>
      </c>
      <c r="J18" s="76">
        <f>分析係数表!G21</f>
        <v>0.28518653100775193</v>
      </c>
      <c r="K18" s="78">
        <f t="shared" si="3"/>
        <v>8.2764632654833317E-2</v>
      </c>
      <c r="L18" s="79"/>
      <c r="M18" s="80"/>
      <c r="N18" s="81">
        <f>分析係数表!H21</f>
        <v>8.7057142131666677E-4</v>
      </c>
      <c r="O18" s="82">
        <f t="shared" si="4"/>
        <v>1.6405396929531468E-2</v>
      </c>
      <c r="P18" s="76">
        <f>分析係数表!C21</f>
        <v>0.18990139408364504</v>
      </c>
      <c r="Q18" s="82">
        <f t="shared" si="5"/>
        <v>3.1154077474135756E-3</v>
      </c>
      <c r="R18" s="83">
        <v>8.4156508895886582E-3</v>
      </c>
      <c r="S18" s="84">
        <f t="shared" si="6"/>
        <v>0.29862792831507345</v>
      </c>
      <c r="T18" s="85">
        <f>分析係数表!F21</f>
        <v>0.42587209302325579</v>
      </c>
      <c r="U18" s="86">
        <f t="shared" si="7"/>
        <v>0.12717730086673912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投入係数表!X19</f>
        <v>7.0169283396193311E-4</v>
      </c>
      <c r="E19" s="77">
        <f t="shared" si="0"/>
        <v>7.0169283396193313E-2</v>
      </c>
      <c r="F19" s="76">
        <f>分析係数表!C22</f>
        <v>1.6020972909991271E-2</v>
      </c>
      <c r="G19" s="77">
        <f t="shared" si="1"/>
        <v>1.1241801884039134E-3</v>
      </c>
      <c r="H19" s="77">
        <v>1.8563533899615106E-3</v>
      </c>
      <c r="I19" s="77">
        <f t="shared" si="2"/>
        <v>1.8563533899615106E-3</v>
      </c>
      <c r="J19" s="76">
        <f>分析係数表!G22</f>
        <v>0.19438596491228069</v>
      </c>
      <c r="K19" s="78">
        <f t="shared" si="3"/>
        <v>3.6084904492585151E-4</v>
      </c>
      <c r="L19" s="79"/>
      <c r="M19" s="80"/>
      <c r="N19" s="81">
        <f>分析係数表!H22</f>
        <v>3.9901190143680555E-5</v>
      </c>
      <c r="O19" s="82">
        <f t="shared" si="4"/>
        <v>7.519140259368589E-4</v>
      </c>
      <c r="P19" s="76">
        <f>分析係数表!C22</f>
        <v>1.6020972909991271E-2</v>
      </c>
      <c r="Q19" s="82">
        <f t="shared" si="5"/>
        <v>1.2046394240176891E-5</v>
      </c>
      <c r="R19" s="83">
        <v>2.1953334584021836E-4</v>
      </c>
      <c r="S19" s="84">
        <f t="shared" si="6"/>
        <v>2.0758867358017289E-3</v>
      </c>
      <c r="T19" s="85">
        <f>分析係数表!F22</f>
        <v>0.4126315789473684</v>
      </c>
      <c r="U19" s="86">
        <f t="shared" si="7"/>
        <v>8.5657642150976595E-4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投入係数表!X20</f>
        <v>8.7711604245241639E-5</v>
      </c>
      <c r="E20" s="77">
        <f t="shared" si="0"/>
        <v>8.7711604245241642E-3</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4.7849074377800114E-4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投入係数表!X21</f>
        <v>2.6313481273572496E-4</v>
      </c>
      <c r="E21" s="77">
        <f t="shared" si="0"/>
        <v>2.6313481273572494E-2</v>
      </c>
      <c r="F21" s="76">
        <f>分析係数表!C24</f>
        <v>0.69825317061497971</v>
      </c>
      <c r="G21" s="77">
        <f t="shared" si="1"/>
        <v>1.8373471729189888E-2</v>
      </c>
      <c r="H21" s="77">
        <v>4.0213091853706619E-2</v>
      </c>
      <c r="I21" s="77">
        <f t="shared" si="2"/>
        <v>4.0213091853706619E-2</v>
      </c>
      <c r="J21" s="76">
        <f>分析係数表!G24</f>
        <v>0.20807453416149069</v>
      </c>
      <c r="K21" s="78">
        <f t="shared" si="3"/>
        <v>8.3673203546532401E-3</v>
      </c>
      <c r="L21" s="79"/>
      <c r="M21" s="80"/>
      <c r="N21" s="81">
        <f>分析係数表!H24</f>
        <v>2.9019047377222226E-4</v>
      </c>
      <c r="O21" s="82">
        <f t="shared" si="4"/>
        <v>5.4684656431771561E-3</v>
      </c>
      <c r="P21" s="76">
        <f>分析係数表!C24</f>
        <v>0.69825317061497971</v>
      </c>
      <c r="Q21" s="82">
        <f t="shared" si="5"/>
        <v>3.8183734737475337E-3</v>
      </c>
      <c r="R21" s="83">
        <v>1.9682459005156284E-2</v>
      </c>
      <c r="S21" s="84">
        <f t="shared" si="6"/>
        <v>5.9895550858862903E-2</v>
      </c>
      <c r="T21" s="85">
        <f>分析係数表!F24</f>
        <v>0.39233954451345754</v>
      </c>
      <c r="U21" s="86">
        <f t="shared" si="7"/>
        <v>2.34993931423489E-2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投入係数表!X22</f>
        <v>9.2097184457503728E-3</v>
      </c>
      <c r="E22" s="77">
        <f t="shared" si="0"/>
        <v>0.92097184457503722</v>
      </c>
      <c r="F22" s="76">
        <f>分析係数表!C25</f>
        <v>6.4698426111756691E-3</v>
      </c>
      <c r="G22" s="77">
        <f t="shared" si="1"/>
        <v>5.9585428837246315E-3</v>
      </c>
      <c r="H22" s="77">
        <v>6.6401621509383909E-3</v>
      </c>
      <c r="I22" s="77">
        <f t="shared" si="2"/>
        <v>6.6401621509383909E-3</v>
      </c>
      <c r="J22" s="76">
        <f>分析係数表!G25</f>
        <v>0.19696730374348445</v>
      </c>
      <c r="K22" s="78">
        <f t="shared" si="3"/>
        <v>1.3078948352898711E-3</v>
      </c>
      <c r="L22" s="79"/>
      <c r="M22" s="80"/>
      <c r="N22" s="81">
        <f>分析係数表!H25</f>
        <v>4.8606904356847223E-4</v>
      </c>
      <c r="O22" s="82">
        <f t="shared" si="4"/>
        <v>9.1596799523217358E-3</v>
      </c>
      <c r="P22" s="76">
        <f>分析係数表!C25</f>
        <v>6.4698426111756691E-3</v>
      </c>
      <c r="Q22" s="82">
        <f t="shared" si="5"/>
        <v>5.9261687660262684E-5</v>
      </c>
      <c r="R22" s="83">
        <v>7.0083257042011335E-4</v>
      </c>
      <c r="S22" s="84">
        <f t="shared" si="6"/>
        <v>7.3409947213585042E-3</v>
      </c>
      <c r="T22" s="85">
        <f>分析係数表!F25</f>
        <v>0.35065550465961143</v>
      </c>
      <c r="U22" s="86">
        <f t="shared" si="7"/>
        <v>2.5741602087215099E-3</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投入係数表!X23</f>
        <v>1.6665204806595912E-3</v>
      </c>
      <c r="E23" s="77">
        <f t="shared" si="0"/>
        <v>0.16665204806595912</v>
      </c>
      <c r="F23" s="76">
        <f>分析係数表!C26</f>
        <v>0.30930996714129244</v>
      </c>
      <c r="G23" s="77">
        <f t="shared" si="1"/>
        <v>5.1547139511310902E-2</v>
      </c>
      <c r="H23" s="77">
        <v>6.6821562664001688E-2</v>
      </c>
      <c r="I23" s="77">
        <f t="shared" si="2"/>
        <v>6.6821562664001688E-2</v>
      </c>
      <c r="J23" s="76">
        <f>分析係数表!G26</f>
        <v>0.19640381464521278</v>
      </c>
      <c r="K23" s="78">
        <f t="shared" si="3"/>
        <v>1.3124009807764058E-2</v>
      </c>
      <c r="L23" s="79"/>
      <c r="M23" s="80"/>
      <c r="N23" s="81">
        <f>分析係数表!H26</f>
        <v>9.7503999187466672E-3</v>
      </c>
      <c r="O23" s="82">
        <f t="shared" si="4"/>
        <v>0.18374044561075242</v>
      </c>
      <c r="P23" s="76">
        <f>分析係数表!C26</f>
        <v>0.30930996714129244</v>
      </c>
      <c r="Q23" s="82">
        <f t="shared" si="5"/>
        <v>5.6832751194388263E-2</v>
      </c>
      <c r="R23" s="83">
        <v>6.4395221038994283E-2</v>
      </c>
      <c r="S23" s="84">
        <f t="shared" si="6"/>
        <v>0.13121678370299597</v>
      </c>
      <c r="T23" s="85">
        <f>分析係数表!F26</f>
        <v>0.33483174389782799</v>
      </c>
      <c r="U23" s="86">
        <f t="shared" si="7"/>
        <v>4.3935544515938237E-2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投入係数表!X24</f>
        <v>0</v>
      </c>
      <c r="E24" s="77">
        <f t="shared" si="0"/>
        <v>0</v>
      </c>
      <c r="F24" s="76">
        <f>分析係数表!C27</f>
        <v>1</v>
      </c>
      <c r="G24" s="77">
        <f t="shared" si="1"/>
        <v>0</v>
      </c>
      <c r="H24" s="77">
        <v>4.830331204504529E-3</v>
      </c>
      <c r="I24" s="77">
        <f t="shared" si="2"/>
        <v>4.830331204504529E-3</v>
      </c>
      <c r="J24" s="76">
        <f>分析係数表!G27</f>
        <v>0.17104746959591996</v>
      </c>
      <c r="K24" s="78">
        <f t="shared" si="3"/>
        <v>8.2621592984071185E-4</v>
      </c>
      <c r="L24" s="79"/>
      <c r="M24" s="80"/>
      <c r="N24" s="81">
        <f>分析係数表!H27</f>
        <v>1.0751557053260833E-2</v>
      </c>
      <c r="O24" s="82">
        <f t="shared" si="4"/>
        <v>0.2026066520797136</v>
      </c>
      <c r="P24" s="76">
        <f>分析係数表!C27</f>
        <v>1</v>
      </c>
      <c r="Q24" s="82">
        <f t="shared" si="5"/>
        <v>0.2026066520797136</v>
      </c>
      <c r="R24" s="83">
        <v>0.21035458281460295</v>
      </c>
      <c r="S24" s="84">
        <f t="shared" si="6"/>
        <v>0.21518491401910747</v>
      </c>
      <c r="T24" s="85">
        <f>分析係数表!F27</f>
        <v>0.32230451819045502</v>
      </c>
      <c r="U24" s="86">
        <f t="shared" si="7"/>
        <v>6.9355070034782917E-2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投入係数表!X25</f>
        <v>0</v>
      </c>
      <c r="E25" s="77">
        <f t="shared" si="0"/>
        <v>0</v>
      </c>
      <c r="F25" s="76">
        <f>分析係数表!C28</f>
        <v>0.18422373610613119</v>
      </c>
      <c r="G25" s="77">
        <f t="shared" si="1"/>
        <v>0</v>
      </c>
      <c r="H25" s="77">
        <v>2.8988078550567387E-2</v>
      </c>
      <c r="I25" s="77">
        <f t="shared" si="2"/>
        <v>2.8988078550567387E-2</v>
      </c>
      <c r="J25" s="76">
        <f>分析係数表!G28</f>
        <v>0.12484443941622356</v>
      </c>
      <c r="K25" s="78">
        <f t="shared" si="3"/>
        <v>3.6190004163990396E-3</v>
      </c>
      <c r="L25" s="79"/>
      <c r="M25" s="80"/>
      <c r="N25" s="81">
        <f>分析係数表!H28</f>
        <v>2.0316960544977711E-2</v>
      </c>
      <c r="O25" s="82">
        <f t="shared" si="4"/>
        <v>0.38286095084294064</v>
      </c>
      <c r="P25" s="76">
        <f>分析係数表!C28</f>
        <v>0.18422373610613119</v>
      </c>
      <c r="Q25" s="82">
        <f t="shared" si="5"/>
        <v>7.053207477343236E-2</v>
      </c>
      <c r="R25" s="83">
        <v>8.4042488493054485E-2</v>
      </c>
      <c r="S25" s="84">
        <f t="shared" si="6"/>
        <v>0.11303056704362187</v>
      </c>
      <c r="T25" s="85">
        <f>分析係数表!F28</f>
        <v>0.21354225591130219</v>
      </c>
      <c r="U25" s="86">
        <f t="shared" si="7"/>
        <v>2.4136802273428699E-2</v>
      </c>
      <c r="V25" s="87">
        <f>分析係数表!D28</f>
        <v>1.8978391220726327E-2</v>
      </c>
      <c r="W25" s="88">
        <f t="shared" si="8"/>
        <v>0</v>
      </c>
      <c r="X25" s="76">
        <f>分析係数表!E28</f>
        <v>1.988347098088019E-2</v>
      </c>
      <c r="Y25" s="89">
        <f t="shared" si="9"/>
        <v>0</v>
      </c>
    </row>
    <row r="26" spans="1:25" x14ac:dyDescent="0.2">
      <c r="A26" s="6" t="s">
        <v>14</v>
      </c>
      <c r="B26" s="5" t="s">
        <v>50</v>
      </c>
      <c r="C26" s="75">
        <f>最終需要_まとめ!C27</f>
        <v>100</v>
      </c>
      <c r="D26" s="76">
        <f>投入係数表!X26</f>
        <v>5.0171037628278223E-2</v>
      </c>
      <c r="E26" s="77">
        <f t="shared" si="0"/>
        <v>5.0171037628278219</v>
      </c>
      <c r="F26" s="76">
        <f>分析係数表!C29</f>
        <v>0.37519639677385563</v>
      </c>
      <c r="G26" s="77">
        <f t="shared" si="1"/>
        <v>1.8823992540535515</v>
      </c>
      <c r="H26" s="77">
        <v>1.9632132391843402</v>
      </c>
      <c r="I26" s="77">
        <f t="shared" si="2"/>
        <v>101.96321323918434</v>
      </c>
      <c r="J26" s="76">
        <f>分析係数表!G29</f>
        <v>0.26085431102534867</v>
      </c>
      <c r="K26" s="78">
        <f t="shared" si="3"/>
        <v>26.597543739438141</v>
      </c>
      <c r="L26" s="79"/>
      <c r="M26" s="80"/>
      <c r="N26" s="81">
        <f>分析係数表!H29</f>
        <v>9.7721642042795844E-3</v>
      </c>
      <c r="O26" s="82">
        <f t="shared" si="4"/>
        <v>0.18415058053399072</v>
      </c>
      <c r="P26" s="76">
        <f>分析係数表!C29</f>
        <v>0.37519639677385563</v>
      </c>
      <c r="Q26" s="82">
        <f t="shared" si="5"/>
        <v>6.9092634280167042E-2</v>
      </c>
      <c r="R26" s="83">
        <v>9.4137051801678473E-2</v>
      </c>
      <c r="S26" s="84">
        <f t="shared" si="6"/>
        <v>102.05735029098602</v>
      </c>
      <c r="T26" s="85">
        <f>分析係数表!F29</f>
        <v>0.42899745636347691</v>
      </c>
      <c r="U26" s="86">
        <f t="shared" si="7"/>
        <v>43.782343678029356</v>
      </c>
      <c r="V26" s="87">
        <f>分析係数表!D29</f>
        <v>3.4821506885360932E-2</v>
      </c>
      <c r="W26" s="88">
        <f t="shared" si="8"/>
        <v>4</v>
      </c>
      <c r="X26" s="76">
        <f>分析係数表!E29</f>
        <v>2.4822384001403387E-2</v>
      </c>
      <c r="Y26" s="89">
        <f t="shared" si="9"/>
        <v>3</v>
      </c>
    </row>
    <row r="27" spans="1:25" x14ac:dyDescent="0.2">
      <c r="A27" s="6" t="s">
        <v>15</v>
      </c>
      <c r="B27" s="5" t="s">
        <v>36</v>
      </c>
      <c r="C27" s="90"/>
      <c r="D27" s="76">
        <f>投入係数表!X27</f>
        <v>1.4033856679238662E-3</v>
      </c>
      <c r="E27" s="77">
        <f t="shared" si="0"/>
        <v>0.14033856679238663</v>
      </c>
      <c r="F27" s="76">
        <f>分析係数表!C30</f>
        <v>1</v>
      </c>
      <c r="G27" s="77">
        <f t="shared" si="1"/>
        <v>0.14033856679238663</v>
      </c>
      <c r="H27" s="77">
        <v>0.1910125330783152</v>
      </c>
      <c r="I27" s="77">
        <f t="shared" si="2"/>
        <v>0.1910125330783152</v>
      </c>
      <c r="J27" s="76">
        <f>分析係数表!G30</f>
        <v>0.34460347092581067</v>
      </c>
      <c r="K27" s="78">
        <f t="shared" si="3"/>
        <v>6.5823581889118646E-2</v>
      </c>
      <c r="L27" s="79"/>
      <c r="M27" s="80"/>
      <c r="N27" s="81">
        <f>分析係数表!H30</f>
        <v>0</v>
      </c>
      <c r="O27" s="82">
        <f t="shared" si="4"/>
        <v>0</v>
      </c>
      <c r="P27" s="76">
        <f>分析係数表!C30</f>
        <v>1</v>
      </c>
      <c r="Q27" s="82">
        <f t="shared" si="5"/>
        <v>0</v>
      </c>
      <c r="R27" s="83">
        <v>5.7960726741390321E-2</v>
      </c>
      <c r="S27" s="84">
        <f t="shared" si="6"/>
        <v>0.24897325981970553</v>
      </c>
      <c r="T27" s="85">
        <f>分析係数表!F30</f>
        <v>0.44064163728133859</v>
      </c>
      <c r="U27" s="86">
        <f t="shared" si="7"/>
        <v>0.10970798484622715</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投入係数表!X28</f>
        <v>1.7980878870274539E-2</v>
      </c>
      <c r="E28" s="77">
        <f t="shared" si="0"/>
        <v>1.7980878870274539</v>
      </c>
      <c r="F28" s="76">
        <f>分析係数表!C31</f>
        <v>0.41247576690614662</v>
      </c>
      <c r="G28" s="77">
        <f t="shared" si="1"/>
        <v>0.7416676801663018</v>
      </c>
      <c r="H28" s="77">
        <v>0.89606178652691071</v>
      </c>
      <c r="I28" s="77">
        <f t="shared" si="2"/>
        <v>0.89606178652691071</v>
      </c>
      <c r="J28" s="76">
        <f>分析係数表!G31</f>
        <v>7.085965394122494E-2</v>
      </c>
      <c r="K28" s="78">
        <f t="shared" si="3"/>
        <v>6.3494628103252668E-2</v>
      </c>
      <c r="L28" s="79"/>
      <c r="M28" s="80"/>
      <c r="N28" s="81">
        <f>分析係数表!H31</f>
        <v>2.0541858162151181E-2</v>
      </c>
      <c r="O28" s="82">
        <f t="shared" si="4"/>
        <v>0.38709901171640287</v>
      </c>
      <c r="P28" s="76">
        <f>分析係数表!C31</f>
        <v>0.41247576690614662</v>
      </c>
      <c r="Q28" s="82">
        <f t="shared" si="5"/>
        <v>0.15966896172633471</v>
      </c>
      <c r="R28" s="83">
        <v>0.21338988747031348</v>
      </c>
      <c r="S28" s="84">
        <f t="shared" si="6"/>
        <v>1.1094516739972242</v>
      </c>
      <c r="T28" s="85">
        <f>分析係数表!F31</f>
        <v>0.34509750068662454</v>
      </c>
      <c r="U28" s="86">
        <f t="shared" si="7"/>
        <v>0.38286899982903383</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投入係数表!X29</f>
        <v>8.7711604245241642E-4</v>
      </c>
      <c r="E29" s="77">
        <f t="shared" si="0"/>
        <v>8.7711604245241645E-2</v>
      </c>
      <c r="F29" s="76">
        <f>分析係数表!C32</f>
        <v>0.57030303030303031</v>
      </c>
      <c r="G29" s="77">
        <f t="shared" si="1"/>
        <v>5.0022193693801446E-2</v>
      </c>
      <c r="H29" s="77">
        <v>6.4477458697054069E-2</v>
      </c>
      <c r="I29" s="77">
        <f t="shared" si="2"/>
        <v>6.4477458697054069E-2</v>
      </c>
      <c r="J29" s="76">
        <f>分析係数表!G32</f>
        <v>0.14036939313984167</v>
      </c>
      <c r="K29" s="78">
        <f t="shared" si="3"/>
        <v>9.0506617485046868E-3</v>
      </c>
      <c r="L29" s="79"/>
      <c r="M29" s="80"/>
      <c r="N29" s="81">
        <f>分析係数表!H32</f>
        <v>5.992433283396389E-3</v>
      </c>
      <c r="O29" s="82">
        <f t="shared" si="4"/>
        <v>0.11292381553160825</v>
      </c>
      <c r="P29" s="76">
        <f>分析係数表!C32</f>
        <v>0.57030303030303031</v>
      </c>
      <c r="Q29" s="82">
        <f t="shared" si="5"/>
        <v>6.4400794191056585E-2</v>
      </c>
      <c r="R29" s="83">
        <v>8.2878819333586484E-2</v>
      </c>
      <c r="S29" s="84">
        <f t="shared" si="6"/>
        <v>0.14735627803064055</v>
      </c>
      <c r="T29" s="85">
        <f>分析係数表!F32</f>
        <v>0.48284960422163586</v>
      </c>
      <c r="U29" s="86">
        <f t="shared" si="7"/>
        <v>7.1150920526668132E-2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投入係数表!X30</f>
        <v>2.6313481273572496E-4</v>
      </c>
      <c r="E30" s="77">
        <f t="shared" si="0"/>
        <v>2.6313481273572494E-2</v>
      </c>
      <c r="F30" s="76">
        <f>分析係数表!C33</f>
        <v>0.6011428571428572</v>
      </c>
      <c r="G30" s="77">
        <f t="shared" si="1"/>
        <v>1.5818161314170437E-2</v>
      </c>
      <c r="H30" s="77">
        <v>3.3029263629965971E-2</v>
      </c>
      <c r="I30" s="77">
        <f t="shared" si="2"/>
        <v>3.3029263629965971E-2</v>
      </c>
      <c r="J30" s="76">
        <f>分析係数表!G33</f>
        <v>0.50790638836179636</v>
      </c>
      <c r="K30" s="78">
        <f t="shared" si="3"/>
        <v>1.6775774000545654E-2</v>
      </c>
      <c r="L30" s="79"/>
      <c r="M30" s="80"/>
      <c r="N30" s="81">
        <f>分析係数表!H33</f>
        <v>9.0684523053819453E-4</v>
      </c>
      <c r="O30" s="82">
        <f t="shared" si="4"/>
        <v>1.7088955134928613E-2</v>
      </c>
      <c r="P30" s="76">
        <f>分析係数表!C33</f>
        <v>0.6011428571428572</v>
      </c>
      <c r="Q30" s="82">
        <f t="shared" si="5"/>
        <v>1.0272903315397087E-2</v>
      </c>
      <c r="R30" s="83">
        <v>3.1602349916802976E-2</v>
      </c>
      <c r="S30" s="84">
        <f t="shared" si="6"/>
        <v>6.463161354676894E-2</v>
      </c>
      <c r="T30" s="85">
        <f>分析係数表!F33</f>
        <v>0.64579380139152431</v>
      </c>
      <c r="U30" s="86">
        <f t="shared" si="7"/>
        <v>4.1738695402435855E-2</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投入係数表!X31</f>
        <v>7.4028593982983948E-2</v>
      </c>
      <c r="E31" s="77">
        <f t="shared" si="0"/>
        <v>7.4028593982983946</v>
      </c>
      <c r="F31" s="76">
        <f>分析係数表!C34</f>
        <v>0.23356645198677672</v>
      </c>
      <c r="G31" s="77">
        <f t="shared" si="1"/>
        <v>1.7290596042175208</v>
      </c>
      <c r="H31" s="77">
        <v>1.8646512514833793</v>
      </c>
      <c r="I31" s="77">
        <f t="shared" si="2"/>
        <v>1.8646512514833793</v>
      </c>
      <c r="J31" s="76">
        <f>分析係数表!G34</f>
        <v>0.42480002746403928</v>
      </c>
      <c r="K31" s="78">
        <f t="shared" si="3"/>
        <v>0.79210390284099474</v>
      </c>
      <c r="L31" s="79"/>
      <c r="M31" s="80"/>
      <c r="N31" s="81">
        <f>分析係数表!H34</f>
        <v>0.14989426184611926</v>
      </c>
      <c r="O31" s="82">
        <f t="shared" si="4"/>
        <v>2.8246675721626202</v>
      </c>
      <c r="P31" s="76">
        <f>分析係数表!C34</f>
        <v>0.23356645198677672</v>
      </c>
      <c r="Q31" s="82">
        <f t="shared" si="5"/>
        <v>0.65974758287212576</v>
      </c>
      <c r="R31" s="83">
        <v>0.72037804350801538</v>
      </c>
      <c r="S31" s="84">
        <f t="shared" si="6"/>
        <v>2.5850292949913944</v>
      </c>
      <c r="T31" s="85">
        <f>分析係数表!F34</f>
        <v>0.69961207044526075</v>
      </c>
      <c r="U31" s="86">
        <f t="shared" si="7"/>
        <v>1.8085176972305821</v>
      </c>
      <c r="V31" s="87">
        <f>分析係数表!D34</f>
        <v>0.26492498884273402</v>
      </c>
      <c r="W31" s="88">
        <f t="shared" si="8"/>
        <v>1</v>
      </c>
      <c r="X31" s="76">
        <f>分析係数表!E34</f>
        <v>0.20343987091901541</v>
      </c>
      <c r="Y31" s="89">
        <f t="shared" si="9"/>
        <v>1</v>
      </c>
    </row>
    <row r="32" spans="1:25" x14ac:dyDescent="0.2">
      <c r="A32" s="6" t="s">
        <v>20</v>
      </c>
      <c r="B32" s="5" t="s">
        <v>37</v>
      </c>
      <c r="C32" s="90"/>
      <c r="D32" s="76">
        <f>投入係数表!X32</f>
        <v>1.6665204806595911E-2</v>
      </c>
      <c r="E32" s="77">
        <f t="shared" si="0"/>
        <v>1.666520480659591</v>
      </c>
      <c r="F32" s="76">
        <f>分析係数表!C35</f>
        <v>0.38334288443170961</v>
      </c>
      <c r="G32" s="77">
        <f t="shared" si="1"/>
        <v>0.63884876802056678</v>
      </c>
      <c r="H32" s="77">
        <v>0.71611843485424509</v>
      </c>
      <c r="I32" s="77">
        <f t="shared" si="2"/>
        <v>0.71611843485424509</v>
      </c>
      <c r="J32" s="76">
        <f>分析係数表!G35</f>
        <v>0.31383724189479584</v>
      </c>
      <c r="K32" s="78">
        <f t="shared" si="3"/>
        <v>0.2247446344646743</v>
      </c>
      <c r="L32" s="79"/>
      <c r="M32" s="80"/>
      <c r="N32" s="81">
        <f>分析係数表!H35</f>
        <v>5.7098603095606881E-2</v>
      </c>
      <c r="O32" s="82">
        <f t="shared" si="4"/>
        <v>1.0759889711156452</v>
      </c>
      <c r="P32" s="76">
        <f>分析係数表!C35</f>
        <v>0.38334288443170961</v>
      </c>
      <c r="Q32" s="82">
        <f t="shared" si="5"/>
        <v>0.41247271580417888</v>
      </c>
      <c r="R32" s="83">
        <v>0.55627540311571055</v>
      </c>
      <c r="S32" s="84">
        <f t="shared" si="6"/>
        <v>1.2723938379699558</v>
      </c>
      <c r="T32" s="85">
        <f>分析係数表!F35</f>
        <v>0.64393160796038496</v>
      </c>
      <c r="U32" s="86">
        <f t="shared" si="7"/>
        <v>0.81933461004287911</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投入係数表!X33</f>
        <v>1.491097272169108E-3</v>
      </c>
      <c r="E33" s="77">
        <f t="shared" si="0"/>
        <v>0.14910972721691079</v>
      </c>
      <c r="F33" s="76">
        <f>分析係数表!C36</f>
        <v>0.89284634912959382</v>
      </c>
      <c r="G33" s="77">
        <f t="shared" si="1"/>
        <v>0.13313207556532844</v>
      </c>
      <c r="H33" s="77">
        <v>0.25075089935632172</v>
      </c>
      <c r="I33" s="77">
        <f t="shared" si="2"/>
        <v>0.25075089935632172</v>
      </c>
      <c r="J33" s="76">
        <f>分析係数表!G36</f>
        <v>2.3659252759121133E-2</v>
      </c>
      <c r="K33" s="78">
        <f t="shared" si="3"/>
        <v>5.93257890744816E-3</v>
      </c>
      <c r="L33" s="79"/>
      <c r="M33" s="80"/>
      <c r="N33" s="81">
        <f>分析係数表!H36</f>
        <v>0.22140807672636126</v>
      </c>
      <c r="O33" s="82">
        <f t="shared" si="4"/>
        <v>4.1723025741030906</v>
      </c>
      <c r="P33" s="76">
        <f>分析係数表!C36</f>
        <v>0.89284634912959382</v>
      </c>
      <c r="Q33" s="82">
        <f t="shared" si="5"/>
        <v>3.7252251207519511</v>
      </c>
      <c r="R33" s="83">
        <v>3.8531303447743146</v>
      </c>
      <c r="S33" s="84">
        <f t="shared" si="6"/>
        <v>4.103881244130636</v>
      </c>
      <c r="T33" s="85">
        <f>分析係数表!F36</f>
        <v>0.87728239225083537</v>
      </c>
      <c r="U33" s="86">
        <f t="shared" si="7"/>
        <v>3.600262755364259</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投入係数表!X34</f>
        <v>9.0693798789579866E-2</v>
      </c>
      <c r="E34" s="77">
        <f t="shared" si="0"/>
        <v>9.0693798789579869</v>
      </c>
      <c r="F34" s="76">
        <f>分析係数表!C37</f>
        <v>0.21490407922986354</v>
      </c>
      <c r="G34" s="77">
        <f t="shared" si="1"/>
        <v>1.9490467320733174</v>
      </c>
      <c r="H34" s="77">
        <v>2.0620728261087202</v>
      </c>
      <c r="I34" s="77">
        <f t="shared" si="2"/>
        <v>2.0620728261087202</v>
      </c>
      <c r="J34" s="76">
        <f>分析係数表!G37</f>
        <v>0.45930626057529611</v>
      </c>
      <c r="K34" s="78">
        <f t="shared" si="3"/>
        <v>0.94712295879392916</v>
      </c>
      <c r="L34" s="79"/>
      <c r="M34" s="80"/>
      <c r="N34" s="81">
        <f>分析係数表!H37</f>
        <v>4.6223715090992851E-2</v>
      </c>
      <c r="O34" s="82">
        <f t="shared" si="4"/>
        <v>0.87105822113758125</v>
      </c>
      <c r="P34" s="76">
        <f>分析係数表!C37</f>
        <v>0.21490407922986354</v>
      </c>
      <c r="Q34" s="82">
        <f t="shared" si="5"/>
        <v>0.18719396496917476</v>
      </c>
      <c r="R34" s="83">
        <v>0.21941943800792044</v>
      </c>
      <c r="S34" s="84">
        <f t="shared" si="6"/>
        <v>2.2814922641166406</v>
      </c>
      <c r="T34" s="85">
        <f>分析係数表!F37</f>
        <v>0.7057529610829103</v>
      </c>
      <c r="U34" s="86">
        <f t="shared" si="7"/>
        <v>1.6101699210880724</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投入係数表!X35</f>
        <v>5.0872730462240157E-3</v>
      </c>
      <c r="E35" s="77">
        <f t="shared" si="0"/>
        <v>0.50872730462240157</v>
      </c>
      <c r="F35" s="76">
        <f>分析係数表!C38</f>
        <v>0.11038675651919128</v>
      </c>
      <c r="G35" s="77">
        <f t="shared" si="1"/>
        <v>5.615675711001749E-2</v>
      </c>
      <c r="H35" s="77">
        <v>8.2225142623434985E-2</v>
      </c>
      <c r="I35" s="77">
        <f t="shared" si="2"/>
        <v>8.2225142623434985E-2</v>
      </c>
      <c r="J35" s="76">
        <f>分析係数表!G38</f>
        <v>0.31473468458209974</v>
      </c>
      <c r="K35" s="78">
        <f t="shared" si="3"/>
        <v>2.5879104328304977E-2</v>
      </c>
      <c r="L35" s="79"/>
      <c r="M35" s="80"/>
      <c r="N35" s="81">
        <f>分析係数表!H38</f>
        <v>4.1428317511906877E-2</v>
      </c>
      <c r="O35" s="82">
        <f t="shared" si="4"/>
        <v>0.78069182638407864</v>
      </c>
      <c r="P35" s="76">
        <f>分析係数表!C38</f>
        <v>0.11038675651919128</v>
      </c>
      <c r="Q35" s="82">
        <f t="shared" si="5"/>
        <v>8.6178038555582037E-2</v>
      </c>
      <c r="R35" s="83">
        <v>0.10478773253143725</v>
      </c>
      <c r="S35" s="84">
        <f t="shared" si="6"/>
        <v>0.18701287515487225</v>
      </c>
      <c r="T35" s="85">
        <f>分析係数表!F38</f>
        <v>0.52516511045319969</v>
      </c>
      <c r="U35" s="86">
        <f t="shared" si="7"/>
        <v>9.8212637236878925E-2</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投入係数表!X36</f>
        <v>0</v>
      </c>
      <c r="E36" s="77">
        <f t="shared" si="0"/>
        <v>0</v>
      </c>
      <c r="F36" s="76">
        <f>分析係数表!C39</f>
        <v>1</v>
      </c>
      <c r="G36" s="77">
        <f t="shared" si="1"/>
        <v>0</v>
      </c>
      <c r="H36" s="77">
        <v>2.5185738817653677E-2</v>
      </c>
      <c r="I36" s="77">
        <f t="shared" si="2"/>
        <v>2.5185738817653677E-2</v>
      </c>
      <c r="J36" s="76">
        <f>分析係数表!G39</f>
        <v>0.35137517630465442</v>
      </c>
      <c r="K36" s="78">
        <f t="shared" si="3"/>
        <v>8.84964341741604E-3</v>
      </c>
      <c r="L36" s="79"/>
      <c r="M36" s="80"/>
      <c r="N36" s="81">
        <f>分析係数表!H39</f>
        <v>3.6128713984641667E-3</v>
      </c>
      <c r="O36" s="82">
        <f t="shared" si="4"/>
        <v>6.8082397257555591E-2</v>
      </c>
      <c r="P36" s="76">
        <f>分析係数表!C39</f>
        <v>1</v>
      </c>
      <c r="Q36" s="82">
        <f t="shared" si="5"/>
        <v>6.8082397257555591E-2</v>
      </c>
      <c r="R36" s="83">
        <v>9.6022056193760308E-2</v>
      </c>
      <c r="S36" s="84">
        <f t="shared" si="6"/>
        <v>0.12120779501141399</v>
      </c>
      <c r="T36" s="85">
        <f>分析係数表!F39</f>
        <v>0.70210390220968499</v>
      </c>
      <c r="U36" s="86">
        <f t="shared" si="7"/>
        <v>8.510046585574535E-2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投入係数表!X37</f>
        <v>0</v>
      </c>
      <c r="E37" s="77">
        <f t="shared" si="0"/>
        <v>0</v>
      </c>
      <c r="F37" s="76">
        <f>分析係数表!C40</f>
        <v>1</v>
      </c>
      <c r="G37" s="77">
        <f t="shared" si="1"/>
        <v>0</v>
      </c>
      <c r="H37" s="77">
        <v>1.5340372139101613E-3</v>
      </c>
      <c r="I37" s="77">
        <f t="shared" si="2"/>
        <v>1.5340372139101613E-3</v>
      </c>
      <c r="J37" s="76">
        <f>分析係数表!G40</f>
        <v>0.54518413597733706</v>
      </c>
      <c r="K37" s="78">
        <f t="shared" si="3"/>
        <v>8.3633275302269266E-4</v>
      </c>
      <c r="L37" s="79"/>
      <c r="M37" s="80"/>
      <c r="N37" s="81">
        <f>分析係数表!H40</f>
        <v>3.4256985428810838E-2</v>
      </c>
      <c r="O37" s="82">
        <f t="shared" si="4"/>
        <v>0.64555236917706327</v>
      </c>
      <c r="P37" s="76">
        <f>分析係数表!C40</f>
        <v>1</v>
      </c>
      <c r="Q37" s="82">
        <f t="shared" si="5"/>
        <v>0.64555236917706327</v>
      </c>
      <c r="R37" s="83">
        <v>0.64676944450159723</v>
      </c>
      <c r="S37" s="84">
        <f t="shared" si="6"/>
        <v>0.64830348171550745</v>
      </c>
      <c r="T37" s="85">
        <f>分析係数表!F40</f>
        <v>0.74197355996222847</v>
      </c>
      <c r="U37" s="86">
        <f t="shared" si="7"/>
        <v>0.48102404226436257</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投入係数表!X38</f>
        <v>0</v>
      </c>
      <c r="E38" s="77">
        <f t="shared" si="0"/>
        <v>0</v>
      </c>
      <c r="F38" s="76">
        <f>分析係数表!C41</f>
        <v>0.81633454219164769</v>
      </c>
      <c r="G38" s="77">
        <f t="shared" si="1"/>
        <v>0</v>
      </c>
      <c r="H38" s="77">
        <v>4.6315706717316553E-3</v>
      </c>
      <c r="I38" s="77">
        <f t="shared" si="2"/>
        <v>4.6315706717316553E-3</v>
      </c>
      <c r="J38" s="76">
        <f>分析係数表!G41</f>
        <v>0.4395790436970945</v>
      </c>
      <c r="K38" s="78">
        <f t="shared" si="3"/>
        <v>2.0359414066953106E-3</v>
      </c>
      <c r="L38" s="79"/>
      <c r="M38" s="80"/>
      <c r="N38" s="81">
        <f>分析係数表!H41</f>
        <v>5.7994566183378615E-2</v>
      </c>
      <c r="O38" s="82">
        <f t="shared" si="4"/>
        <v>1.0928728587889547</v>
      </c>
      <c r="P38" s="76">
        <f>分析係数表!C41</f>
        <v>0.81633454219164769</v>
      </c>
      <c r="Q38" s="82">
        <f t="shared" si="5"/>
        <v>0.8921498648531585</v>
      </c>
      <c r="R38" s="83">
        <v>0.90865500974675506</v>
      </c>
      <c r="S38" s="84">
        <f t="shared" si="6"/>
        <v>0.91328658041848676</v>
      </c>
      <c r="T38" s="85">
        <f>分析係数表!F41</f>
        <v>0.54481811942347291</v>
      </c>
      <c r="U38" s="86">
        <f t="shared" si="7"/>
        <v>0.49757507723829431</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投入係数表!X39</f>
        <v>5.2626962547144991E-4</v>
      </c>
      <c r="E39" s="77">
        <f>$C$26*D39</f>
        <v>5.2626962547144988E-2</v>
      </c>
      <c r="F39" s="76">
        <f>分析係数表!C42</f>
        <v>0.95937673900946019</v>
      </c>
      <c r="G39" s="77">
        <f>E39*F39</f>
        <v>5.0489083712452955E-2</v>
      </c>
      <c r="H39" s="77">
        <v>6.3530644790369684E-2</v>
      </c>
      <c r="I39" s="77">
        <f>C39+H39</f>
        <v>6.3530644790369684E-2</v>
      </c>
      <c r="J39" s="76">
        <f>分析係数表!G42</f>
        <v>0.48447864154948261</v>
      </c>
      <c r="K39" s="78">
        <f>I39*J39</f>
        <v>3.0779240484801018E-2</v>
      </c>
      <c r="L39" s="79"/>
      <c r="M39" s="80"/>
      <c r="N39" s="81">
        <f>分析係数表!H42</f>
        <v>1.0613716578219029E-2</v>
      </c>
      <c r="O39" s="82">
        <f t="shared" si="4"/>
        <v>0.20000913089920447</v>
      </c>
      <c r="P39" s="76">
        <f>分析係数表!C42</f>
        <v>0.95937673900946019</v>
      </c>
      <c r="Q39" s="82">
        <f>O39*P39</f>
        <v>0.19188410777419504</v>
      </c>
      <c r="R39" s="83">
        <v>0.20112087605443785</v>
      </c>
      <c r="S39" s="84">
        <f>I39+R39</f>
        <v>0.26465152084480753</v>
      </c>
      <c r="T39" s="85">
        <f>分析係数表!F42</f>
        <v>0.55638100291854609</v>
      </c>
      <c r="U39" s="86">
        <f>S39*T39</f>
        <v>0.14724707859155253</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投入係数表!X40</f>
        <v>3.4909218489606174E-2</v>
      </c>
      <c r="E40" s="77">
        <f>$C$26*D40</f>
        <v>3.4909218489606175</v>
      </c>
      <c r="F40" s="76">
        <f>分析係数表!C43</f>
        <v>0.4131437979732393</v>
      </c>
      <c r="G40" s="77">
        <f>E40*F40</f>
        <v>1.4422527111073524</v>
      </c>
      <c r="H40" s="77">
        <v>1.7971564850127644</v>
      </c>
      <c r="I40" s="77">
        <f>C40+H40</f>
        <v>1.7971564850127644</v>
      </c>
      <c r="J40" s="76">
        <f>分析係数表!G43</f>
        <v>0.33776204164621748</v>
      </c>
      <c r="K40" s="78">
        <f>I40*J40</f>
        <v>0.60701124353565117</v>
      </c>
      <c r="L40" s="79"/>
      <c r="M40" s="80"/>
      <c r="N40" s="81">
        <f>分析係数表!H43</f>
        <v>3.0226965224299098E-2</v>
      </c>
      <c r="O40" s="82">
        <f t="shared" si="4"/>
        <v>0.56960905255744043</v>
      </c>
      <c r="P40" s="76">
        <f>分析係数表!C43</f>
        <v>0.4131437979732393</v>
      </c>
      <c r="Q40" s="82">
        <f>O40*P40</f>
        <v>0.2353304473335194</v>
      </c>
      <c r="R40" s="83">
        <v>0.42101045976000634</v>
      </c>
      <c r="S40" s="84">
        <f>I40+R40</f>
        <v>2.2181669447727708</v>
      </c>
      <c r="T40" s="85">
        <f>分析係数表!F43</f>
        <v>0.53379373203393399</v>
      </c>
      <c r="U40" s="86">
        <f>S40*T40</f>
        <v>1.1840436117245665</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投入係数表!X41</f>
        <v>3.5084641698096656E-4</v>
      </c>
      <c r="E41" s="77">
        <f>$C$26*D41</f>
        <v>3.5084641698096657E-2</v>
      </c>
      <c r="F41" s="76">
        <f>分析係数表!C44</f>
        <v>0.45547864698968266</v>
      </c>
      <c r="G41" s="77">
        <f>E41*F41</f>
        <v>1.5980305130766866E-2</v>
      </c>
      <c r="H41" s="77">
        <v>1.898650039430801E-2</v>
      </c>
      <c r="I41" s="77">
        <f>C41+H41</f>
        <v>1.898650039430801E-2</v>
      </c>
      <c r="J41" s="76">
        <f>分析係数表!G44</f>
        <v>0.26709165419892017</v>
      </c>
      <c r="K41" s="78">
        <f>I41*J41</f>
        <v>5.0711357977641768E-3</v>
      </c>
      <c r="L41" s="79"/>
      <c r="M41" s="80"/>
      <c r="N41" s="81">
        <f>分析係数表!H44</f>
        <v>0.10779487886361411</v>
      </c>
      <c r="O41" s="82">
        <f t="shared" si="4"/>
        <v>2.0313299189786944</v>
      </c>
      <c r="P41" s="76">
        <f>分析係数表!C44</f>
        <v>0.45547864698968266</v>
      </c>
      <c r="Q41" s="82">
        <f>O41*P41</f>
        <v>0.92522740308607743</v>
      </c>
      <c r="R41" s="83">
        <v>0.94054827286397913</v>
      </c>
      <c r="S41" s="84">
        <f>I41+R41</f>
        <v>0.95953477325828718</v>
      </c>
      <c r="T41" s="85">
        <f>分析係数表!F44</f>
        <v>0.48806348793338972</v>
      </c>
      <c r="U41" s="86">
        <f>S41*T41</f>
        <v>0.4683138882298139</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投入係数表!X42</f>
        <v>1.7542320849048328E-3</v>
      </c>
      <c r="E42" s="77">
        <f>$C$26*D42</f>
        <v>0.17542320849048329</v>
      </c>
      <c r="F42" s="76">
        <f>分析係数表!C45</f>
        <v>1</v>
      </c>
      <c r="G42" s="77">
        <f>E42*F42</f>
        <v>0.17542320849048329</v>
      </c>
      <c r="H42" s="77">
        <v>0.20512089632324679</v>
      </c>
      <c r="I42" s="77">
        <f>C42+H42</f>
        <v>0.20512089632324679</v>
      </c>
      <c r="J42" s="76">
        <f>分析係数表!G45</f>
        <v>0</v>
      </c>
      <c r="K42" s="78">
        <f>I42*J42</f>
        <v>0</v>
      </c>
      <c r="L42" s="79"/>
      <c r="M42" s="80"/>
      <c r="N42" s="81">
        <f>分析係数表!H45</f>
        <v>0</v>
      </c>
      <c r="O42" s="82">
        <f t="shared" si="4"/>
        <v>0</v>
      </c>
      <c r="P42" s="76">
        <f>分析係数表!C45</f>
        <v>1</v>
      </c>
      <c r="Q42" s="82">
        <f>O42*P42</f>
        <v>0</v>
      </c>
      <c r="R42" s="83">
        <v>2.0210401364619893E-2</v>
      </c>
      <c r="S42" s="84">
        <f>I42+R42</f>
        <v>0.22533129768786669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投入係数表!X43</f>
        <v>3.0699061485834575E-3</v>
      </c>
      <c r="E43" s="77">
        <f>$C$26*D43</f>
        <v>0.30699061485834572</v>
      </c>
      <c r="F43" s="76">
        <f>分析係数表!C46</f>
        <v>0.339622641509434</v>
      </c>
      <c r="G43" s="77">
        <f>E43*F43</f>
        <v>0.10426096353679667</v>
      </c>
      <c r="H43" s="77">
        <v>0.13285695096025268</v>
      </c>
      <c r="I43" s="77">
        <f>C43+H43</f>
        <v>0.13285695096025268</v>
      </c>
      <c r="J43" s="76">
        <f>分析係数表!G46</f>
        <v>9.1833387996064289E-3</v>
      </c>
      <c r="K43" s="78">
        <f>I43*J43</f>
        <v>1.220070392550697E-3</v>
      </c>
      <c r="L43" s="79"/>
      <c r="M43" s="80"/>
      <c r="N43" s="81">
        <f>分析係数表!H46</f>
        <v>2.0661561732582222E-2</v>
      </c>
      <c r="O43" s="82">
        <f t="shared" si="4"/>
        <v>0.38935475379421347</v>
      </c>
      <c r="P43" s="76">
        <f>分析係数表!C46</f>
        <v>0.339622641509434</v>
      </c>
      <c r="Q43" s="82">
        <f>O43*P43</f>
        <v>0.1322336899678461</v>
      </c>
      <c r="R43" s="83">
        <v>0.14738411781399338</v>
      </c>
      <c r="S43" s="84">
        <f>I43+R43</f>
        <v>0.28024106877424604</v>
      </c>
      <c r="T43" s="85">
        <f>分析係数表!F46</f>
        <v>0.31321744834371923</v>
      </c>
      <c r="U43" s="86">
        <f>S43*T43</f>
        <v>8.7776392482586077E-2</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投入係数表!X44</f>
        <v>0.55188141391106038</v>
      </c>
      <c r="E44" s="91">
        <f>SUM(E5:E43)</f>
        <v>55.188141391106051</v>
      </c>
      <c r="F44" s="92">
        <f>分析係数表!C47</f>
        <v>0.37586044165269894</v>
      </c>
      <c r="G44" s="91">
        <f>SUM(G5:G43)</f>
        <v>12.382444811394365</v>
      </c>
      <c r="H44" s="91">
        <f>SUM(H5:H43)</f>
        <v>14.072719414025409</v>
      </c>
      <c r="I44" s="91">
        <f>SUM(I5:I43)</f>
        <v>114.07271941402543</v>
      </c>
      <c r="J44" s="92">
        <f>分析係数表!G47</f>
        <v>0.22454849559823431</v>
      </c>
      <c r="K44" s="93">
        <f>SUM(K5:K43)</f>
        <v>30.038896326581852</v>
      </c>
      <c r="L44" s="94">
        <f>最終需要_まとめ!$L$33</f>
        <v>0.62733333333333341</v>
      </c>
      <c r="M44" s="91">
        <f>K44*L44</f>
        <v>18.844400962209019</v>
      </c>
      <c r="N44" s="95">
        <f>分析係数表!H47</f>
        <v>1</v>
      </c>
      <c r="O44" s="96">
        <f>SUM(O5:O43)</f>
        <v>18.844400962209015</v>
      </c>
      <c r="P44" s="92">
        <f>分析係数表!C47</f>
        <v>0.37586044165269894</v>
      </c>
      <c r="Q44" s="96">
        <f>SUM(Q5:Q43)</f>
        <v>8.9978799024636835</v>
      </c>
      <c r="R44" s="91">
        <f>SUM(R5:R43)</f>
        <v>9.9652718921190306</v>
      </c>
      <c r="S44" s="97">
        <f>SUM(S5:S43)</f>
        <v>124.03799130614445</v>
      </c>
      <c r="T44" s="98">
        <f>分析係数表!F47</f>
        <v>0.4514453000332283</v>
      </c>
      <c r="U44" s="99">
        <f>SUM(U5:U43)</f>
        <v>56.646501213273595</v>
      </c>
      <c r="V44" s="100">
        <f>分析係数表!D47</f>
        <v>6.1166352989693973E-2</v>
      </c>
      <c r="W44" s="101">
        <f>SUM(W5:W43)</f>
        <v>5</v>
      </c>
      <c r="X44" s="92">
        <f>分析係数表!E47</f>
        <v>5.2427176815309715E-2</v>
      </c>
      <c r="Y44" s="102">
        <f>SUM(Y5:Y43)</f>
        <v>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294</v>
      </c>
      <c r="S2" s="3" t="s">
        <v>153</v>
      </c>
      <c r="U2" s="64" t="s">
        <v>210</v>
      </c>
      <c r="W2" s="3" t="s">
        <v>130</v>
      </c>
      <c r="Y2" s="3" t="s">
        <v>154</v>
      </c>
    </row>
    <row r="3" spans="1:25" ht="44" x14ac:dyDescent="0.2">
      <c r="B3" s="65"/>
      <c r="C3" s="66" t="s">
        <v>228</v>
      </c>
      <c r="D3" s="66" t="s">
        <v>236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投入係数表!Y5</f>
        <v>1.0371292263015972E-3</v>
      </c>
      <c r="E5" s="77">
        <f t="shared" ref="E5:E38" si="0">$C$27*D5</f>
        <v>0.10371292263015972</v>
      </c>
      <c r="F5" s="76">
        <f>分析係数表!C8</f>
        <v>0.31930596918295995</v>
      </c>
      <c r="G5" s="77">
        <f t="shared" ref="G5:G38" si="1">E5*F5</f>
        <v>3.3116155277220484E-2</v>
      </c>
      <c r="H5" s="77">
        <f t="array" ref="H5:H43">MMULT(逆行列係数!C5:AO43,'23'!G5:G43)</f>
        <v>3.5305188228096633E-2</v>
      </c>
      <c r="I5" s="77">
        <f t="shared" ref="I5:I38" si="2">C5+H5</f>
        <v>3.5305188228096633E-2</v>
      </c>
      <c r="J5" s="76">
        <f>分析係数表!G8</f>
        <v>0.11985164942416553</v>
      </c>
      <c r="K5" s="78">
        <f t="shared" ref="K5:K38" si="3">I5*J5</f>
        <v>4.2313850423680134E-3</v>
      </c>
      <c r="L5" s="79" t="s">
        <v>184</v>
      </c>
      <c r="M5" s="80" t="s">
        <v>184</v>
      </c>
      <c r="N5" s="81">
        <f>分析係数表!H8</f>
        <v>1.0269115390614515E-2</v>
      </c>
      <c r="O5" s="82">
        <f t="shared" ref="O5:O43" si="4">$M$44*N5</f>
        <v>0.24728817781739307</v>
      </c>
      <c r="P5" s="76">
        <f>分析係数表!C8</f>
        <v>0.31930596918295995</v>
      </c>
      <c r="Q5" s="82">
        <f t="shared" ref="Q5:Q38" si="5">O5*P5</f>
        <v>7.8960591285470824E-2</v>
      </c>
      <c r="R5" s="83">
        <f t="array" ref="R5:R43">MMULT(逆行列係数!C5:AO43,'23'!Q5:Q43)</f>
        <v>0.10223776181089914</v>
      </c>
      <c r="S5" s="84">
        <f t="shared" ref="S5:S38" si="6">I5+R5</f>
        <v>0.13754295003899578</v>
      </c>
      <c r="T5" s="85">
        <f>分析係数表!F8</f>
        <v>0.45168846379074762</v>
      </c>
      <c r="U5" s="86">
        <f t="shared" ref="U5:U38" si="7">S5*T5</f>
        <v>6.2126563808361554E-2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投入係数表!Y6</f>
        <v>6.9141948420106482E-5</v>
      </c>
      <c r="E6" s="77">
        <f t="shared" si="0"/>
        <v>6.9141948420106481E-3</v>
      </c>
      <c r="F6" s="76">
        <f>分析係数表!C9</f>
        <v>0.10538116591928248</v>
      </c>
      <c r="G6" s="77">
        <f t="shared" si="1"/>
        <v>7.2862591384417123E-4</v>
      </c>
      <c r="H6" s="77">
        <v>2.9720316497361637E-3</v>
      </c>
      <c r="I6" s="77">
        <f t="shared" si="2"/>
        <v>2.9720316497361637E-3</v>
      </c>
      <c r="J6" s="76">
        <f>分析係数表!G9</f>
        <v>0.23529411764705882</v>
      </c>
      <c r="K6" s="78">
        <f t="shared" si="3"/>
        <v>6.9930156464380322E-4</v>
      </c>
      <c r="L6" s="79"/>
      <c r="M6" s="80"/>
      <c r="N6" s="81">
        <f>分析係数表!H9</f>
        <v>5.5136190016722222E-4</v>
      </c>
      <c r="O6" s="82">
        <f t="shared" si="4"/>
        <v>1.3277217600933856E-2</v>
      </c>
      <c r="P6" s="76">
        <f>分析係数表!C9</f>
        <v>0.10538116591928248</v>
      </c>
      <c r="Q6" s="82">
        <f t="shared" si="5"/>
        <v>1.3991686709504284E-3</v>
      </c>
      <c r="R6" s="83">
        <v>1.6543404944268224E-3</v>
      </c>
      <c r="S6" s="84">
        <f t="shared" si="6"/>
        <v>4.6263721441629864E-3</v>
      </c>
      <c r="T6" s="85">
        <f>分析係数表!F9</f>
        <v>0.68627450980392157</v>
      </c>
      <c r="U6" s="86">
        <f t="shared" si="7"/>
        <v>3.174961275405971E-3</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投入係数表!Y7</f>
        <v>0</v>
      </c>
      <c r="E7" s="77">
        <f t="shared" si="0"/>
        <v>0</v>
      </c>
      <c r="F7" s="76">
        <f>分析係数表!C10</f>
        <v>4.5045045045044585E-3</v>
      </c>
      <c r="G7" s="77">
        <f t="shared" si="1"/>
        <v>0</v>
      </c>
      <c r="H7" s="77">
        <v>5.434319562121286E-6</v>
      </c>
      <c r="I7" s="77">
        <f t="shared" si="2"/>
        <v>5.434319562121286E-6</v>
      </c>
      <c r="J7" s="76">
        <f>分析係数表!G10</f>
        <v>0.2857142857142857</v>
      </c>
      <c r="K7" s="78">
        <f t="shared" si="3"/>
        <v>1.5526627320346531E-6</v>
      </c>
      <c r="L7" s="79"/>
      <c r="M7" s="80"/>
      <c r="N7" s="81">
        <f>分析係数表!H10</f>
        <v>1.0301761818913889E-3</v>
      </c>
      <c r="O7" s="82">
        <f t="shared" si="4"/>
        <v>2.4807432885955362E-2</v>
      </c>
      <c r="P7" s="76">
        <f>分析係数表!C10</f>
        <v>4.5045045045044585E-3</v>
      </c>
      <c r="Q7" s="82">
        <f t="shared" si="5"/>
        <v>1.1174519317997796E-4</v>
      </c>
      <c r="R7" s="83">
        <v>1.6567213818562129E-4</v>
      </c>
      <c r="S7" s="84">
        <f t="shared" si="6"/>
        <v>1.7110645774774257E-4</v>
      </c>
      <c r="T7" s="85">
        <f>分析係数表!F10</f>
        <v>0.5714285714285714</v>
      </c>
      <c r="U7" s="86">
        <f t="shared" si="7"/>
        <v>9.7775118712995751E-5</v>
      </c>
      <c r="V7" s="87">
        <f>分析係数表!D10</f>
        <v>0</v>
      </c>
      <c r="W7" s="167">
        <f t="shared" si="8"/>
        <v>0</v>
      </c>
      <c r="X7" s="76">
        <f>分析係数表!E10</f>
        <v>0</v>
      </c>
      <c r="Y7" s="166">
        <f t="shared" si="9"/>
        <v>0</v>
      </c>
    </row>
    <row r="8" spans="1:25" x14ac:dyDescent="0.2">
      <c r="A8" s="6" t="s">
        <v>222</v>
      </c>
      <c r="B8" s="5" t="s">
        <v>27</v>
      </c>
      <c r="C8" s="90"/>
      <c r="D8" s="76">
        <f>投入係数表!Y8</f>
        <v>6.7067689967503282E-3</v>
      </c>
      <c r="E8" s="77">
        <f t="shared" si="0"/>
        <v>0.67067689967503286</v>
      </c>
      <c r="F8" s="76">
        <f>分析係数表!C11</f>
        <v>3.1931139802859887E-3</v>
      </c>
      <c r="G8" s="77">
        <f t="shared" si="1"/>
        <v>2.141547784607211E-3</v>
      </c>
      <c r="H8" s="77">
        <v>2.7924565260988156E-3</v>
      </c>
      <c r="I8" s="77">
        <f t="shared" si="2"/>
        <v>2.7924565260988156E-3</v>
      </c>
      <c r="J8" s="76">
        <f>分析係数表!G11</f>
        <v>0.37142857142857144</v>
      </c>
      <c r="K8" s="78">
        <f t="shared" si="3"/>
        <v>1.0371981382652745E-3</v>
      </c>
      <c r="L8" s="79"/>
      <c r="M8" s="80"/>
      <c r="N8" s="81">
        <f>分析係数表!H11</f>
        <v>-1.8136904610763891E-5</v>
      </c>
      <c r="O8" s="82">
        <f t="shared" si="4"/>
        <v>-4.3675057897808739E-4</v>
      </c>
      <c r="P8" s="76">
        <f>分析係数表!C11</f>
        <v>3.1931139802859887E-3</v>
      </c>
      <c r="Q8" s="82">
        <f t="shared" si="5"/>
        <v>-1.3945943796329308E-6</v>
      </c>
      <c r="R8" s="83">
        <v>3.1088523584606208E-4</v>
      </c>
      <c r="S8" s="84">
        <f t="shared" si="6"/>
        <v>3.1033417619448778E-3</v>
      </c>
      <c r="T8" s="85">
        <f>分析係数表!F11</f>
        <v>0.6</v>
      </c>
      <c r="U8" s="86">
        <f t="shared" si="7"/>
        <v>1.8620050571669265E-3</v>
      </c>
      <c r="V8" s="87">
        <f>分析係数表!D11</f>
        <v>2.8571428571428571E-2</v>
      </c>
      <c r="W8" s="167">
        <f t="shared" si="8"/>
        <v>0</v>
      </c>
      <c r="X8" s="76">
        <f>分析係数表!E11</f>
        <v>0</v>
      </c>
      <c r="Y8" s="166">
        <f t="shared" si="9"/>
        <v>0</v>
      </c>
    </row>
    <row r="9" spans="1:25" x14ac:dyDescent="0.2">
      <c r="A9" s="6" t="s">
        <v>223</v>
      </c>
      <c r="B9" s="5" t="s">
        <v>191</v>
      </c>
      <c r="C9" s="90"/>
      <c r="D9" s="76">
        <f>投入係数表!Y9</f>
        <v>0</v>
      </c>
      <c r="E9" s="77">
        <f t="shared" si="0"/>
        <v>0</v>
      </c>
      <c r="F9" s="76">
        <f>分析係数表!C12</f>
        <v>6.6043595279642764E-2</v>
      </c>
      <c r="G9" s="77">
        <f t="shared" si="1"/>
        <v>0</v>
      </c>
      <c r="H9" s="77">
        <v>7.9070477601534024E-4</v>
      </c>
      <c r="I9" s="77">
        <f t="shared" si="2"/>
        <v>7.9070477601534024E-4</v>
      </c>
      <c r="J9" s="76">
        <f>分析係数表!G12</f>
        <v>0.14090852981113441</v>
      </c>
      <c r="K9" s="78">
        <f t="shared" si="3"/>
        <v>1.1141704750296393E-4</v>
      </c>
      <c r="L9" s="79"/>
      <c r="M9" s="80"/>
      <c r="N9" s="81">
        <f>分析係数表!H12</f>
        <v>8.4811793340854105E-2</v>
      </c>
      <c r="O9" s="82">
        <f t="shared" si="4"/>
        <v>2.042333057417332</v>
      </c>
      <c r="P9" s="76">
        <f>分析係数表!C12</f>
        <v>6.6043595279642764E-2</v>
      </c>
      <c r="Q9" s="82">
        <f t="shared" si="5"/>
        <v>0.13488301787030568</v>
      </c>
      <c r="R9" s="83">
        <v>0.15096474073562949</v>
      </c>
      <c r="S9" s="84">
        <f t="shared" si="6"/>
        <v>0.15175544551164483</v>
      </c>
      <c r="T9" s="85">
        <f>分析係数表!F12</f>
        <v>0.31027033699543266</v>
      </c>
      <c r="U9" s="86">
        <f t="shared" si="7"/>
        <v>4.7085213219790062E-2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投入係数表!Y10</f>
        <v>3.3188135241651109E-3</v>
      </c>
      <c r="E10" s="77">
        <f t="shared" si="0"/>
        <v>0.33188135241651107</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0.33184308990755074</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投入係数表!Y11</f>
        <v>5.0058770656157089E-2</v>
      </c>
      <c r="E11" s="77">
        <f t="shared" si="0"/>
        <v>5.0058770656157092</v>
      </c>
      <c r="F11" s="76">
        <f>分析係数表!C14</f>
        <v>0.21132596685082872</v>
      </c>
      <c r="G11" s="77">
        <f t="shared" si="1"/>
        <v>1.057871810827629</v>
      </c>
      <c r="H11" s="77">
        <v>1.1980823743890536</v>
      </c>
      <c r="I11" s="77">
        <f t="shared" si="2"/>
        <v>1.1980823743890536</v>
      </c>
      <c r="J11" s="76">
        <f>分析係数表!G14</f>
        <v>0.15875192868163895</v>
      </c>
      <c r="K11" s="78">
        <f t="shared" si="3"/>
        <v>0.19019788765373971</v>
      </c>
      <c r="L11" s="79"/>
      <c r="M11" s="80"/>
      <c r="N11" s="81">
        <f>分析係数表!H14</f>
        <v>1.0700773720350694E-3</v>
      </c>
      <c r="O11" s="82">
        <f t="shared" si="4"/>
        <v>2.5768284159707153E-2</v>
      </c>
      <c r="P11" s="76">
        <f>分析係数表!C14</f>
        <v>0.21132596685082872</v>
      </c>
      <c r="Q11" s="82">
        <f t="shared" si="5"/>
        <v>5.4455075641370084E-3</v>
      </c>
      <c r="R11" s="83">
        <v>2.8958659188044814E-2</v>
      </c>
      <c r="S11" s="84">
        <f t="shared" si="6"/>
        <v>1.2270410335770985</v>
      </c>
      <c r="T11" s="85">
        <f>分析係数表!F14</f>
        <v>0.30327447282701869</v>
      </c>
      <c r="U11" s="86">
        <f t="shared" si="7"/>
        <v>0.37213022259521467</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投入係数表!Y12</f>
        <v>5.7387817188688378E-3</v>
      </c>
      <c r="E12" s="77">
        <f t="shared" si="0"/>
        <v>0.57387817188688373</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0.18832684965535126</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投入係数表!Y13</f>
        <v>1.2860402406139806E-2</v>
      </c>
      <c r="E13" s="77">
        <f t="shared" si="0"/>
        <v>1.2860402406139806</v>
      </c>
      <c r="F13" s="76">
        <f>分析係数表!C16</f>
        <v>5.160637490513531E-2</v>
      </c>
      <c r="G13" s="77">
        <f t="shared" si="1"/>
        <v>6.6367874800215498E-2</v>
      </c>
      <c r="H13" s="77">
        <v>7.1726031785449368E-2</v>
      </c>
      <c r="I13" s="77">
        <f t="shared" si="2"/>
        <v>7.1726031785449368E-2</v>
      </c>
      <c r="J13" s="76">
        <f>分析係数表!G16</f>
        <v>3.3358042994810974E-2</v>
      </c>
      <c r="K13" s="78">
        <f t="shared" si="3"/>
        <v>2.3926400521461985E-3</v>
      </c>
      <c r="L13" s="79"/>
      <c r="M13" s="80"/>
      <c r="N13" s="81">
        <f>分析係数表!H16</f>
        <v>1.6069297485136805E-2</v>
      </c>
      <c r="O13" s="82">
        <f t="shared" si="4"/>
        <v>0.38696101297458535</v>
      </c>
      <c r="P13" s="76">
        <f>分析係数表!C16</f>
        <v>5.160637490513531E-2</v>
      </c>
      <c r="Q13" s="82">
        <f t="shared" si="5"/>
        <v>1.9969655109237382E-2</v>
      </c>
      <c r="R13" s="83">
        <v>2.2792581045418096E-2</v>
      </c>
      <c r="S13" s="84">
        <f t="shared" si="6"/>
        <v>9.451861283086746E-2</v>
      </c>
      <c r="T13" s="85">
        <f>分析係数表!F16</f>
        <v>0.28836174944403259</v>
      </c>
      <c r="U13" s="86">
        <f t="shared" si="7"/>
        <v>2.7255552550932125E-2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投入係数表!Y14</f>
        <v>1.431238332296204E-2</v>
      </c>
      <c r="E14" s="77">
        <f t="shared" si="0"/>
        <v>1.4312383322962041</v>
      </c>
      <c r="F14" s="76">
        <f>分析係数表!C17</f>
        <v>0.10194271980773084</v>
      </c>
      <c r="G14" s="77">
        <f t="shared" si="1"/>
        <v>0.14590432828735592</v>
      </c>
      <c r="H14" s="77">
        <v>0.17309463000248956</v>
      </c>
      <c r="I14" s="77">
        <f t="shared" si="2"/>
        <v>0.17309463000248956</v>
      </c>
      <c r="J14" s="76">
        <f>分析係数表!G17</f>
        <v>0.21196160054370911</v>
      </c>
      <c r="K14" s="78">
        <f t="shared" si="3"/>
        <v>3.6689414820848816E-2</v>
      </c>
      <c r="L14" s="79"/>
      <c r="M14" s="80"/>
      <c r="N14" s="81">
        <f>分析係数表!H17</f>
        <v>2.8221023574348612E-3</v>
      </c>
      <c r="O14" s="82">
        <f t="shared" si="4"/>
        <v>6.7958390088990392E-2</v>
      </c>
      <c r="P14" s="76">
        <f>分析係数表!C17</f>
        <v>0.10194271980773084</v>
      </c>
      <c r="Q14" s="82">
        <f t="shared" si="5"/>
        <v>6.9278631194264204E-3</v>
      </c>
      <c r="R14" s="83">
        <v>1.5195311211476463E-2</v>
      </c>
      <c r="S14" s="84">
        <f t="shared" si="6"/>
        <v>0.18828994121396603</v>
      </c>
      <c r="T14" s="85">
        <f>分析係数表!F17</f>
        <v>0.32180783280944697</v>
      </c>
      <c r="U14" s="86">
        <f t="shared" si="7"/>
        <v>6.0593177921884581E-2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投入係数表!Y15</f>
        <v>5.7042107446587845E-2</v>
      </c>
      <c r="E15" s="77">
        <f t="shared" si="0"/>
        <v>5.7042107446587842</v>
      </c>
      <c r="F15" s="76">
        <f>分析係数表!C18</f>
        <v>6.449787835926446E-2</v>
      </c>
      <c r="G15" s="77">
        <f t="shared" si="1"/>
        <v>0.3679094907446116</v>
      </c>
      <c r="H15" s="77">
        <v>0.3724026110676224</v>
      </c>
      <c r="I15" s="77">
        <f t="shared" si="2"/>
        <v>0.3724026110676224</v>
      </c>
      <c r="J15" s="76">
        <f>分析係数表!G18</f>
        <v>0.21547360809833696</v>
      </c>
      <c r="K15" s="78">
        <f t="shared" si="3"/>
        <v>8.0242934271982272E-2</v>
      </c>
      <c r="L15" s="79"/>
      <c r="M15" s="80"/>
      <c r="N15" s="81">
        <f>分析係数表!H18</f>
        <v>4.2077618696972224E-4</v>
      </c>
      <c r="O15" s="82">
        <f t="shared" si="4"/>
        <v>1.0132613432291626E-2</v>
      </c>
      <c r="P15" s="76">
        <f>分析係数表!C18</f>
        <v>6.449787835926446E-2</v>
      </c>
      <c r="Q15" s="82">
        <f t="shared" si="5"/>
        <v>6.535320686173945E-4</v>
      </c>
      <c r="R15" s="83">
        <v>1.6796446979498586E-3</v>
      </c>
      <c r="S15" s="84">
        <f t="shared" si="6"/>
        <v>0.37408225576557225</v>
      </c>
      <c r="T15" s="85">
        <f>分析係数表!F18</f>
        <v>0.45914678235719453</v>
      </c>
      <c r="U15" s="86">
        <f t="shared" si="7"/>
        <v>0.17175866407168358</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投入係数表!Y16</f>
        <v>2.4821959482818227E-2</v>
      </c>
      <c r="E16" s="77">
        <f t="shared" si="0"/>
        <v>2.4821959482818228</v>
      </c>
      <c r="F16" s="76">
        <f>分析係数表!C19</f>
        <v>8.3816636211964779E-2</v>
      </c>
      <c r="G16" s="77">
        <f t="shared" si="1"/>
        <v>0.20804931480395047</v>
      </c>
      <c r="H16" s="77">
        <v>0.26177676520171955</v>
      </c>
      <c r="I16" s="77">
        <f t="shared" si="2"/>
        <v>0.26177676520171955</v>
      </c>
      <c r="J16" s="76">
        <f>分析係数表!G19</f>
        <v>5.7589381288803254E-2</v>
      </c>
      <c r="K16" s="78">
        <f t="shared" si="3"/>
        <v>1.5075561943751351E-2</v>
      </c>
      <c r="L16" s="79"/>
      <c r="M16" s="80"/>
      <c r="N16" s="81">
        <f>分析係数表!H19</f>
        <v>-1.0882142766458335E-4</v>
      </c>
      <c r="O16" s="82">
        <f t="shared" si="4"/>
        <v>-2.6205034738685244E-3</v>
      </c>
      <c r="P16" s="76">
        <f>分析係数表!C19</f>
        <v>8.3816636211964779E-2</v>
      </c>
      <c r="Q16" s="82">
        <f t="shared" si="5"/>
        <v>-2.1964178636142806E-4</v>
      </c>
      <c r="R16" s="83">
        <v>1.4202850760754505E-3</v>
      </c>
      <c r="S16" s="84">
        <f t="shared" si="6"/>
        <v>0.263197050277795</v>
      </c>
      <c r="T16" s="85">
        <f>分析係数表!F19</f>
        <v>0.2397773496039392</v>
      </c>
      <c r="U16" s="86">
        <f t="shared" si="7"/>
        <v>6.3108691139184409E-2</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投入係数表!Y17</f>
        <v>9.5415888819746948E-3</v>
      </c>
      <c r="E17" s="77">
        <f t="shared" si="0"/>
        <v>0.95415888819746952</v>
      </c>
      <c r="F17" s="76">
        <f>分析係数表!C20</f>
        <v>0.20483184148778999</v>
      </c>
      <c r="G17" s="77">
        <f t="shared" si="1"/>
        <v>0.19544212214143</v>
      </c>
      <c r="H17" s="77">
        <v>0.25532966628528475</v>
      </c>
      <c r="I17" s="77">
        <f t="shared" si="2"/>
        <v>0.25532966628528475</v>
      </c>
      <c r="J17" s="76">
        <f>分析係数表!G20</f>
        <v>0.10000439000834102</v>
      </c>
      <c r="K17" s="78">
        <f t="shared" si="3"/>
        <v>2.5534087527893178E-2</v>
      </c>
      <c r="L17" s="79"/>
      <c r="M17" s="80"/>
      <c r="N17" s="81">
        <f>分析係数表!H20</f>
        <v>5.2234285279000004E-4</v>
      </c>
      <c r="O17" s="82">
        <f t="shared" si="4"/>
        <v>1.2578416674568917E-2</v>
      </c>
      <c r="P17" s="76">
        <f>分析係数表!C20</f>
        <v>0.20483184148778999</v>
      </c>
      <c r="Q17" s="82">
        <f t="shared" si="5"/>
        <v>2.5764602504526747E-3</v>
      </c>
      <c r="R17" s="83">
        <v>9.1428154762957861E-3</v>
      </c>
      <c r="S17" s="84">
        <f t="shared" si="6"/>
        <v>0.26447248176158056</v>
      </c>
      <c r="T17" s="85">
        <f>分析係数表!F20</f>
        <v>0.22283682338996444</v>
      </c>
      <c r="U17" s="86">
        <f t="shared" si="7"/>
        <v>5.8934207709810921E-2</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投入係数表!Y18</f>
        <v>0.10191523197123695</v>
      </c>
      <c r="E18" s="77">
        <f t="shared" si="0"/>
        <v>10.191523197123695</v>
      </c>
      <c r="F18" s="76">
        <f>分析係数表!C21</f>
        <v>0.18990139408364504</v>
      </c>
      <c r="G18" s="77">
        <f t="shared" si="1"/>
        <v>1.9353844629695969</v>
      </c>
      <c r="H18" s="77">
        <v>1.9744566012272002</v>
      </c>
      <c r="I18" s="77">
        <f t="shared" si="2"/>
        <v>1.9744566012272002</v>
      </c>
      <c r="J18" s="76">
        <f>分析係数表!G21</f>
        <v>0.28518653100775193</v>
      </c>
      <c r="K18" s="78">
        <f t="shared" si="3"/>
        <v>0.56308842872934139</v>
      </c>
      <c r="L18" s="79"/>
      <c r="M18" s="80"/>
      <c r="N18" s="81">
        <f>分析係数表!H21</f>
        <v>8.7057142131666677E-4</v>
      </c>
      <c r="O18" s="82">
        <f t="shared" si="4"/>
        <v>2.0964027790948195E-2</v>
      </c>
      <c r="P18" s="76">
        <f>分析係数表!C21</f>
        <v>0.18990139408364504</v>
      </c>
      <c r="Q18" s="82">
        <f t="shared" si="5"/>
        <v>3.9810981031093394E-3</v>
      </c>
      <c r="R18" s="83">
        <v>1.0754140231174108E-2</v>
      </c>
      <c r="S18" s="84">
        <f t="shared" si="6"/>
        <v>1.9852107414583744</v>
      </c>
      <c r="T18" s="85">
        <f>分析係数表!F21</f>
        <v>0.42587209302325579</v>
      </c>
      <c r="U18" s="86">
        <f t="shared" si="7"/>
        <v>0.84544585355712742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投入係数表!Y19</f>
        <v>6.8450528935905417E-3</v>
      </c>
      <c r="E19" s="77">
        <f t="shared" si="0"/>
        <v>0.68450528935905419</v>
      </c>
      <c r="F19" s="76">
        <f>分析係数表!C22</f>
        <v>1.6020972909991271E-2</v>
      </c>
      <c r="G19" s="77">
        <f t="shared" si="1"/>
        <v>1.0966440697567144E-2</v>
      </c>
      <c r="H19" s="77">
        <v>1.2686585903184311E-2</v>
      </c>
      <c r="I19" s="77">
        <f t="shared" si="2"/>
        <v>1.2686585903184311E-2</v>
      </c>
      <c r="J19" s="76">
        <f>分析係数表!G22</f>
        <v>0.19438596491228069</v>
      </c>
      <c r="K19" s="78">
        <f t="shared" si="3"/>
        <v>2.4660942422330204E-3</v>
      </c>
      <c r="L19" s="79"/>
      <c r="M19" s="80"/>
      <c r="N19" s="81">
        <f>分析係数表!H22</f>
        <v>3.9901190143680555E-5</v>
      </c>
      <c r="O19" s="82">
        <f t="shared" si="4"/>
        <v>9.6085127375179216E-4</v>
      </c>
      <c r="P19" s="76">
        <f>分析係数表!C22</f>
        <v>1.6020972909991271E-2</v>
      </c>
      <c r="Q19" s="82">
        <f t="shared" si="5"/>
        <v>1.5393772227308069E-5</v>
      </c>
      <c r="R19" s="83">
        <v>2.8053592259932105E-4</v>
      </c>
      <c r="S19" s="84">
        <f t="shared" si="6"/>
        <v>1.2967121825783632E-2</v>
      </c>
      <c r="T19" s="85">
        <f>分析係数表!F22</f>
        <v>0.4126315789473684</v>
      </c>
      <c r="U19" s="86">
        <f t="shared" si="7"/>
        <v>5.3506439533759827E-3</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投入係数表!Y20</f>
        <v>6.9141948420106482E-5</v>
      </c>
      <c r="E20" s="77">
        <f t="shared" si="0"/>
        <v>6.9141948420106481E-3</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6.1145081056932231E-4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投入係数表!Y21</f>
        <v>2.0742584526031943E-4</v>
      </c>
      <c r="E21" s="77">
        <f t="shared" si="0"/>
        <v>2.0742584526031942E-2</v>
      </c>
      <c r="F21" s="76">
        <f>分析係数表!C24</f>
        <v>0.69825317061497971</v>
      </c>
      <c r="G21" s="77">
        <f t="shared" si="1"/>
        <v>1.4483575412051019E-2</v>
      </c>
      <c r="H21" s="77">
        <v>5.7487765583646273E-2</v>
      </c>
      <c r="I21" s="77">
        <f t="shared" si="2"/>
        <v>5.7487765583646273E-2</v>
      </c>
      <c r="J21" s="76">
        <f>分析係数表!G24</f>
        <v>0.20807453416149069</v>
      </c>
      <c r="K21" s="78">
        <f t="shared" si="3"/>
        <v>1.1961740043802176E-2</v>
      </c>
      <c r="L21" s="79"/>
      <c r="M21" s="80"/>
      <c r="N21" s="81">
        <f>分析係数表!H24</f>
        <v>2.9019047377222226E-4</v>
      </c>
      <c r="O21" s="82">
        <f t="shared" si="4"/>
        <v>6.9880092636493982E-3</v>
      </c>
      <c r="P21" s="76">
        <f>分析係数表!C24</f>
        <v>0.69825317061497971</v>
      </c>
      <c r="Q21" s="82">
        <f t="shared" si="5"/>
        <v>4.8793996246300417E-3</v>
      </c>
      <c r="R21" s="83">
        <v>2.5151699733368126E-2</v>
      </c>
      <c r="S21" s="84">
        <f t="shared" si="6"/>
        <v>8.2639465317014396E-2</v>
      </c>
      <c r="T21" s="85">
        <f>分析係数表!F24</f>
        <v>0.39233954451345754</v>
      </c>
      <c r="U21" s="86">
        <f t="shared" si="7"/>
        <v>3.24227301813131E-2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投入係数表!Y22</f>
        <v>3.4570974210053237E-4</v>
      </c>
      <c r="E22" s="77">
        <f t="shared" si="0"/>
        <v>3.4570974210053236E-2</v>
      </c>
      <c r="F22" s="76">
        <f>分析係数表!C25</f>
        <v>6.4698426111756691E-3</v>
      </c>
      <c r="G22" s="77">
        <f t="shared" si="1"/>
        <v>2.2366876205405755E-4</v>
      </c>
      <c r="H22" s="77">
        <v>2.0021155390701696E-3</v>
      </c>
      <c r="I22" s="77">
        <f t="shared" si="2"/>
        <v>2.0021155390701696E-3</v>
      </c>
      <c r="J22" s="76">
        <f>分析係数表!G25</f>
        <v>0.19696730374348445</v>
      </c>
      <c r="K22" s="78">
        <f t="shared" si="3"/>
        <v>3.9435129951358421E-4</v>
      </c>
      <c r="L22" s="79"/>
      <c r="M22" s="80"/>
      <c r="N22" s="81">
        <f>分析係数表!H25</f>
        <v>4.8606904356847223E-4</v>
      </c>
      <c r="O22" s="82">
        <f t="shared" si="4"/>
        <v>1.170491551661274E-2</v>
      </c>
      <c r="P22" s="76">
        <f>分析係数表!C25</f>
        <v>6.4698426111756691E-3</v>
      </c>
      <c r="Q22" s="82">
        <f t="shared" si="5"/>
        <v>7.5728961169592381E-5</v>
      </c>
      <c r="R22" s="83">
        <v>8.9557561735316817E-4</v>
      </c>
      <c r="S22" s="84">
        <f t="shared" si="6"/>
        <v>2.8976911564233378E-3</v>
      </c>
      <c r="T22" s="85">
        <f>分析係数表!F25</f>
        <v>0.35065550465961143</v>
      </c>
      <c r="U22" s="86">
        <f t="shared" si="7"/>
        <v>1.0160913548033185E-3</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投入係数表!Y23</f>
        <v>8.43531770725299E-3</v>
      </c>
      <c r="E23" s="77">
        <f t="shared" si="0"/>
        <v>0.84353177072529895</v>
      </c>
      <c r="F23" s="76">
        <f>分析係数表!C26</f>
        <v>0.30930996714129244</v>
      </c>
      <c r="G23" s="77">
        <f t="shared" si="1"/>
        <v>0.26091278428567843</v>
      </c>
      <c r="H23" s="77">
        <v>0.30040643788105809</v>
      </c>
      <c r="I23" s="77">
        <f t="shared" si="2"/>
        <v>0.30040643788105809</v>
      </c>
      <c r="J23" s="76">
        <f>分析係数表!G26</f>
        <v>0.19640381464521278</v>
      </c>
      <c r="K23" s="78">
        <f t="shared" si="3"/>
        <v>5.9000970343819958E-2</v>
      </c>
      <c r="L23" s="79"/>
      <c r="M23" s="80"/>
      <c r="N23" s="81">
        <f>分析係数表!H26</f>
        <v>9.7503999187466672E-3</v>
      </c>
      <c r="O23" s="82">
        <f t="shared" si="4"/>
        <v>0.23479711125861977</v>
      </c>
      <c r="P23" s="76">
        <f>分析係数表!C26</f>
        <v>0.30930996714129244</v>
      </c>
      <c r="Q23" s="82">
        <f t="shared" si="5"/>
        <v>7.2625086768274061E-2</v>
      </c>
      <c r="R23" s="83">
        <v>8.2288969249845689E-2</v>
      </c>
      <c r="S23" s="84">
        <f t="shared" si="6"/>
        <v>0.38269540713090378</v>
      </c>
      <c r="T23" s="85">
        <f>分析係数表!F26</f>
        <v>0.33483174389782799</v>
      </c>
      <c r="U23" s="86">
        <f t="shared" si="7"/>
        <v>0.12813857055132979</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投入係数表!Y24</f>
        <v>1.728548710502662E-3</v>
      </c>
      <c r="E24" s="77">
        <f t="shared" si="0"/>
        <v>0.1728548710502662</v>
      </c>
      <c r="F24" s="76">
        <f>分析係数表!C27</f>
        <v>1</v>
      </c>
      <c r="G24" s="77">
        <f t="shared" si="1"/>
        <v>0.1728548710502662</v>
      </c>
      <c r="H24" s="77">
        <v>0.18734895610124655</v>
      </c>
      <c r="I24" s="77">
        <f t="shared" si="2"/>
        <v>0.18734895610124655</v>
      </c>
      <c r="J24" s="76">
        <f>分析係数表!G27</f>
        <v>0.17104746959591996</v>
      </c>
      <c r="K24" s="78">
        <f t="shared" si="3"/>
        <v>3.2045564872555311E-2</v>
      </c>
      <c r="L24" s="79"/>
      <c r="M24" s="80"/>
      <c r="N24" s="81">
        <f>分析係数表!H27</f>
        <v>1.0751557053260833E-2</v>
      </c>
      <c r="O24" s="82">
        <f t="shared" si="4"/>
        <v>0.25890574321821019</v>
      </c>
      <c r="P24" s="76">
        <f>分析係数表!C27</f>
        <v>1</v>
      </c>
      <c r="Q24" s="82">
        <f t="shared" si="5"/>
        <v>0.25890574321821019</v>
      </c>
      <c r="R24" s="83">
        <v>0.26880662132230387</v>
      </c>
      <c r="S24" s="84">
        <f t="shared" si="6"/>
        <v>0.4561555774235504</v>
      </c>
      <c r="T24" s="85">
        <f>分析係数表!F27</f>
        <v>0.32230451819045502</v>
      </c>
      <c r="U24" s="86">
        <f t="shared" si="7"/>
        <v>0.1470210036013862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投入係数表!Y25</f>
        <v>0</v>
      </c>
      <c r="E25" s="77">
        <f t="shared" si="0"/>
        <v>0</v>
      </c>
      <c r="F25" s="76">
        <f>分析係数表!C28</f>
        <v>0.18422373610613119</v>
      </c>
      <c r="G25" s="77">
        <f t="shared" si="1"/>
        <v>0</v>
      </c>
      <c r="H25" s="77">
        <v>6.9681279021466605E-2</v>
      </c>
      <c r="I25" s="77">
        <f t="shared" si="2"/>
        <v>6.9681279021466605E-2</v>
      </c>
      <c r="J25" s="76">
        <f>分析係数表!G28</f>
        <v>0.12484443941622356</v>
      </c>
      <c r="K25" s="78">
        <f t="shared" si="3"/>
        <v>8.6993202172404565E-3</v>
      </c>
      <c r="L25" s="79"/>
      <c r="M25" s="80"/>
      <c r="N25" s="81">
        <f>分析係数表!H28</f>
        <v>2.0316960544977711E-2</v>
      </c>
      <c r="O25" s="82">
        <f t="shared" si="4"/>
        <v>0.48924799857125351</v>
      </c>
      <c r="P25" s="76">
        <f>分析係数表!C28</f>
        <v>0.18422373610613119</v>
      </c>
      <c r="Q25" s="82">
        <f t="shared" si="5"/>
        <v>9.0131094179243448E-2</v>
      </c>
      <c r="R25" s="83">
        <v>0.10739569862020745</v>
      </c>
      <c r="S25" s="84">
        <f t="shared" si="6"/>
        <v>0.17707697764167407</v>
      </c>
      <c r="T25" s="85">
        <f>分析係数表!F28</f>
        <v>0.21354225591130219</v>
      </c>
      <c r="U25" s="86">
        <f t="shared" si="7"/>
        <v>3.78134172755583E-2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投入係数表!Y26</f>
        <v>3.3188135241651109E-3</v>
      </c>
      <c r="E26" s="77">
        <f t="shared" si="0"/>
        <v>0.33188135241651107</v>
      </c>
      <c r="F26" s="76">
        <f>分析係数表!C29</f>
        <v>0.37519639677385563</v>
      </c>
      <c r="G26" s="77">
        <f t="shared" si="1"/>
        <v>0.12452068758310909</v>
      </c>
      <c r="H26" s="77">
        <v>0.17464987916925434</v>
      </c>
      <c r="I26" s="77">
        <f t="shared" si="2"/>
        <v>0.17464987916925434</v>
      </c>
      <c r="J26" s="76">
        <f>分析係数表!G29</f>
        <v>0.26085431102534867</v>
      </c>
      <c r="K26" s="78">
        <f t="shared" si="3"/>
        <v>4.5558173901356233E-2</v>
      </c>
      <c r="L26" s="79"/>
      <c r="M26" s="80"/>
      <c r="N26" s="81">
        <f>分析係数表!H29</f>
        <v>9.7721642042795844E-3</v>
      </c>
      <c r="O26" s="82">
        <f t="shared" si="4"/>
        <v>0.23532121195339348</v>
      </c>
      <c r="P26" s="76">
        <f>分析係数表!C29</f>
        <v>0.37519639677385563</v>
      </c>
      <c r="Q26" s="82">
        <f t="shared" si="5"/>
        <v>8.8291670809370004E-2</v>
      </c>
      <c r="R26" s="83">
        <v>0.1202952771338206</v>
      </c>
      <c r="S26" s="84">
        <f t="shared" si="6"/>
        <v>0.29494515630307494</v>
      </c>
      <c r="T26" s="85">
        <f>分析係数表!F29</f>
        <v>0.42899745636347691</v>
      </c>
      <c r="U26" s="86">
        <f t="shared" si="7"/>
        <v>0.12653072182074726</v>
      </c>
      <c r="V26" s="87">
        <f>分析係数表!D29</f>
        <v>3.4821506885360932E-2</v>
      </c>
      <c r="W26" s="167">
        <f t="shared" si="8"/>
        <v>0</v>
      </c>
      <c r="X26" s="76">
        <f>分析係数表!E29</f>
        <v>2.4822384001403387E-2</v>
      </c>
      <c r="Y26" s="166">
        <f t="shared" si="9"/>
        <v>0</v>
      </c>
    </row>
    <row r="27" spans="1:25" x14ac:dyDescent="0.2">
      <c r="A27" s="6" t="s">
        <v>15</v>
      </c>
      <c r="B27" s="5" t="s">
        <v>36</v>
      </c>
      <c r="C27" s="75">
        <f>最終需要_まとめ!C28</f>
        <v>100</v>
      </c>
      <c r="D27" s="76">
        <f>投入係数表!Y27</f>
        <v>6.222775357809583E-4</v>
      </c>
      <c r="E27" s="77">
        <f t="shared" si="0"/>
        <v>6.2227753578095832E-2</v>
      </c>
      <c r="F27" s="76">
        <f>分析係数表!C30</f>
        <v>1</v>
      </c>
      <c r="G27" s="77">
        <f t="shared" si="1"/>
        <v>6.2227753578095832E-2</v>
      </c>
      <c r="H27" s="77">
        <v>0.10455056910906831</v>
      </c>
      <c r="I27" s="77">
        <f t="shared" si="2"/>
        <v>100.10455056910907</v>
      </c>
      <c r="J27" s="76">
        <f>分析係数表!G30</f>
        <v>0.34460347092581067</v>
      </c>
      <c r="K27" s="78">
        <f t="shared" si="3"/>
        <v>34.496375581583322</v>
      </c>
      <c r="L27" s="79"/>
      <c r="M27" s="80"/>
      <c r="N27" s="81">
        <f>分析係数表!H30</f>
        <v>0</v>
      </c>
      <c r="O27" s="82">
        <f t="shared" si="4"/>
        <v>0</v>
      </c>
      <c r="P27" s="76">
        <f>分析係数表!C30</f>
        <v>1</v>
      </c>
      <c r="Q27" s="82">
        <f t="shared" si="5"/>
        <v>0</v>
      </c>
      <c r="R27" s="83">
        <v>7.4066497227066083E-2</v>
      </c>
      <c r="S27" s="84">
        <f t="shared" si="6"/>
        <v>100.17861706633613</v>
      </c>
      <c r="T27" s="85">
        <f>分析係数表!F30</f>
        <v>0.44064163728133859</v>
      </c>
      <c r="U27" s="86">
        <f t="shared" si="7"/>
        <v>44.142869844690601</v>
      </c>
      <c r="V27" s="87">
        <f>分析係数表!D30</f>
        <v>0.11795616400470166</v>
      </c>
      <c r="W27" s="167">
        <f t="shared" si="8"/>
        <v>12</v>
      </c>
      <c r="X27" s="76">
        <f>分析係数表!E30</f>
        <v>7.695498859157851E-2</v>
      </c>
      <c r="Y27" s="166">
        <f t="shared" si="9"/>
        <v>8</v>
      </c>
    </row>
    <row r="28" spans="1:25" x14ac:dyDescent="0.2">
      <c r="A28" s="6" t="s">
        <v>16</v>
      </c>
      <c r="B28" s="5" t="s">
        <v>193</v>
      </c>
      <c r="C28" s="90"/>
      <c r="D28" s="76">
        <f>投入係数表!Y28</f>
        <v>3.2496715757450046E-3</v>
      </c>
      <c r="E28" s="77">
        <f t="shared" si="0"/>
        <v>0.32496715757450045</v>
      </c>
      <c r="F28" s="76">
        <f>分析係数表!C31</f>
        <v>0.41247576690614662</v>
      </c>
      <c r="G28" s="77">
        <f t="shared" si="1"/>
        <v>0.13404107753985267</v>
      </c>
      <c r="H28" s="77">
        <v>0.25154734701510251</v>
      </c>
      <c r="I28" s="77">
        <f t="shared" si="2"/>
        <v>0.25154734701510251</v>
      </c>
      <c r="J28" s="76">
        <f>分析係数表!G31</f>
        <v>7.085965394122494E-2</v>
      </c>
      <c r="K28" s="78">
        <f t="shared" si="3"/>
        <v>1.7824557959323386E-2</v>
      </c>
      <c r="L28" s="79"/>
      <c r="M28" s="80"/>
      <c r="N28" s="81">
        <f>分析係数表!H31</f>
        <v>2.0541858162151181E-2</v>
      </c>
      <c r="O28" s="82">
        <f t="shared" si="4"/>
        <v>0.49466370575058172</v>
      </c>
      <c r="P28" s="76">
        <f>分析係数表!C31</f>
        <v>0.41247576690614662</v>
      </c>
      <c r="Q28" s="82">
        <f t="shared" si="5"/>
        <v>0.20403679139010764</v>
      </c>
      <c r="R28" s="83">
        <v>0.27268535777894909</v>
      </c>
      <c r="S28" s="84">
        <f t="shared" si="6"/>
        <v>0.5242327047940516</v>
      </c>
      <c r="T28" s="85">
        <f>分析係数表!F31</f>
        <v>0.34509750068662454</v>
      </c>
      <c r="U28" s="86">
        <f t="shared" si="7"/>
        <v>0.18091139620261626</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投入係数表!Y29</f>
        <v>7.6056143262117129E-4</v>
      </c>
      <c r="E29" s="77">
        <f t="shared" si="0"/>
        <v>7.6056143262117126E-2</v>
      </c>
      <c r="F29" s="76">
        <f>分析係数表!C32</f>
        <v>0.57030303030303031</v>
      </c>
      <c r="G29" s="77">
        <f t="shared" si="1"/>
        <v>4.3375048975546796E-2</v>
      </c>
      <c r="H29" s="77">
        <v>5.644019179261095E-2</v>
      </c>
      <c r="I29" s="77">
        <f t="shared" si="2"/>
        <v>5.644019179261095E-2</v>
      </c>
      <c r="J29" s="76">
        <f>分析係数表!G32</f>
        <v>0.14036939313984167</v>
      </c>
      <c r="K29" s="78">
        <f t="shared" si="3"/>
        <v>7.9224754706250719E-3</v>
      </c>
      <c r="L29" s="79"/>
      <c r="M29" s="80"/>
      <c r="N29" s="81">
        <f>分析係数表!H32</f>
        <v>5.992433283396389E-3</v>
      </c>
      <c r="O29" s="82">
        <f t="shared" si="4"/>
        <v>0.14430239129436007</v>
      </c>
      <c r="P29" s="76">
        <f>分析係数表!C32</f>
        <v>0.57030303030303031</v>
      </c>
      <c r="Q29" s="82">
        <f t="shared" si="5"/>
        <v>8.2296091035147165E-2</v>
      </c>
      <c r="R29" s="83">
        <v>0.10590867622731169</v>
      </c>
      <c r="S29" s="84">
        <f t="shared" si="6"/>
        <v>0.16234886801992265</v>
      </c>
      <c r="T29" s="85">
        <f>分析係数表!F32</f>
        <v>0.48284960422163586</v>
      </c>
      <c r="U29" s="86">
        <f t="shared" si="7"/>
        <v>7.839008666925025E-2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投入係数表!Y30</f>
        <v>1.9359745557629815E-3</v>
      </c>
      <c r="E30" s="77">
        <f t="shared" si="0"/>
        <v>0.19359745557629815</v>
      </c>
      <c r="F30" s="76">
        <f>分析係数表!C33</f>
        <v>0.6011428571428572</v>
      </c>
      <c r="G30" s="77">
        <f t="shared" si="1"/>
        <v>0.11637972758072324</v>
      </c>
      <c r="H30" s="77">
        <v>0.13026875823571457</v>
      </c>
      <c r="I30" s="77">
        <f t="shared" si="2"/>
        <v>0.13026875823571457</v>
      </c>
      <c r="J30" s="76">
        <f>分析係数表!G33</f>
        <v>0.50790638836179636</v>
      </c>
      <c r="K30" s="78">
        <f t="shared" si="3"/>
        <v>6.6164334511877809E-2</v>
      </c>
      <c r="L30" s="79"/>
      <c r="M30" s="80"/>
      <c r="N30" s="81">
        <f>分析係数表!H33</f>
        <v>9.0684523053819453E-4</v>
      </c>
      <c r="O30" s="82">
        <f t="shared" si="4"/>
        <v>2.1837528948904367E-2</v>
      </c>
      <c r="P30" s="76">
        <f>分析係数表!C33</f>
        <v>0.6011428571428572</v>
      </c>
      <c r="Q30" s="82">
        <f t="shared" si="5"/>
        <v>1.3127474545284226E-2</v>
      </c>
      <c r="R30" s="83">
        <v>4.0383816664778985E-2</v>
      </c>
      <c r="S30" s="84">
        <f t="shared" si="6"/>
        <v>0.17065257490049357</v>
      </c>
      <c r="T30" s="85">
        <f>分析係数表!F33</f>
        <v>0.64579380139152431</v>
      </c>
      <c r="U30" s="86">
        <f t="shared" si="7"/>
        <v>0.11020637506224157</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投入係数表!Y31</f>
        <v>5.904722395077093E-2</v>
      </c>
      <c r="E31" s="77">
        <f t="shared" si="0"/>
        <v>5.9047223950770933</v>
      </c>
      <c r="F31" s="76">
        <f>分析係数表!C34</f>
        <v>0.23356645198677672</v>
      </c>
      <c r="G31" s="77">
        <f t="shared" si="1"/>
        <v>1.3791450597850192</v>
      </c>
      <c r="H31" s="77">
        <v>1.5062307741238172</v>
      </c>
      <c r="I31" s="77">
        <f t="shared" si="2"/>
        <v>1.5062307741238172</v>
      </c>
      <c r="J31" s="76">
        <f>分析係数表!G34</f>
        <v>0.42480002746403928</v>
      </c>
      <c r="K31" s="78">
        <f t="shared" si="3"/>
        <v>0.63984687421497866</v>
      </c>
      <c r="L31" s="79"/>
      <c r="M31" s="80"/>
      <c r="N31" s="81">
        <f>分析係数表!H34</f>
        <v>0.14989426184611926</v>
      </c>
      <c r="O31" s="82">
        <f t="shared" si="4"/>
        <v>3.609568835022301</v>
      </c>
      <c r="P31" s="76">
        <f>分析係数表!C34</f>
        <v>0.23356645198677672</v>
      </c>
      <c r="Q31" s="82">
        <f t="shared" si="5"/>
        <v>0.84307418599820183</v>
      </c>
      <c r="R31" s="83">
        <v>0.92055226636459253</v>
      </c>
      <c r="S31" s="84">
        <f t="shared" si="6"/>
        <v>2.4267830404884099</v>
      </c>
      <c r="T31" s="85">
        <f>分析係数表!F34</f>
        <v>0.69961207044526075</v>
      </c>
      <c r="U31" s="86">
        <f t="shared" si="7"/>
        <v>1.6978067074775414</v>
      </c>
      <c r="V31" s="87">
        <f>分析係数表!D34</f>
        <v>0.26492498884273402</v>
      </c>
      <c r="W31" s="167">
        <f t="shared" si="8"/>
        <v>1</v>
      </c>
      <c r="X31" s="76">
        <f>分析係数表!E34</f>
        <v>0.20343987091901541</v>
      </c>
      <c r="Y31" s="166">
        <f t="shared" si="9"/>
        <v>0</v>
      </c>
    </row>
    <row r="32" spans="1:25" x14ac:dyDescent="0.2">
      <c r="A32" s="6" t="s">
        <v>20</v>
      </c>
      <c r="B32" s="5" t="s">
        <v>37</v>
      </c>
      <c r="C32" s="90"/>
      <c r="D32" s="76">
        <f>投入係数表!Y32</f>
        <v>1.2583834612459379E-2</v>
      </c>
      <c r="E32" s="77">
        <f t="shared" si="0"/>
        <v>1.2583834612459379</v>
      </c>
      <c r="F32" s="76">
        <f>分析係数表!C35</f>
        <v>0.38334288443170961</v>
      </c>
      <c r="G32" s="77">
        <f t="shared" si="1"/>
        <v>0.48239234575517631</v>
      </c>
      <c r="H32" s="77">
        <v>0.55176013590932305</v>
      </c>
      <c r="I32" s="77">
        <f t="shared" si="2"/>
        <v>0.55176013590932305</v>
      </c>
      <c r="J32" s="76">
        <f>分析係数表!G35</f>
        <v>0.31383724189479584</v>
      </c>
      <c r="K32" s="78">
        <f t="shared" si="3"/>
        <v>0.17316287924127965</v>
      </c>
      <c r="L32" s="79"/>
      <c r="M32" s="80"/>
      <c r="N32" s="81">
        <f>分析係数表!H35</f>
        <v>5.7098603095606881E-2</v>
      </c>
      <c r="O32" s="82">
        <f t="shared" si="4"/>
        <v>1.3749781727388146</v>
      </c>
      <c r="P32" s="76">
        <f>分析係数表!C35</f>
        <v>0.38334288443170961</v>
      </c>
      <c r="Q32" s="82">
        <f t="shared" si="5"/>
        <v>0.52708809876833862</v>
      </c>
      <c r="R32" s="83">
        <v>0.71084979293285033</v>
      </c>
      <c r="S32" s="84">
        <f t="shared" si="6"/>
        <v>1.2626099288421733</v>
      </c>
      <c r="T32" s="85">
        <f>分析係数表!F35</f>
        <v>0.64393160796038496</v>
      </c>
      <c r="U32" s="86">
        <f t="shared" si="7"/>
        <v>0.81303444170608785</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投入係数表!Y33</f>
        <v>3.457097421005324E-3</v>
      </c>
      <c r="E33" s="77">
        <f t="shared" si="0"/>
        <v>0.3457097421005324</v>
      </c>
      <c r="F33" s="76">
        <f>分析係数表!C36</f>
        <v>0.89284634912959382</v>
      </c>
      <c r="G33" s="77">
        <f t="shared" si="1"/>
        <v>0.3086656810929938</v>
      </c>
      <c r="H33" s="77">
        <v>0.41175169248901422</v>
      </c>
      <c r="I33" s="77">
        <f t="shared" si="2"/>
        <v>0.41175169248901422</v>
      </c>
      <c r="J33" s="76">
        <f>分析係数表!G36</f>
        <v>2.3659252759121133E-2</v>
      </c>
      <c r="K33" s="78">
        <f t="shared" si="3"/>
        <v>9.7417373665935059E-3</v>
      </c>
      <c r="L33" s="79"/>
      <c r="M33" s="80"/>
      <c r="N33" s="81">
        <f>分析係数表!H36</f>
        <v>0.22140807672636126</v>
      </c>
      <c r="O33" s="82">
        <f t="shared" si="4"/>
        <v>5.3316763679328991</v>
      </c>
      <c r="P33" s="76">
        <f>分析係数表!C36</f>
        <v>0.89284634912959382</v>
      </c>
      <c r="Q33" s="82">
        <f t="shared" si="5"/>
        <v>4.7603677798494219</v>
      </c>
      <c r="R33" s="83">
        <v>4.9238145213412707</v>
      </c>
      <c r="S33" s="84">
        <f t="shared" si="6"/>
        <v>5.3355662138302851</v>
      </c>
      <c r="T33" s="85">
        <f>分析係数表!F36</f>
        <v>0.87728239225083537</v>
      </c>
      <c r="U33" s="86">
        <f t="shared" si="7"/>
        <v>4.6807982920817643</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投入係数表!Y34</f>
        <v>2.6343082348060567E-2</v>
      </c>
      <c r="E34" s="77">
        <f t="shared" si="0"/>
        <v>2.6343082348060567</v>
      </c>
      <c r="F34" s="76">
        <f>分析係数表!C37</f>
        <v>0.21490407922986354</v>
      </c>
      <c r="G34" s="77">
        <f t="shared" si="1"/>
        <v>0.56612358560864273</v>
      </c>
      <c r="H34" s="77">
        <v>0.63902588616862688</v>
      </c>
      <c r="I34" s="77">
        <f t="shared" si="2"/>
        <v>0.63902588616862688</v>
      </c>
      <c r="J34" s="76">
        <f>分析係数表!G37</f>
        <v>0.45930626057529611</v>
      </c>
      <c r="K34" s="78">
        <f t="shared" si="3"/>
        <v>0.29350859018692682</v>
      </c>
      <c r="L34" s="79"/>
      <c r="M34" s="80"/>
      <c r="N34" s="81">
        <f>分析係数表!H37</f>
        <v>4.6223715090992851E-2</v>
      </c>
      <c r="O34" s="82">
        <f t="shared" si="4"/>
        <v>1.1131025255835534</v>
      </c>
      <c r="P34" s="76">
        <f>分析係数表!C37</f>
        <v>0.21490407922986354</v>
      </c>
      <c r="Q34" s="82">
        <f t="shared" si="5"/>
        <v>0.23921027334896916</v>
      </c>
      <c r="R34" s="83">
        <v>0.28039036275872975</v>
      </c>
      <c r="S34" s="84">
        <f t="shared" si="6"/>
        <v>0.91941624892735663</v>
      </c>
      <c r="T34" s="85">
        <f>分析係数表!F37</f>
        <v>0.7057529610829103</v>
      </c>
      <c r="U34" s="86">
        <f t="shared" si="7"/>
        <v>0.64888074014822406</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投入係数表!Y35</f>
        <v>8.43531770725299E-3</v>
      </c>
      <c r="E35" s="77">
        <f t="shared" si="0"/>
        <v>0.84353177072529895</v>
      </c>
      <c r="F35" s="76">
        <f>分析係数表!C38</f>
        <v>0.11038675651919128</v>
      </c>
      <c r="G35" s="77">
        <f t="shared" si="1"/>
        <v>9.3114736191255848E-2</v>
      </c>
      <c r="H35" s="77">
        <v>0.12440310550947692</v>
      </c>
      <c r="I35" s="77">
        <f t="shared" si="2"/>
        <v>0.12440310550947692</v>
      </c>
      <c r="J35" s="76">
        <f>分析係数表!G38</f>
        <v>0.31473468458209974</v>
      </c>
      <c r="K35" s="78">
        <f t="shared" si="3"/>
        <v>3.9153972173558892E-2</v>
      </c>
      <c r="L35" s="79"/>
      <c r="M35" s="80"/>
      <c r="N35" s="81">
        <f>分析係数表!H38</f>
        <v>4.1428317511906877E-2</v>
      </c>
      <c r="O35" s="82">
        <f t="shared" si="4"/>
        <v>0.99762567250174716</v>
      </c>
      <c r="P35" s="76">
        <f>分析係数表!C38</f>
        <v>0.11038675651919128</v>
      </c>
      <c r="Q35" s="82">
        <f t="shared" si="5"/>
        <v>0.11012466220774482</v>
      </c>
      <c r="R35" s="83">
        <v>0.13390550355932387</v>
      </c>
      <c r="S35" s="84">
        <f t="shared" si="6"/>
        <v>0.25830860906880082</v>
      </c>
      <c r="T35" s="85">
        <f>分析係数表!F38</f>
        <v>0.52516511045319969</v>
      </c>
      <c r="U35" s="86">
        <f t="shared" si="7"/>
        <v>0.13565466921262917</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投入係数表!Y36</f>
        <v>0</v>
      </c>
      <c r="E36" s="77">
        <f t="shared" si="0"/>
        <v>0</v>
      </c>
      <c r="F36" s="76">
        <f>分析係数表!C39</f>
        <v>1</v>
      </c>
      <c r="G36" s="77">
        <f t="shared" si="1"/>
        <v>0</v>
      </c>
      <c r="H36" s="77">
        <v>0.10541535181515264</v>
      </c>
      <c r="I36" s="77">
        <f t="shared" si="2"/>
        <v>0.10541535181515264</v>
      </c>
      <c r="J36" s="76">
        <f>分析係数表!G39</f>
        <v>0.35137517630465442</v>
      </c>
      <c r="K36" s="78">
        <f t="shared" si="3"/>
        <v>3.7040337829266433E-2</v>
      </c>
      <c r="L36" s="79"/>
      <c r="M36" s="80"/>
      <c r="N36" s="81">
        <f>分析係数表!H39</f>
        <v>3.6128713984641667E-3</v>
      </c>
      <c r="O36" s="82">
        <f t="shared" si="4"/>
        <v>8.7000715332435002E-2</v>
      </c>
      <c r="P36" s="76">
        <f>分析係数表!C39</f>
        <v>1</v>
      </c>
      <c r="Q36" s="82">
        <f t="shared" si="5"/>
        <v>8.7000715332435002E-2</v>
      </c>
      <c r="R36" s="83">
        <v>0.12270407496001201</v>
      </c>
      <c r="S36" s="84">
        <f t="shared" si="6"/>
        <v>0.22811942677516467</v>
      </c>
      <c r="T36" s="85">
        <f>分析係数表!F39</f>
        <v>0.70210390220968499</v>
      </c>
      <c r="U36" s="86">
        <f t="shared" si="7"/>
        <v>0.16016353970867961</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投入係数表!Y37</f>
        <v>1.3828389684021296E-4</v>
      </c>
      <c r="E37" s="77">
        <f t="shared" si="0"/>
        <v>1.3828389684021296E-2</v>
      </c>
      <c r="F37" s="76">
        <f>分析係数表!C40</f>
        <v>1</v>
      </c>
      <c r="G37" s="77">
        <f t="shared" si="1"/>
        <v>1.3828389684021296E-2</v>
      </c>
      <c r="H37" s="77">
        <v>1.6263235862214936E-2</v>
      </c>
      <c r="I37" s="77">
        <f t="shared" si="2"/>
        <v>1.6263235862214936E-2</v>
      </c>
      <c r="J37" s="76">
        <f>分析係数表!G40</f>
        <v>0.54518413597733706</v>
      </c>
      <c r="K37" s="78">
        <f t="shared" si="3"/>
        <v>8.8664581917372916E-3</v>
      </c>
      <c r="L37" s="79"/>
      <c r="M37" s="80"/>
      <c r="N37" s="81">
        <f>分析係数表!H40</f>
        <v>3.4256985428810838E-2</v>
      </c>
      <c r="O37" s="82">
        <f t="shared" si="4"/>
        <v>0.82493449357381143</v>
      </c>
      <c r="P37" s="76">
        <f>分析係数表!C40</f>
        <v>1</v>
      </c>
      <c r="Q37" s="82">
        <f t="shared" si="5"/>
        <v>0.82493449357381143</v>
      </c>
      <c r="R37" s="83">
        <v>0.82648976230865545</v>
      </c>
      <c r="S37" s="84">
        <f t="shared" si="6"/>
        <v>0.84275299817087035</v>
      </c>
      <c r="T37" s="85">
        <f>分析係数表!F40</f>
        <v>0.74197355996222847</v>
      </c>
      <c r="U37" s="86">
        <f t="shared" si="7"/>
        <v>0.62530044222168213</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投入係数表!Y38</f>
        <v>0</v>
      </c>
      <c r="E38" s="77">
        <f t="shared" si="0"/>
        <v>0</v>
      </c>
      <c r="F38" s="76">
        <f>分析係数表!C41</f>
        <v>0.81633454219164769</v>
      </c>
      <c r="G38" s="77">
        <f t="shared" si="1"/>
        <v>0</v>
      </c>
      <c r="H38" s="77">
        <v>2.4652605912190611E-3</v>
      </c>
      <c r="I38" s="77">
        <f t="shared" si="2"/>
        <v>2.4652605912190611E-3</v>
      </c>
      <c r="J38" s="76">
        <f>分析係数表!G41</f>
        <v>0.4395790436970945</v>
      </c>
      <c r="K38" s="78">
        <f t="shared" si="3"/>
        <v>1.0836768931522087E-3</v>
      </c>
      <c r="L38" s="79"/>
      <c r="M38" s="80"/>
      <c r="N38" s="81">
        <f>分析係数表!H41</f>
        <v>5.7994566183378615E-2</v>
      </c>
      <c r="O38" s="82">
        <f t="shared" si="4"/>
        <v>1.396553651340332</v>
      </c>
      <c r="P38" s="76">
        <f>分析係数表!C41</f>
        <v>0.81633454219164769</v>
      </c>
      <c r="Q38" s="82">
        <f t="shared" si="5"/>
        <v>1.140054985612984</v>
      </c>
      <c r="R38" s="83">
        <v>1.1611464787191412</v>
      </c>
      <c r="S38" s="84">
        <f t="shared" si="6"/>
        <v>1.1636117393103602</v>
      </c>
      <c r="T38" s="85">
        <f>分析係数表!F41</f>
        <v>0.54481811942347291</v>
      </c>
      <c r="U38" s="86">
        <f t="shared" si="7"/>
        <v>0.63395675955014685</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投入係数表!Y39</f>
        <v>6.9141948420106474E-4</v>
      </c>
      <c r="E39" s="77">
        <f>$C$27*D39</f>
        <v>6.9141948420106472E-2</v>
      </c>
      <c r="F39" s="76">
        <f>分析係数表!C42</f>
        <v>0.95937673900946019</v>
      </c>
      <c r="G39" s="77">
        <f>E39*F39</f>
        <v>6.6333177004042052E-2</v>
      </c>
      <c r="H39" s="77">
        <v>8.2101846505979473E-2</v>
      </c>
      <c r="I39" s="77">
        <f>C39+H39</f>
        <v>8.2101846505979473E-2</v>
      </c>
      <c r="J39" s="76">
        <f>分析係数表!G42</f>
        <v>0.48447864154948261</v>
      </c>
      <c r="K39" s="78">
        <f>I39*J39</f>
        <v>3.977659106392107E-2</v>
      </c>
      <c r="L39" s="79"/>
      <c r="M39" s="80"/>
      <c r="N39" s="81">
        <f>分析係数表!H42</f>
        <v>1.0613716578219029E-2</v>
      </c>
      <c r="O39" s="82">
        <f t="shared" si="4"/>
        <v>0.25558643881797671</v>
      </c>
      <c r="P39" s="76">
        <f>分析係数表!C42</f>
        <v>0.95937673900946019</v>
      </c>
      <c r="Q39" s="82">
        <f>O39*P39</f>
        <v>0.24520368420823141</v>
      </c>
      <c r="R39" s="83">
        <v>0.25700710888349698</v>
      </c>
      <c r="S39" s="84">
        <f>I39+R39</f>
        <v>0.33910895538947644</v>
      </c>
      <c r="T39" s="85">
        <f>分析係数表!F42</f>
        <v>0.55638100291854609</v>
      </c>
      <c r="U39" s="86">
        <f>S39*T39</f>
        <v>0.18867378069825741</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投入係数表!Y40</f>
        <v>9.5623314665007259E-2</v>
      </c>
      <c r="E40" s="77">
        <f>$C$27*D40</f>
        <v>9.5623314665007264</v>
      </c>
      <c r="F40" s="76">
        <f>分析係数表!C43</f>
        <v>0.4131437979732393</v>
      </c>
      <c r="G40" s="77">
        <f>E40*F40</f>
        <v>3.950617939549125</v>
      </c>
      <c r="H40" s="77">
        <v>4.34446951688897</v>
      </c>
      <c r="I40" s="77">
        <f>C40+H40</f>
        <v>4.34446951688897</v>
      </c>
      <c r="J40" s="76">
        <f>分析係数表!G43</f>
        <v>0.33776204164621748</v>
      </c>
      <c r="K40" s="78">
        <f>I40*J40</f>
        <v>1.4673968938941746</v>
      </c>
      <c r="L40" s="79"/>
      <c r="M40" s="80"/>
      <c r="N40" s="81">
        <f>分析係数表!H43</f>
        <v>3.0226965224299098E-2</v>
      </c>
      <c r="O40" s="82">
        <f t="shared" si="4"/>
        <v>0.72788851492488038</v>
      </c>
      <c r="P40" s="76">
        <f>分析係数表!C43</f>
        <v>0.4131437979732393</v>
      </c>
      <c r="Q40" s="82">
        <f>O40*P40</f>
        <v>0.30072262555716595</v>
      </c>
      <c r="R40" s="83">
        <v>0.53799825853654115</v>
      </c>
      <c r="S40" s="84">
        <f>I40+R40</f>
        <v>4.8824677754255115</v>
      </c>
      <c r="T40" s="85">
        <f>分析係数表!F43</f>
        <v>0.53379373203393399</v>
      </c>
      <c r="U40" s="86">
        <f>S40*T40</f>
        <v>2.6062306953798031</v>
      </c>
      <c r="V40" s="87">
        <f>分析係数表!D43</f>
        <v>0.11519315711982052</v>
      </c>
      <c r="W40" s="167">
        <f>ROUND(S40*V40,0)</f>
        <v>1</v>
      </c>
      <c r="X40" s="76">
        <f>分析係数表!E43</f>
        <v>9.142536633246863E-2</v>
      </c>
      <c r="Y40" s="166">
        <f>ROUND(S40*X40,0)</f>
        <v>0</v>
      </c>
    </row>
    <row r="41" spans="1:25" x14ac:dyDescent="0.2">
      <c r="A41" s="6" t="s">
        <v>341</v>
      </c>
      <c r="B41" s="5" t="s">
        <v>42</v>
      </c>
      <c r="C41" s="90"/>
      <c r="D41" s="76">
        <f>投入係数表!Y41</f>
        <v>2.0742584526031943E-4</v>
      </c>
      <c r="E41" s="77">
        <f>$C$27*D41</f>
        <v>2.0742584526031942E-2</v>
      </c>
      <c r="F41" s="76">
        <f>分析係数表!C44</f>
        <v>0.45547864698968266</v>
      </c>
      <c r="G41" s="77">
        <f>E41*F41</f>
        <v>9.4478043349861575E-3</v>
      </c>
      <c r="H41" s="77">
        <v>1.3181204934174379E-2</v>
      </c>
      <c r="I41" s="77">
        <f>C41+H41</f>
        <v>1.3181204934174379E-2</v>
      </c>
      <c r="J41" s="76">
        <f>分析係数表!G44</f>
        <v>0.26709165419892017</v>
      </c>
      <c r="K41" s="78">
        <f>I41*J41</f>
        <v>3.5205898302036035E-3</v>
      </c>
      <c r="L41" s="79"/>
      <c r="M41" s="80"/>
      <c r="N41" s="81">
        <f>分析係数表!H44</f>
        <v>0.10779487886361411</v>
      </c>
      <c r="O41" s="82">
        <f t="shared" si="4"/>
        <v>2.5957833910983643</v>
      </c>
      <c r="P41" s="76">
        <f>分析係数表!C44</f>
        <v>0.45547864698968266</v>
      </c>
      <c r="Q41" s="82">
        <f>O41*P41</f>
        <v>1.1823239068557732</v>
      </c>
      <c r="R41" s="83">
        <v>1.2019020457563481</v>
      </c>
      <c r="S41" s="84">
        <f>I41+R41</f>
        <v>1.2150832506905225</v>
      </c>
      <c r="T41" s="85">
        <f>分析係数表!F44</f>
        <v>0.48806348793338972</v>
      </c>
      <c r="U41" s="86">
        <f>S41*T41</f>
        <v>0.59303776946145781</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投入係数表!Y42</f>
        <v>1.3828389684021295E-3</v>
      </c>
      <c r="E42" s="77">
        <f>$C$27*D42</f>
        <v>0.13828389684021294</v>
      </c>
      <c r="F42" s="76">
        <f>分析係数表!C45</f>
        <v>1</v>
      </c>
      <c r="G42" s="77">
        <f>E42*F42</f>
        <v>0.13828389684021294</v>
      </c>
      <c r="H42" s="77">
        <v>0.16669068917702934</v>
      </c>
      <c r="I42" s="77">
        <f>C42+H42</f>
        <v>0.16669068917702934</v>
      </c>
      <c r="J42" s="76">
        <f>分析係数表!G45</f>
        <v>0</v>
      </c>
      <c r="K42" s="78">
        <f>I42*J42</f>
        <v>0</v>
      </c>
      <c r="L42" s="79"/>
      <c r="M42" s="80"/>
      <c r="N42" s="81">
        <f>分析係数表!H45</f>
        <v>0</v>
      </c>
      <c r="O42" s="82">
        <f t="shared" si="4"/>
        <v>0</v>
      </c>
      <c r="P42" s="76">
        <f>分析係数表!C45</f>
        <v>1</v>
      </c>
      <c r="Q42" s="82">
        <f>O42*P42</f>
        <v>0</v>
      </c>
      <c r="R42" s="83">
        <v>2.5826343470630623E-2</v>
      </c>
      <c r="S42" s="84">
        <f>I42+R42</f>
        <v>0.19251703264765996</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投入係数表!Y43</f>
        <v>1.5626080342944063E-2</v>
      </c>
      <c r="E43" s="77">
        <f>$C$27*D43</f>
        <v>1.5626080342944062</v>
      </c>
      <c r="F43" s="76">
        <f>分析係数表!C46</f>
        <v>0.339622641509434</v>
      </c>
      <c r="G43" s="77">
        <f>E43*F43</f>
        <v>0.53069706825093044</v>
      </c>
      <c r="H43" s="77">
        <v>0.55607509980000069</v>
      </c>
      <c r="I43" s="77">
        <f>C43+H43</f>
        <v>0.55607509980000069</v>
      </c>
      <c r="J43" s="76">
        <f>分析係数表!G46</f>
        <v>9.1833387996064289E-3</v>
      </c>
      <c r="K43" s="78">
        <f>I43*J43</f>
        <v>5.1066260394883635E-3</v>
      </c>
      <c r="L43" s="79"/>
      <c r="M43" s="80"/>
      <c r="N43" s="81">
        <f>分析係数表!H46</f>
        <v>2.0661561732582222E-2</v>
      </c>
      <c r="O43" s="82">
        <f t="shared" si="4"/>
        <v>0.49754625957183707</v>
      </c>
      <c r="P43" s="76">
        <f>分析係数表!C46</f>
        <v>0.339622641509434</v>
      </c>
      <c r="Q43" s="82">
        <f>O43*P43</f>
        <v>0.1689779749489258</v>
      </c>
      <c r="R43" s="83">
        <v>0.18833831056138806</v>
      </c>
      <c r="S43" s="84">
        <f>I43+R43</f>
        <v>0.74441341036138875</v>
      </c>
      <c r="T43" s="85">
        <f>分析係数表!F46</f>
        <v>0.31321744834371923</v>
      </c>
      <c r="U43" s="86">
        <f>S43*T43</f>
        <v>0.23316326890624015</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投入係数表!Y44</f>
        <v>0.53847749429578928</v>
      </c>
      <c r="E44" s="91">
        <f>SUM(E5:E43)</f>
        <v>53.847749429578926</v>
      </c>
      <c r="F44" s="92">
        <f>分析係数表!C47</f>
        <v>0.37586044165269894</v>
      </c>
      <c r="G44" s="91">
        <f>SUM(G5:G43)</f>
        <v>12.491551053111808</v>
      </c>
      <c r="H44" s="91">
        <f>SUM(H5:H43)</f>
        <v>14.215638180584749</v>
      </c>
      <c r="I44" s="91">
        <f>SUM(I5:I43)</f>
        <v>114.21563818058475</v>
      </c>
      <c r="J44" s="92">
        <f>分析係数表!G47</f>
        <v>0.22454849559823431</v>
      </c>
      <c r="K44" s="93">
        <f>SUM(K5:K43)</f>
        <v>38.38592020082617</v>
      </c>
      <c r="L44" s="94">
        <f>最終需要_まとめ!$L$33</f>
        <v>0.62733333333333341</v>
      </c>
      <c r="M44" s="91">
        <f>K44*L44</f>
        <v>24.08076727265162</v>
      </c>
      <c r="N44" s="95">
        <f>分析係数表!H47</f>
        <v>1</v>
      </c>
      <c r="O44" s="96">
        <f>SUM(O5:O43)</f>
        <v>24.080767272651627</v>
      </c>
      <c r="P44" s="92">
        <f>分析係数表!C47</f>
        <v>0.37586044165269894</v>
      </c>
      <c r="Q44" s="96">
        <f>SUM(Q5:Q43)</f>
        <v>11.498155463419812</v>
      </c>
      <c r="R44" s="91">
        <f>SUM(R5:R43)</f>
        <v>12.734360392992008</v>
      </c>
      <c r="S44" s="97">
        <f>SUM(S5:S43)</f>
        <v>126.94999857357675</v>
      </c>
      <c r="T44" s="98">
        <f>分析係数表!F47</f>
        <v>0.4514453000332283</v>
      </c>
      <c r="U44" s="99">
        <f>SUM(U5:U43)</f>
        <v>59.720944875941001</v>
      </c>
      <c r="V44" s="100">
        <f>分析係数表!D47</f>
        <v>6.1166352989693973E-2</v>
      </c>
      <c r="W44" s="164">
        <f>SUM(W5:W43)</f>
        <v>14</v>
      </c>
      <c r="X44" s="92">
        <f>分析係数表!E47</f>
        <v>5.2427176815309715E-2</v>
      </c>
      <c r="Y44" s="165">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
        <v>488</v>
      </c>
      <c r="H1" s="401"/>
      <c r="I1" s="401"/>
    </row>
    <row r="2" spans="1:25" x14ac:dyDescent="0.2">
      <c r="B2" s="3" t="s">
        <v>293</v>
      </c>
      <c r="S2" s="3" t="s">
        <v>153</v>
      </c>
      <c r="U2" s="64" t="s">
        <v>210</v>
      </c>
      <c r="W2" s="3" t="s">
        <v>130</v>
      </c>
      <c r="Y2" s="3" t="s">
        <v>154</v>
      </c>
    </row>
    <row r="3" spans="1:25" ht="44" x14ac:dyDescent="0.2">
      <c r="B3" s="65"/>
      <c r="C3" s="66" t="s">
        <v>228</v>
      </c>
      <c r="D3" s="66" t="s">
        <v>315</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投入係数表!Z5</f>
        <v>0</v>
      </c>
      <c r="E5" s="77">
        <f t="shared" ref="E5:E38" si="0">$C$28*D5</f>
        <v>0</v>
      </c>
      <c r="F5" s="76">
        <f>分析係数表!C8</f>
        <v>0.31930596918295995</v>
      </c>
      <c r="G5" s="77">
        <f t="shared" ref="G5:G38" si="1">E5*F5</f>
        <v>0</v>
      </c>
      <c r="H5" s="77">
        <f t="array" ref="H5:H43">MMULT(逆行列係数!C5:AO43,'24'!G5:G43)</f>
        <v>8.3598306791937953E-4</v>
      </c>
      <c r="I5" s="77">
        <f t="shared" ref="I5:I38" si="2">C5+H5</f>
        <v>8.3598306791937953E-4</v>
      </c>
      <c r="J5" s="76">
        <f>分析係数表!G8</f>
        <v>0.11985164942416553</v>
      </c>
      <c r="K5" s="78">
        <f t="shared" ref="K5:K38" si="3">I5*J5</f>
        <v>1.0019394958081183E-4</v>
      </c>
      <c r="L5" s="79" t="s">
        <v>184</v>
      </c>
      <c r="M5" s="80" t="s">
        <v>184</v>
      </c>
      <c r="N5" s="81">
        <f>分析係数表!H8</f>
        <v>1.0269115390614515E-2</v>
      </c>
      <c r="O5" s="82">
        <f t="shared" ref="O5:O43" si="4">$M$44*N5</f>
        <v>6.7553945083963549E-2</v>
      </c>
      <c r="P5" s="76">
        <f>分析係数表!C8</f>
        <v>0.31930596918295995</v>
      </c>
      <c r="Q5" s="82">
        <f t="shared" ref="Q5:Q38" si="5">O5*P5</f>
        <v>2.1570377907167433E-2</v>
      </c>
      <c r="R5" s="83">
        <f t="array" ref="R5:R43">MMULT(逆行列係数!C5:AO43,'24'!Q5:Q43)</f>
        <v>2.7929212823028248E-2</v>
      </c>
      <c r="S5" s="84">
        <f t="shared" ref="S5:S38" si="6">I5+R5</f>
        <v>2.8765195890947629E-2</v>
      </c>
      <c r="T5" s="85">
        <f>分析係数表!F8</f>
        <v>0.45168846379074762</v>
      </c>
      <c r="U5" s="86">
        <f t="shared" ref="U5:U38" si="7">S5*T5</f>
        <v>1.299290714262206E-2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投入係数表!Z6</f>
        <v>0</v>
      </c>
      <c r="E6" s="77">
        <f t="shared" si="0"/>
        <v>0</v>
      </c>
      <c r="F6" s="76">
        <f>分析係数表!C9</f>
        <v>0.10538116591928248</v>
      </c>
      <c r="G6" s="77">
        <f t="shared" si="1"/>
        <v>0</v>
      </c>
      <c r="H6" s="77">
        <v>2.1636213085261672E-4</v>
      </c>
      <c r="I6" s="77">
        <f t="shared" si="2"/>
        <v>2.1636213085261672E-4</v>
      </c>
      <c r="J6" s="76">
        <f>分析係数表!G9</f>
        <v>0.23529411764705882</v>
      </c>
      <c r="K6" s="78">
        <f t="shared" si="3"/>
        <v>5.0908736671203932E-5</v>
      </c>
      <c r="L6" s="79"/>
      <c r="M6" s="80"/>
      <c r="N6" s="81">
        <f>分析係数表!H9</f>
        <v>5.5136190016722222E-4</v>
      </c>
      <c r="O6" s="82">
        <f t="shared" si="4"/>
        <v>3.6270574541725394E-3</v>
      </c>
      <c r="P6" s="76">
        <f>分析係数表!C9</f>
        <v>0.10538116591928248</v>
      </c>
      <c r="Q6" s="82">
        <f t="shared" si="5"/>
        <v>3.8222354337692668E-4</v>
      </c>
      <c r="R6" s="83">
        <v>4.5193113515201044E-4</v>
      </c>
      <c r="S6" s="84">
        <f t="shared" si="6"/>
        <v>6.682932660046271E-4</v>
      </c>
      <c r="T6" s="85">
        <f>分析係数表!F9</f>
        <v>0.68627450980392157</v>
      </c>
      <c r="U6" s="86">
        <f t="shared" si="7"/>
        <v>4.5863263353258723E-4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投入係数表!Z7</f>
        <v>0</v>
      </c>
      <c r="E7" s="77">
        <f t="shared" si="0"/>
        <v>0</v>
      </c>
      <c r="F7" s="76">
        <f>分析係数表!C10</f>
        <v>4.5045045045044585E-3</v>
      </c>
      <c r="G7" s="77">
        <f t="shared" si="1"/>
        <v>0</v>
      </c>
      <c r="H7" s="77">
        <v>1.0675368720584373E-5</v>
      </c>
      <c r="I7" s="77">
        <f t="shared" si="2"/>
        <v>1.0675368720584373E-5</v>
      </c>
      <c r="J7" s="76">
        <f>分析係数表!G10</f>
        <v>0.2857142857142857</v>
      </c>
      <c r="K7" s="78">
        <f t="shared" si="3"/>
        <v>3.0501053487383918E-6</v>
      </c>
      <c r="L7" s="79"/>
      <c r="M7" s="80"/>
      <c r="N7" s="81">
        <f>分析係数表!H10</f>
        <v>1.0301761818913889E-3</v>
      </c>
      <c r="O7" s="82">
        <f t="shared" si="4"/>
        <v>6.7768705064802709E-3</v>
      </c>
      <c r="P7" s="76">
        <f>分析係数表!C10</f>
        <v>4.5045045045044585E-3</v>
      </c>
      <c r="Q7" s="82">
        <f t="shared" si="5"/>
        <v>3.0526443722883793E-5</v>
      </c>
      <c r="R7" s="83">
        <v>4.525815436756839E-5</v>
      </c>
      <c r="S7" s="84">
        <f t="shared" si="6"/>
        <v>5.5933523088152764E-5</v>
      </c>
      <c r="T7" s="85">
        <f>分析係数表!F10</f>
        <v>0.5714285714285714</v>
      </c>
      <c r="U7" s="86">
        <f t="shared" si="7"/>
        <v>3.1962013193230149E-5</v>
      </c>
      <c r="V7" s="87">
        <f>分析係数表!D10</f>
        <v>0</v>
      </c>
      <c r="W7" s="167">
        <f t="shared" si="8"/>
        <v>0</v>
      </c>
      <c r="X7" s="76">
        <f>分析係数表!E10</f>
        <v>0</v>
      </c>
      <c r="Y7" s="166">
        <f t="shared" si="9"/>
        <v>0</v>
      </c>
    </row>
    <row r="8" spans="1:25" x14ac:dyDescent="0.2">
      <c r="A8" s="6" t="s">
        <v>222</v>
      </c>
      <c r="B8" s="5" t="s">
        <v>27</v>
      </c>
      <c r="C8" s="90"/>
      <c r="D8" s="76">
        <f>投入係数表!Z8</f>
        <v>0.30046690469651194</v>
      </c>
      <c r="E8" s="77">
        <f t="shared" si="0"/>
        <v>30.046690469651193</v>
      </c>
      <c r="F8" s="76">
        <f>分析係数表!C11</f>
        <v>3.1931139802859887E-3</v>
      </c>
      <c r="G8" s="77">
        <f t="shared" si="1"/>
        <v>9.5942507399968999E-2</v>
      </c>
      <c r="H8" s="77">
        <v>0.1008410229078117</v>
      </c>
      <c r="I8" s="77">
        <f t="shared" si="2"/>
        <v>0.1008410229078117</v>
      </c>
      <c r="J8" s="76">
        <f>分析係数表!G11</f>
        <v>0.37142857142857144</v>
      </c>
      <c r="K8" s="78">
        <f t="shared" si="3"/>
        <v>3.7455237080044348E-2</v>
      </c>
      <c r="L8" s="79"/>
      <c r="M8" s="80"/>
      <c r="N8" s="81">
        <f>分析係数表!H11</f>
        <v>-1.8136904610763891E-5</v>
      </c>
      <c r="O8" s="82">
        <f t="shared" si="4"/>
        <v>-1.1931110046620196E-4</v>
      </c>
      <c r="P8" s="76">
        <f>分析係数表!C11</f>
        <v>3.1931139802859887E-3</v>
      </c>
      <c r="Q8" s="82">
        <f t="shared" si="5"/>
        <v>-3.8097394290193562E-7</v>
      </c>
      <c r="R8" s="83">
        <v>8.4927327845281191E-5</v>
      </c>
      <c r="S8" s="84">
        <f t="shared" si="6"/>
        <v>0.10092595023565698</v>
      </c>
      <c r="T8" s="85">
        <f>分析係数表!F11</f>
        <v>0.6</v>
      </c>
      <c r="U8" s="86">
        <f t="shared" si="7"/>
        <v>6.0555570141394184E-2</v>
      </c>
      <c r="V8" s="87">
        <f>分析係数表!D11</f>
        <v>2.8571428571428571E-2</v>
      </c>
      <c r="W8" s="167">
        <f t="shared" si="8"/>
        <v>0</v>
      </c>
      <c r="X8" s="76">
        <f>分析係数表!E11</f>
        <v>0</v>
      </c>
      <c r="Y8" s="166">
        <f t="shared" si="9"/>
        <v>0</v>
      </c>
    </row>
    <row r="9" spans="1:25" x14ac:dyDescent="0.2">
      <c r="A9" s="6" t="s">
        <v>223</v>
      </c>
      <c r="B9" s="5" t="s">
        <v>191</v>
      </c>
      <c r="C9" s="90"/>
      <c r="D9" s="76">
        <f>投入係数表!Z9</f>
        <v>0</v>
      </c>
      <c r="E9" s="77">
        <f t="shared" si="0"/>
        <v>0</v>
      </c>
      <c r="F9" s="76">
        <f>分析係数表!C12</f>
        <v>6.6043595279642764E-2</v>
      </c>
      <c r="G9" s="77">
        <f t="shared" si="1"/>
        <v>0</v>
      </c>
      <c r="H9" s="77">
        <v>1.2746849388752993E-4</v>
      </c>
      <c r="I9" s="77">
        <f t="shared" si="2"/>
        <v>1.2746849388752993E-4</v>
      </c>
      <c r="J9" s="76">
        <f>分析係数表!G12</f>
        <v>0.14090852981113441</v>
      </c>
      <c r="K9" s="78">
        <f t="shared" si="3"/>
        <v>1.7961398070931415E-5</v>
      </c>
      <c r="L9" s="79"/>
      <c r="M9" s="80"/>
      <c r="N9" s="81">
        <f>分析係数表!H12</f>
        <v>8.4811793340854105E-2</v>
      </c>
      <c r="O9" s="82">
        <f t="shared" si="4"/>
        <v>0.55792256800005358</v>
      </c>
      <c r="P9" s="76">
        <f>分析係数表!C12</f>
        <v>6.6043595279642764E-2</v>
      </c>
      <c r="Q9" s="82">
        <f t="shared" si="5"/>
        <v>3.6847212278374508E-2</v>
      </c>
      <c r="R9" s="83">
        <v>4.1240401766397004E-2</v>
      </c>
      <c r="S9" s="84">
        <f t="shared" si="6"/>
        <v>4.1367870260284531E-2</v>
      </c>
      <c r="T9" s="85">
        <f>分析係数表!F12</f>
        <v>0.31027033699543266</v>
      </c>
      <c r="U9" s="86">
        <f t="shared" si="7"/>
        <v>1.2835223046441819E-2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投入係数表!Z10</f>
        <v>1.3732491073880802E-4</v>
      </c>
      <c r="E10" s="77">
        <f t="shared" si="0"/>
        <v>1.3732491073880802E-2</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9.0652574134220246E-2</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投入係数表!Z11</f>
        <v>2.8838231255149684E-3</v>
      </c>
      <c r="E11" s="77">
        <f t="shared" si="0"/>
        <v>0.28838231255149682</v>
      </c>
      <c r="F11" s="76">
        <f>分析係数表!C14</f>
        <v>0.21132596685082872</v>
      </c>
      <c r="G11" s="77">
        <f t="shared" si="1"/>
        <v>6.0942671022622942E-2</v>
      </c>
      <c r="H11" s="77">
        <v>0.10526712125311055</v>
      </c>
      <c r="I11" s="77">
        <f t="shared" si="2"/>
        <v>0.10526712125311055</v>
      </c>
      <c r="J11" s="76">
        <f>分析係数表!G14</f>
        <v>0.15875192868163895</v>
      </c>
      <c r="K11" s="78">
        <f t="shared" si="3"/>
        <v>1.6711358525695247E-2</v>
      </c>
      <c r="L11" s="79"/>
      <c r="M11" s="80"/>
      <c r="N11" s="81">
        <f>分析係数表!H14</f>
        <v>1.0700773720350694E-3</v>
      </c>
      <c r="O11" s="82">
        <f t="shared" si="4"/>
        <v>7.0393549275059144E-3</v>
      </c>
      <c r="P11" s="76">
        <f>分析係数表!C14</f>
        <v>0.21132596685082872</v>
      </c>
      <c r="Q11" s="82">
        <f t="shared" si="5"/>
        <v>1.4875984860613326E-3</v>
      </c>
      <c r="R11" s="83">
        <v>7.9108984900158903E-3</v>
      </c>
      <c r="S11" s="84">
        <f t="shared" si="6"/>
        <v>0.11317801974312644</v>
      </c>
      <c r="T11" s="85">
        <f>分析係数表!F14</f>
        <v>0.30327447282701869</v>
      </c>
      <c r="U11" s="86">
        <f t="shared" si="7"/>
        <v>3.4324004273202584E-2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投入係数表!Z12</f>
        <v>4.1197473221642406E-4</v>
      </c>
      <c r="E12" s="77">
        <f t="shared" si="0"/>
        <v>4.1197473221642404E-2</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5.1446946521026285E-2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投入係数表!Z13</f>
        <v>5.6440538313650097E-2</v>
      </c>
      <c r="E13" s="77">
        <f t="shared" si="0"/>
        <v>5.6440538313650102</v>
      </c>
      <c r="F13" s="76">
        <f>分析係数表!C16</f>
        <v>5.160637490513531E-2</v>
      </c>
      <c r="G13" s="77">
        <f t="shared" si="1"/>
        <v>0.29126915800618808</v>
      </c>
      <c r="H13" s="77">
        <v>0.30935431302142297</v>
      </c>
      <c r="I13" s="77">
        <f t="shared" si="2"/>
        <v>0.30935431302142297</v>
      </c>
      <c r="J13" s="76">
        <f>分析係数表!G16</f>
        <v>3.3358042994810974E-2</v>
      </c>
      <c r="K13" s="78">
        <f t="shared" si="3"/>
        <v>1.031945447439884E-2</v>
      </c>
      <c r="L13" s="79"/>
      <c r="M13" s="80"/>
      <c r="N13" s="81">
        <f>分析係数表!H16</f>
        <v>1.6069297485136805E-2</v>
      </c>
      <c r="O13" s="82">
        <f t="shared" si="4"/>
        <v>0.10570963501305493</v>
      </c>
      <c r="P13" s="76">
        <f>分析係数表!C16</f>
        <v>5.160637490513531E-2</v>
      </c>
      <c r="Q13" s="82">
        <f t="shared" si="5"/>
        <v>5.4552910555687312E-3</v>
      </c>
      <c r="R13" s="83">
        <v>6.2264552307104495E-3</v>
      </c>
      <c r="S13" s="84">
        <f t="shared" si="6"/>
        <v>0.31558076825213344</v>
      </c>
      <c r="T13" s="85">
        <f>分析係数表!F16</f>
        <v>0.28836174944403259</v>
      </c>
      <c r="U13" s="86">
        <f t="shared" si="7"/>
        <v>9.1001422424077022E-2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投入係数表!Z14</f>
        <v>0</v>
      </c>
      <c r="E14" s="77">
        <f t="shared" si="0"/>
        <v>0</v>
      </c>
      <c r="F14" s="76">
        <f>分析係数表!C17</f>
        <v>0.10194271980773084</v>
      </c>
      <c r="G14" s="77">
        <f t="shared" si="1"/>
        <v>0</v>
      </c>
      <c r="H14" s="77">
        <v>1.6476503516103341E-2</v>
      </c>
      <c r="I14" s="77">
        <f t="shared" si="2"/>
        <v>1.6476503516103341E-2</v>
      </c>
      <c r="J14" s="76">
        <f>分析係数表!G17</f>
        <v>0.21196160054370911</v>
      </c>
      <c r="K14" s="78">
        <f t="shared" si="3"/>
        <v>3.4923860566373147E-3</v>
      </c>
      <c r="L14" s="79"/>
      <c r="M14" s="80"/>
      <c r="N14" s="81">
        <f>分析係数表!H17</f>
        <v>2.8221023574348612E-3</v>
      </c>
      <c r="O14" s="82">
        <f t="shared" si="4"/>
        <v>1.8564807232541024E-2</v>
      </c>
      <c r="P14" s="76">
        <f>分析係数表!C17</f>
        <v>0.10194271980773084</v>
      </c>
      <c r="Q14" s="82">
        <f t="shared" si="5"/>
        <v>1.8925469419914646E-3</v>
      </c>
      <c r="R14" s="83">
        <v>4.1510404103176557E-3</v>
      </c>
      <c r="S14" s="84">
        <f t="shared" si="6"/>
        <v>2.0627543926420997E-2</v>
      </c>
      <c r="T14" s="85">
        <f>分析係数表!F17</f>
        <v>0.32180783280944697</v>
      </c>
      <c r="U14" s="86">
        <f t="shared" si="7"/>
        <v>6.6381052071432115E-3</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投入係数表!Z15</f>
        <v>0</v>
      </c>
      <c r="E15" s="77">
        <f t="shared" si="0"/>
        <v>0</v>
      </c>
      <c r="F15" s="76">
        <f>分析係数表!C18</f>
        <v>6.449787835926446E-2</v>
      </c>
      <c r="G15" s="77">
        <f t="shared" si="1"/>
        <v>0</v>
      </c>
      <c r="H15" s="77">
        <v>5.9585775922639155E-3</v>
      </c>
      <c r="I15" s="77">
        <f t="shared" si="2"/>
        <v>5.9585775922639155E-3</v>
      </c>
      <c r="J15" s="76">
        <f>分析係数表!G18</f>
        <v>0.21547360809833696</v>
      </c>
      <c r="K15" s="78">
        <f t="shared" si="3"/>
        <v>1.2839162129390071E-3</v>
      </c>
      <c r="L15" s="79"/>
      <c r="M15" s="80"/>
      <c r="N15" s="81">
        <f>分析係数表!H18</f>
        <v>4.2077618696972224E-4</v>
      </c>
      <c r="O15" s="82">
        <f t="shared" si="4"/>
        <v>2.7680175308158854E-3</v>
      </c>
      <c r="P15" s="76">
        <f>分析係数表!C18</f>
        <v>6.449787835926446E-2</v>
      </c>
      <c r="Q15" s="82">
        <f t="shared" si="5"/>
        <v>1.7853125799887455E-4</v>
      </c>
      <c r="R15" s="83">
        <v>4.5884371298034052E-4</v>
      </c>
      <c r="S15" s="84">
        <f t="shared" si="6"/>
        <v>6.4174213052442556E-3</v>
      </c>
      <c r="T15" s="85">
        <f>分析係数表!F18</f>
        <v>0.45914678235719453</v>
      </c>
      <c r="U15" s="86">
        <f t="shared" si="7"/>
        <v>2.9465383433334076E-3</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投入係数表!Z16</f>
        <v>0</v>
      </c>
      <c r="E16" s="77">
        <f t="shared" si="0"/>
        <v>0</v>
      </c>
      <c r="F16" s="76">
        <f>分析係数表!C19</f>
        <v>8.3816636211964779E-2</v>
      </c>
      <c r="G16" s="77">
        <f t="shared" si="1"/>
        <v>0</v>
      </c>
      <c r="H16" s="77">
        <v>4.6429274572423037E-3</v>
      </c>
      <c r="I16" s="77">
        <f t="shared" si="2"/>
        <v>4.6429274572423037E-3</v>
      </c>
      <c r="J16" s="76">
        <f>分析係数表!G19</f>
        <v>5.7589381288803254E-2</v>
      </c>
      <c r="K16" s="78">
        <f t="shared" si="3"/>
        <v>2.6738331963138082E-4</v>
      </c>
      <c r="L16" s="79"/>
      <c r="M16" s="80"/>
      <c r="N16" s="81">
        <f>分析係数表!H19</f>
        <v>-1.0882142766458335E-4</v>
      </c>
      <c r="O16" s="82">
        <f t="shared" si="4"/>
        <v>-7.1586660279721178E-4</v>
      </c>
      <c r="P16" s="76">
        <f>分析係数表!C19</f>
        <v>8.3816636211964779E-2</v>
      </c>
      <c r="Q16" s="82">
        <f t="shared" si="5"/>
        <v>-6.0001530622948985E-5</v>
      </c>
      <c r="R16" s="83">
        <v>3.8799210249195176E-4</v>
      </c>
      <c r="S16" s="84">
        <f t="shared" si="6"/>
        <v>5.0309195597342555E-3</v>
      </c>
      <c r="T16" s="85">
        <f>分析係数表!F19</f>
        <v>0.2397773496039392</v>
      </c>
      <c r="U16" s="86">
        <f t="shared" si="7"/>
        <v>1.2063005581036965E-3</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投入係数表!Z17</f>
        <v>4.1197473221642406E-4</v>
      </c>
      <c r="E17" s="77">
        <f t="shared" si="0"/>
        <v>4.1197473221642404E-2</v>
      </c>
      <c r="F17" s="76">
        <f>分析係数表!C20</f>
        <v>0.20483184148778999</v>
      </c>
      <c r="G17" s="77">
        <f t="shared" si="1"/>
        <v>8.4385543046329291E-3</v>
      </c>
      <c r="H17" s="77">
        <v>1.6553489364644989E-2</v>
      </c>
      <c r="I17" s="77">
        <f t="shared" si="2"/>
        <v>1.6553489364644989E-2</v>
      </c>
      <c r="J17" s="76">
        <f>分析係数表!G20</f>
        <v>0.10000439000834102</v>
      </c>
      <c r="K17" s="78">
        <f t="shared" si="3"/>
        <v>1.6554216064208827E-3</v>
      </c>
      <c r="L17" s="79"/>
      <c r="M17" s="80"/>
      <c r="N17" s="81">
        <f>分析係数表!H20</f>
        <v>5.2234285279000004E-4</v>
      </c>
      <c r="O17" s="82">
        <f t="shared" si="4"/>
        <v>3.4361596934266163E-3</v>
      </c>
      <c r="P17" s="76">
        <f>分析係数表!C20</f>
        <v>0.20483184148778999</v>
      </c>
      <c r="Q17" s="82">
        <f t="shared" si="5"/>
        <v>7.0383491765069368E-4</v>
      </c>
      <c r="R17" s="83">
        <v>2.497625483150195E-3</v>
      </c>
      <c r="S17" s="84">
        <f t="shared" si="6"/>
        <v>1.9051114847795182E-2</v>
      </c>
      <c r="T17" s="85">
        <f>分析係数表!F20</f>
        <v>0.22283682338996444</v>
      </c>
      <c r="U17" s="86">
        <f t="shared" si="7"/>
        <v>4.2452899147200646E-3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投入係数表!Z18</f>
        <v>4.1197473221642406E-4</v>
      </c>
      <c r="E18" s="77">
        <f t="shared" si="0"/>
        <v>4.1197473221642404E-2</v>
      </c>
      <c r="F18" s="76">
        <f>分析係数表!C21</f>
        <v>0.18990139408364504</v>
      </c>
      <c r="G18" s="77">
        <f t="shared" si="1"/>
        <v>7.8234575975135272E-3</v>
      </c>
      <c r="H18" s="77">
        <v>4.0328194361159662E-2</v>
      </c>
      <c r="I18" s="77">
        <f t="shared" si="2"/>
        <v>4.0328194361159662E-2</v>
      </c>
      <c r="J18" s="76">
        <f>分析係数表!G21</f>
        <v>0.28518653100775193</v>
      </c>
      <c r="K18" s="78">
        <f t="shared" si="3"/>
        <v>1.1501057851665508E-2</v>
      </c>
      <c r="L18" s="79"/>
      <c r="M18" s="80"/>
      <c r="N18" s="81">
        <f>分析係数表!H21</f>
        <v>8.7057142131666677E-4</v>
      </c>
      <c r="O18" s="82">
        <f t="shared" si="4"/>
        <v>5.7269328223776943E-3</v>
      </c>
      <c r="P18" s="76">
        <f>分析係数表!C21</f>
        <v>0.18990139408364504</v>
      </c>
      <c r="Q18" s="82">
        <f t="shared" si="5"/>
        <v>1.087552526792908E-3</v>
      </c>
      <c r="R18" s="83">
        <v>2.9378056202041427E-3</v>
      </c>
      <c r="S18" s="84">
        <f t="shared" si="6"/>
        <v>4.3265999981363802E-2</v>
      </c>
      <c r="T18" s="85">
        <f>分析係数表!F21</f>
        <v>0.42587209302325579</v>
      </c>
      <c r="U18" s="86">
        <f t="shared" si="7"/>
        <v>1.842578196880755E-2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投入係数表!Z19</f>
        <v>0</v>
      </c>
      <c r="E19" s="77">
        <f t="shared" si="0"/>
        <v>0</v>
      </c>
      <c r="F19" s="76">
        <f>分析係数表!C22</f>
        <v>1.6020972909991271E-2</v>
      </c>
      <c r="G19" s="77">
        <f t="shared" si="1"/>
        <v>0</v>
      </c>
      <c r="H19" s="77">
        <v>1.3307958898316583E-3</v>
      </c>
      <c r="I19" s="77">
        <f t="shared" si="2"/>
        <v>1.3307958898316583E-3</v>
      </c>
      <c r="J19" s="76">
        <f>分析係数表!G22</f>
        <v>0.19438596491228069</v>
      </c>
      <c r="K19" s="78">
        <f t="shared" si="3"/>
        <v>2.5868804314622409E-4</v>
      </c>
      <c r="L19" s="79"/>
      <c r="M19" s="80"/>
      <c r="N19" s="81">
        <f>分析係数表!H22</f>
        <v>3.9901190143680555E-5</v>
      </c>
      <c r="O19" s="82">
        <f t="shared" si="4"/>
        <v>2.6248442102564426E-4</v>
      </c>
      <c r="P19" s="76">
        <f>分析係数表!C22</f>
        <v>1.6020972909991271E-2</v>
      </c>
      <c r="Q19" s="82">
        <f t="shared" si="5"/>
        <v>4.2052557985465897E-6</v>
      </c>
      <c r="R19" s="83">
        <v>7.6636531825423302E-5</v>
      </c>
      <c r="S19" s="84">
        <f t="shared" si="6"/>
        <v>1.4074324216570816E-3</v>
      </c>
      <c r="T19" s="85">
        <f>分析係数表!F22</f>
        <v>0.4126315789473684</v>
      </c>
      <c r="U19" s="86">
        <f t="shared" si="7"/>
        <v>5.8075106241007994E-4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投入係数表!Z20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1.6703554065268275E-4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投入係数表!Z21</f>
        <v>0</v>
      </c>
      <c r="E21" s="77">
        <f t="shared" si="0"/>
        <v>0</v>
      </c>
      <c r="F21" s="76">
        <f>分析係数表!C24</f>
        <v>0.69825317061497971</v>
      </c>
      <c r="G21" s="77">
        <f t="shared" si="1"/>
        <v>0</v>
      </c>
      <c r="H21" s="77">
        <v>2.803757630954045E-2</v>
      </c>
      <c r="I21" s="77">
        <f t="shared" si="2"/>
        <v>2.803757630954045E-2</v>
      </c>
      <c r="J21" s="76">
        <f>分析係数表!G24</f>
        <v>0.20807453416149069</v>
      </c>
      <c r="K21" s="78">
        <f t="shared" si="3"/>
        <v>5.833905629624876E-3</v>
      </c>
      <c r="L21" s="79"/>
      <c r="M21" s="80"/>
      <c r="N21" s="81">
        <f>分析係数表!H24</f>
        <v>2.9019047377222226E-4</v>
      </c>
      <c r="O21" s="82">
        <f t="shared" si="4"/>
        <v>1.9089776074592314E-3</v>
      </c>
      <c r="P21" s="76">
        <f>分析係数表!C24</f>
        <v>0.69825317061497971</v>
      </c>
      <c r="Q21" s="82">
        <f t="shared" si="5"/>
        <v>1.3329496670414064E-3</v>
      </c>
      <c r="R21" s="83">
        <v>6.8709169906657173E-3</v>
      </c>
      <c r="S21" s="84">
        <f t="shared" si="6"/>
        <v>3.4908493300206164E-2</v>
      </c>
      <c r="T21" s="85">
        <f>分析係数表!F24</f>
        <v>0.39233954451345754</v>
      </c>
      <c r="U21" s="86">
        <f t="shared" si="7"/>
        <v>1.369598236105397E-2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投入係数表!Z22</f>
        <v>0</v>
      </c>
      <c r="E22" s="77">
        <f t="shared" si="0"/>
        <v>0</v>
      </c>
      <c r="F22" s="76">
        <f>分析係数表!C25</f>
        <v>6.4698426111756691E-3</v>
      </c>
      <c r="G22" s="77">
        <f t="shared" si="1"/>
        <v>0</v>
      </c>
      <c r="H22" s="77">
        <v>8.0660778540646674E-4</v>
      </c>
      <c r="I22" s="77">
        <f t="shared" si="2"/>
        <v>8.0660778540646674E-4</v>
      </c>
      <c r="J22" s="76">
        <f>分析係数表!G25</f>
        <v>0.19696730374348445</v>
      </c>
      <c r="K22" s="78">
        <f t="shared" si="3"/>
        <v>1.5887536067001485E-4</v>
      </c>
      <c r="L22" s="79"/>
      <c r="M22" s="80"/>
      <c r="N22" s="81">
        <f>分析係数表!H25</f>
        <v>4.8606904356847223E-4</v>
      </c>
      <c r="O22" s="82">
        <f t="shared" si="4"/>
        <v>3.1975374924942124E-3</v>
      </c>
      <c r="P22" s="76">
        <f>分析係数表!C25</f>
        <v>6.4698426111756691E-3</v>
      </c>
      <c r="Q22" s="82">
        <f t="shared" si="5"/>
        <v>2.0687564319770855E-5</v>
      </c>
      <c r="R22" s="83">
        <v>2.4465248038621522E-4</v>
      </c>
      <c r="S22" s="84">
        <f t="shared" si="6"/>
        <v>1.051260265792682E-3</v>
      </c>
      <c r="T22" s="85">
        <f>分析係数表!F25</f>
        <v>0.35065550465961143</v>
      </c>
      <c r="U22" s="86">
        <f t="shared" si="7"/>
        <v>3.6863019903013016E-4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投入係数表!Z23</f>
        <v>0</v>
      </c>
      <c r="E23" s="77">
        <f t="shared" si="0"/>
        <v>0</v>
      </c>
      <c r="F23" s="76">
        <f>分析係数表!C26</f>
        <v>0.30930996714129244</v>
      </c>
      <c r="G23" s="77">
        <f t="shared" si="1"/>
        <v>0</v>
      </c>
      <c r="H23" s="77">
        <v>2.4411211733152176E-2</v>
      </c>
      <c r="I23" s="77">
        <f t="shared" si="2"/>
        <v>2.4411211733152176E-2</v>
      </c>
      <c r="J23" s="76">
        <f>分析係数表!G26</f>
        <v>0.19640381464521278</v>
      </c>
      <c r="K23" s="78">
        <f t="shared" si="3"/>
        <v>4.7944551045030637E-3</v>
      </c>
      <c r="L23" s="79"/>
      <c r="M23" s="80"/>
      <c r="N23" s="81">
        <f>分析係数表!H26</f>
        <v>9.7503999187466672E-3</v>
      </c>
      <c r="O23" s="82">
        <f t="shared" si="4"/>
        <v>6.4141647610630168E-2</v>
      </c>
      <c r="P23" s="76">
        <f>分析係数表!C26</f>
        <v>0.30930996714129244</v>
      </c>
      <c r="Q23" s="82">
        <f t="shared" si="5"/>
        <v>1.9839650914832377E-2</v>
      </c>
      <c r="R23" s="83">
        <v>2.2479620978181077E-2</v>
      </c>
      <c r="S23" s="84">
        <f t="shared" si="6"/>
        <v>4.689083271133325E-2</v>
      </c>
      <c r="T23" s="85">
        <f>分析係数表!F26</f>
        <v>0.33483174389782799</v>
      </c>
      <c r="U23" s="86">
        <f t="shared" si="7"/>
        <v>1.5700539289557031E-2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投入係数表!Z24</f>
        <v>0</v>
      </c>
      <c r="E24" s="77">
        <f t="shared" si="0"/>
        <v>0</v>
      </c>
      <c r="F24" s="76">
        <f>分析係数表!C27</f>
        <v>1</v>
      </c>
      <c r="G24" s="77">
        <f t="shared" si="1"/>
        <v>0</v>
      </c>
      <c r="H24" s="77">
        <v>9.3423776310723617E-3</v>
      </c>
      <c r="I24" s="77">
        <f t="shared" si="2"/>
        <v>9.3423776310723617E-3</v>
      </c>
      <c r="J24" s="76">
        <f>分析係数表!G27</f>
        <v>0.17104746959591996</v>
      </c>
      <c r="K24" s="78">
        <f t="shared" si="3"/>
        <v>1.5979900538044525E-3</v>
      </c>
      <c r="L24" s="79"/>
      <c r="M24" s="80"/>
      <c r="N24" s="81">
        <f>分析係数表!H27</f>
        <v>1.0751557053260833E-2</v>
      </c>
      <c r="O24" s="82">
        <f t="shared" si="4"/>
        <v>7.0727620356364512E-2</v>
      </c>
      <c r="P24" s="76">
        <f>分析係数表!C27</f>
        <v>1</v>
      </c>
      <c r="Q24" s="82">
        <f t="shared" si="5"/>
        <v>7.0727620356364512E-2</v>
      </c>
      <c r="R24" s="83">
        <v>7.3432332654502983E-2</v>
      </c>
      <c r="S24" s="84">
        <f t="shared" si="6"/>
        <v>8.2774710285575342E-2</v>
      </c>
      <c r="T24" s="85">
        <f>分析係数表!F27</f>
        <v>0.32230451819045502</v>
      </c>
      <c r="U24" s="86">
        <f t="shared" si="7"/>
        <v>2.6678663116946864E-2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投入係数表!Z25</f>
        <v>0</v>
      </c>
      <c r="E25" s="77">
        <f t="shared" si="0"/>
        <v>0</v>
      </c>
      <c r="F25" s="76">
        <f>分析係数表!C28</f>
        <v>0.18422373610613119</v>
      </c>
      <c r="G25" s="77">
        <f t="shared" si="1"/>
        <v>0</v>
      </c>
      <c r="H25" s="77">
        <v>5.249994951368625E-2</v>
      </c>
      <c r="I25" s="77">
        <f t="shared" si="2"/>
        <v>5.249994951368625E-2</v>
      </c>
      <c r="J25" s="76">
        <f>分析係数表!G28</f>
        <v>0.12484443941622356</v>
      </c>
      <c r="K25" s="78">
        <f t="shared" si="3"/>
        <v>6.5543267664161988E-3</v>
      </c>
      <c r="L25" s="79"/>
      <c r="M25" s="80"/>
      <c r="N25" s="81">
        <f>分析係数表!H28</f>
        <v>2.0316960544977711E-2</v>
      </c>
      <c r="O25" s="82">
        <f t="shared" si="4"/>
        <v>0.13365229474223944</v>
      </c>
      <c r="P25" s="76">
        <f>分析係数表!C28</f>
        <v>0.18422373610613119</v>
      </c>
      <c r="Q25" s="82">
        <f t="shared" si="5"/>
        <v>2.4621925076573185E-2</v>
      </c>
      <c r="R25" s="83">
        <v>2.9338253008604247E-2</v>
      </c>
      <c r="S25" s="84">
        <f t="shared" si="6"/>
        <v>8.1838202522290501E-2</v>
      </c>
      <c r="T25" s="85">
        <f>分析係数表!F28</f>
        <v>0.21354225591130219</v>
      </c>
      <c r="U25" s="86">
        <f t="shared" si="7"/>
        <v>1.7475914386335934E-2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投入係数表!Z26</f>
        <v>8.6514693765449048E-3</v>
      </c>
      <c r="E26" s="77">
        <f t="shared" si="0"/>
        <v>0.86514693765449047</v>
      </c>
      <c r="F26" s="76">
        <f>分析係数表!C29</f>
        <v>0.37519639677385563</v>
      </c>
      <c r="G26" s="77">
        <f t="shared" si="1"/>
        <v>0.32460001368790037</v>
      </c>
      <c r="H26" s="77">
        <v>0.36765799833018092</v>
      </c>
      <c r="I26" s="77">
        <f t="shared" si="2"/>
        <v>0.36765799833018092</v>
      </c>
      <c r="J26" s="76">
        <f>分析係数表!G29</f>
        <v>0.26085431102534867</v>
      </c>
      <c r="K26" s="78">
        <f t="shared" si="3"/>
        <v>9.5905173847378136E-2</v>
      </c>
      <c r="L26" s="79"/>
      <c r="M26" s="80"/>
      <c r="N26" s="81">
        <f>分析係数表!H29</f>
        <v>9.7721642042795844E-3</v>
      </c>
      <c r="O26" s="82">
        <f t="shared" si="4"/>
        <v>6.4284820931189618E-2</v>
      </c>
      <c r="P26" s="76">
        <f>分析係数表!C29</f>
        <v>0.37519639677385563</v>
      </c>
      <c r="Q26" s="82">
        <f t="shared" si="5"/>
        <v>2.4119433180634881E-2</v>
      </c>
      <c r="R26" s="83">
        <v>3.2862147382391835E-2</v>
      </c>
      <c r="S26" s="84">
        <f t="shared" si="6"/>
        <v>0.40052014571257277</v>
      </c>
      <c r="T26" s="85">
        <f>分析係数表!F29</f>
        <v>0.42899745636347691</v>
      </c>
      <c r="U26" s="86">
        <f t="shared" si="7"/>
        <v>0.17182212373302286</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投入係数表!Z27</f>
        <v>1.318319143092557E-2</v>
      </c>
      <c r="E27" s="77">
        <f t="shared" si="0"/>
        <v>1.3183191430925569</v>
      </c>
      <c r="F27" s="76">
        <f>分析係数表!C30</f>
        <v>1</v>
      </c>
      <c r="G27" s="77">
        <f t="shared" si="1"/>
        <v>1.3183191430925569</v>
      </c>
      <c r="H27" s="77">
        <v>1.3956292613710795</v>
      </c>
      <c r="I27" s="77">
        <f t="shared" si="2"/>
        <v>1.3956292613710795</v>
      </c>
      <c r="J27" s="76">
        <f>分析係数表!G30</f>
        <v>0.34460347092581067</v>
      </c>
      <c r="K27" s="78">
        <f t="shared" si="3"/>
        <v>0.48093868759409941</v>
      </c>
      <c r="L27" s="79"/>
      <c r="M27" s="80"/>
      <c r="N27" s="81">
        <f>分析係数表!H30</f>
        <v>0</v>
      </c>
      <c r="O27" s="82">
        <f t="shared" si="4"/>
        <v>0</v>
      </c>
      <c r="P27" s="76">
        <f>分析係数表!C30</f>
        <v>1</v>
      </c>
      <c r="Q27" s="82">
        <f t="shared" si="5"/>
        <v>0</v>
      </c>
      <c r="R27" s="83">
        <v>2.0233414028929114E-2</v>
      </c>
      <c r="S27" s="84">
        <f t="shared" si="6"/>
        <v>1.4158626754000085</v>
      </c>
      <c r="T27" s="85">
        <f>分析係数表!F30</f>
        <v>0.44064163728133859</v>
      </c>
      <c r="U27" s="86">
        <f t="shared" si="7"/>
        <v>0.62388804745379622</v>
      </c>
      <c r="V27" s="87">
        <f>分析係数表!D30</f>
        <v>0.11795616400470166</v>
      </c>
      <c r="W27" s="167">
        <f t="shared" si="8"/>
        <v>0</v>
      </c>
      <c r="X27" s="76">
        <f>分析係数表!E30</f>
        <v>7.695498859157851E-2</v>
      </c>
      <c r="Y27" s="166">
        <f t="shared" si="9"/>
        <v>0</v>
      </c>
    </row>
    <row r="28" spans="1:25" x14ac:dyDescent="0.2">
      <c r="A28" s="6" t="s">
        <v>16</v>
      </c>
      <c r="B28" s="5" t="s">
        <v>193</v>
      </c>
      <c r="C28" s="75">
        <f>最終需要_まとめ!C29</f>
        <v>100</v>
      </c>
      <c r="D28" s="76">
        <f>投入係数表!Z28</f>
        <v>0.10216973358967317</v>
      </c>
      <c r="E28" s="77">
        <f t="shared" si="0"/>
        <v>10.216973358967318</v>
      </c>
      <c r="F28" s="76">
        <f>分析係数表!C31</f>
        <v>0.41247576690614662</v>
      </c>
      <c r="G28" s="77">
        <f t="shared" si="1"/>
        <v>4.2142539216997132</v>
      </c>
      <c r="H28" s="77">
        <v>4.4565305140787785</v>
      </c>
      <c r="I28" s="77">
        <f t="shared" si="2"/>
        <v>104.45653051407878</v>
      </c>
      <c r="J28" s="76">
        <f>分析係数表!G31</f>
        <v>7.085965394122494E-2</v>
      </c>
      <c r="K28" s="78">
        <f t="shared" si="3"/>
        <v>7.4017536041286256</v>
      </c>
      <c r="L28" s="79"/>
      <c r="M28" s="80"/>
      <c r="N28" s="81">
        <f>分析係数表!H31</f>
        <v>2.0541858162151181E-2</v>
      </c>
      <c r="O28" s="82">
        <f t="shared" si="4"/>
        <v>0.13513175238802033</v>
      </c>
      <c r="P28" s="76">
        <f>分析係数表!C31</f>
        <v>0.41247576690614662</v>
      </c>
      <c r="Q28" s="82">
        <f t="shared" si="5"/>
        <v>5.5738573199620195E-2</v>
      </c>
      <c r="R28" s="83">
        <v>7.4491922125783178E-2</v>
      </c>
      <c r="S28" s="84">
        <f t="shared" si="6"/>
        <v>104.53102243620457</v>
      </c>
      <c r="T28" s="85">
        <f>分析係数表!F31</f>
        <v>0.34509750068662454</v>
      </c>
      <c r="U28" s="86">
        <f t="shared" si="7"/>
        <v>36.073394586951672</v>
      </c>
      <c r="V28" s="87">
        <f>分析係数表!D31</f>
        <v>3.0074155451798958E-2</v>
      </c>
      <c r="W28" s="167">
        <f t="shared" si="8"/>
        <v>3</v>
      </c>
      <c r="X28" s="76">
        <f>分析係数表!E31</f>
        <v>2.6229057951112331E-2</v>
      </c>
      <c r="Y28" s="166">
        <f t="shared" si="9"/>
        <v>3</v>
      </c>
    </row>
    <row r="29" spans="1:25" x14ac:dyDescent="0.2">
      <c r="A29" s="6" t="s">
        <v>17</v>
      </c>
      <c r="B29" s="5" t="s">
        <v>273</v>
      </c>
      <c r="C29" s="90"/>
      <c r="D29" s="76">
        <f>投入係数表!Z29</f>
        <v>4.1197473221642406E-4</v>
      </c>
      <c r="E29" s="77">
        <f t="shared" si="0"/>
        <v>4.1197473221642404E-2</v>
      </c>
      <c r="F29" s="76">
        <f>分析係数表!C32</f>
        <v>0.57030303030303031</v>
      </c>
      <c r="G29" s="77">
        <f t="shared" si="1"/>
        <v>2.3495043819130607E-2</v>
      </c>
      <c r="H29" s="77">
        <v>3.5406162100940219E-2</v>
      </c>
      <c r="I29" s="77">
        <f t="shared" si="2"/>
        <v>3.5406162100940219E-2</v>
      </c>
      <c r="J29" s="76">
        <f>分析係数表!G32</f>
        <v>0.14036939313984167</v>
      </c>
      <c r="K29" s="78">
        <f t="shared" si="3"/>
        <v>4.9699414875198408E-3</v>
      </c>
      <c r="L29" s="79"/>
      <c r="M29" s="80"/>
      <c r="N29" s="81">
        <f>分析係数表!H32</f>
        <v>5.992433283396389E-3</v>
      </c>
      <c r="O29" s="82">
        <f t="shared" si="4"/>
        <v>3.9420387594033122E-2</v>
      </c>
      <c r="P29" s="76">
        <f>分析係数表!C32</f>
        <v>0.57030303030303031</v>
      </c>
      <c r="Q29" s="82">
        <f t="shared" si="5"/>
        <v>2.2481566500597072E-2</v>
      </c>
      <c r="R29" s="83">
        <v>2.8932029670493502E-2</v>
      </c>
      <c r="S29" s="84">
        <f t="shared" si="6"/>
        <v>6.4338191771433725E-2</v>
      </c>
      <c r="T29" s="85">
        <f>分析係数表!F32</f>
        <v>0.48284960422163586</v>
      </c>
      <c r="U29" s="86">
        <f t="shared" si="7"/>
        <v>3.1065670433172484E-2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投入係数表!Z30</f>
        <v>1.2359241966492723E-2</v>
      </c>
      <c r="E30" s="77">
        <f t="shared" si="0"/>
        <v>1.2359241966492722</v>
      </c>
      <c r="F30" s="76">
        <f>分析係数表!C33</f>
        <v>0.6011428571428572</v>
      </c>
      <c r="G30" s="77">
        <f t="shared" si="1"/>
        <v>0.74296700278573402</v>
      </c>
      <c r="H30" s="77">
        <v>0.78363982893594886</v>
      </c>
      <c r="I30" s="77">
        <f t="shared" si="2"/>
        <v>0.78363982893594886</v>
      </c>
      <c r="J30" s="76">
        <f>分析係数表!G33</f>
        <v>0.50790638836179636</v>
      </c>
      <c r="K30" s="78">
        <f t="shared" si="3"/>
        <v>0.39801567529131371</v>
      </c>
      <c r="L30" s="79"/>
      <c r="M30" s="80"/>
      <c r="N30" s="81">
        <f>分析係数表!H33</f>
        <v>9.0684523053819453E-4</v>
      </c>
      <c r="O30" s="82">
        <f t="shared" si="4"/>
        <v>5.9655550233100978E-3</v>
      </c>
      <c r="P30" s="76">
        <f>分析係数表!C33</f>
        <v>0.6011428571428572</v>
      </c>
      <c r="Q30" s="82">
        <f t="shared" si="5"/>
        <v>3.5861507911555562E-3</v>
      </c>
      <c r="R30" s="83">
        <v>1.103201195193348E-2</v>
      </c>
      <c r="S30" s="84">
        <f t="shared" si="6"/>
        <v>0.79467184088788234</v>
      </c>
      <c r="T30" s="85">
        <f>分析係数表!F33</f>
        <v>0.64579380139152431</v>
      </c>
      <c r="U30" s="86">
        <f t="shared" si="7"/>
        <v>0.51319414898578608</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投入係数表!Z31</f>
        <v>1.730293875308981E-2</v>
      </c>
      <c r="E31" s="77">
        <f t="shared" si="0"/>
        <v>1.7302938753089809</v>
      </c>
      <c r="F31" s="76">
        <f>分析係数表!C34</f>
        <v>0.23356645198677672</v>
      </c>
      <c r="G31" s="77">
        <f t="shared" si="1"/>
        <v>0.40413860135036894</v>
      </c>
      <c r="H31" s="77">
        <v>0.49357376827906702</v>
      </c>
      <c r="I31" s="77">
        <f t="shared" si="2"/>
        <v>0.49357376827906702</v>
      </c>
      <c r="J31" s="76">
        <f>分析係数表!G34</f>
        <v>0.42480002746403928</v>
      </c>
      <c r="K31" s="78">
        <f t="shared" si="3"/>
        <v>0.20967015032047703</v>
      </c>
      <c r="L31" s="79"/>
      <c r="M31" s="80"/>
      <c r="N31" s="81">
        <f>分析係数表!H34</f>
        <v>0.14989426184611926</v>
      </c>
      <c r="O31" s="82">
        <f t="shared" si="4"/>
        <v>0.98605852091297275</v>
      </c>
      <c r="P31" s="76">
        <f>分析係数表!C34</f>
        <v>0.23356645198677672</v>
      </c>
      <c r="Q31" s="82">
        <f t="shared" si="5"/>
        <v>0.23031019018097193</v>
      </c>
      <c r="R31" s="83">
        <v>0.25147557719007924</v>
      </c>
      <c r="S31" s="84">
        <f t="shared" si="6"/>
        <v>0.74504934546914625</v>
      </c>
      <c r="T31" s="85">
        <f>分析係数表!F34</f>
        <v>0.69961207044526075</v>
      </c>
      <c r="U31" s="86">
        <f t="shared" si="7"/>
        <v>0.5212455151675558</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投入係数表!Z32</f>
        <v>1.9088162592694316E-2</v>
      </c>
      <c r="E32" s="77">
        <f t="shared" si="0"/>
        <v>1.9088162592694315</v>
      </c>
      <c r="F32" s="76">
        <f>分析係数表!C35</f>
        <v>0.38334288443170961</v>
      </c>
      <c r="G32" s="77">
        <f t="shared" si="1"/>
        <v>0.73173113067848994</v>
      </c>
      <c r="H32" s="77">
        <v>0.82350655314270138</v>
      </c>
      <c r="I32" s="77">
        <f t="shared" si="2"/>
        <v>0.82350655314270138</v>
      </c>
      <c r="J32" s="76">
        <f>分析係数表!G35</f>
        <v>0.31383724189479584</v>
      </c>
      <c r="K32" s="78">
        <f t="shared" si="3"/>
        <v>0.25844702532059549</v>
      </c>
      <c r="L32" s="79"/>
      <c r="M32" s="80"/>
      <c r="N32" s="81">
        <f>分析係数表!H35</f>
        <v>5.7098603095606881E-2</v>
      </c>
      <c r="O32" s="82">
        <f t="shared" si="4"/>
        <v>0.37561520648769703</v>
      </c>
      <c r="P32" s="76">
        <f>分析係数表!C35</f>
        <v>0.38334288443170961</v>
      </c>
      <c r="Q32" s="82">
        <f t="shared" si="5"/>
        <v>0.14398941669140597</v>
      </c>
      <c r="R32" s="83">
        <v>0.19418925845372578</v>
      </c>
      <c r="S32" s="84">
        <f t="shared" si="6"/>
        <v>1.0176958115964272</v>
      </c>
      <c r="T32" s="85">
        <f>分析係数表!F35</f>
        <v>0.64393160796038496</v>
      </c>
      <c r="U32" s="86">
        <f t="shared" si="7"/>
        <v>0.6553265003758364</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投入係数表!Z33</f>
        <v>1.9225487503433123E-3</v>
      </c>
      <c r="E33" s="77">
        <f t="shared" si="0"/>
        <v>0.19225487503433122</v>
      </c>
      <c r="F33" s="76">
        <f>分析係数表!C36</f>
        <v>0.89284634912959382</v>
      </c>
      <c r="G33" s="77">
        <f t="shared" si="1"/>
        <v>0.17165406327676894</v>
      </c>
      <c r="H33" s="77">
        <v>0.24270309342789392</v>
      </c>
      <c r="I33" s="77">
        <f t="shared" si="2"/>
        <v>0.24270309342789392</v>
      </c>
      <c r="J33" s="76">
        <f>分析係数表!G36</f>
        <v>2.3659252759121133E-2</v>
      </c>
      <c r="K33" s="78">
        <f t="shared" si="3"/>
        <v>5.7421738328311336E-3</v>
      </c>
      <c r="L33" s="79"/>
      <c r="M33" s="80"/>
      <c r="N33" s="81">
        <f>分析係数表!H36</f>
        <v>0.22140807672636126</v>
      </c>
      <c r="O33" s="82">
        <f t="shared" si="4"/>
        <v>1.456502190051207</v>
      </c>
      <c r="P33" s="76">
        <f>分析係数表!C36</f>
        <v>0.89284634912959382</v>
      </c>
      <c r="Q33" s="82">
        <f t="shared" si="5"/>
        <v>1.300432662886478</v>
      </c>
      <c r="R33" s="83">
        <v>1.3450828855390407</v>
      </c>
      <c r="S33" s="84">
        <f t="shared" si="6"/>
        <v>1.5877859789669346</v>
      </c>
      <c r="T33" s="85">
        <f>分析係数表!F36</f>
        <v>0.87728239225083537</v>
      </c>
      <c r="U33" s="86">
        <f t="shared" si="7"/>
        <v>1.392936682010447</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投入係数表!Z34</f>
        <v>3.2134029112881074E-2</v>
      </c>
      <c r="E34" s="77">
        <f t="shared" si="0"/>
        <v>3.2134029112881075</v>
      </c>
      <c r="F34" s="76">
        <f>分析係数表!C37</f>
        <v>0.21490407922986354</v>
      </c>
      <c r="G34" s="77">
        <f t="shared" si="1"/>
        <v>0.69057339384493366</v>
      </c>
      <c r="H34" s="77">
        <v>0.77274986459228234</v>
      </c>
      <c r="I34" s="77">
        <f t="shared" si="2"/>
        <v>0.77274986459228234</v>
      </c>
      <c r="J34" s="76">
        <f>分析係数表!G37</f>
        <v>0.45930626057529611</v>
      </c>
      <c r="K34" s="78">
        <f t="shared" si="3"/>
        <v>0.35492885066594759</v>
      </c>
      <c r="L34" s="79"/>
      <c r="M34" s="80"/>
      <c r="N34" s="81">
        <f>分析係数表!H37</f>
        <v>4.6223715090992851E-2</v>
      </c>
      <c r="O34" s="82">
        <f t="shared" si="4"/>
        <v>0.30407627064816228</v>
      </c>
      <c r="P34" s="76">
        <f>分析係数表!C37</f>
        <v>0.21490407922986354</v>
      </c>
      <c r="Q34" s="82">
        <f t="shared" si="5"/>
        <v>6.5347230959294095E-2</v>
      </c>
      <c r="R34" s="83">
        <v>7.6596767929047335E-2</v>
      </c>
      <c r="S34" s="84">
        <f t="shared" si="6"/>
        <v>0.84934663252132969</v>
      </c>
      <c r="T34" s="85">
        <f>分析係数表!F37</f>
        <v>0.7057529610829103</v>
      </c>
      <c r="U34" s="86">
        <f t="shared" si="7"/>
        <v>0.59942890088772693</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投入係数表!Z35</f>
        <v>6.0422960725075529E-3</v>
      </c>
      <c r="E35" s="77">
        <f t="shared" si="0"/>
        <v>0.60422960725075525</v>
      </c>
      <c r="F35" s="76">
        <f>分析係数表!C38</f>
        <v>0.11038675651919128</v>
      </c>
      <c r="G35" s="77">
        <f t="shared" si="1"/>
        <v>6.6698946537275691E-2</v>
      </c>
      <c r="H35" s="77">
        <v>9.1095801436324397E-2</v>
      </c>
      <c r="I35" s="77">
        <f t="shared" si="2"/>
        <v>9.1095801436324397E-2</v>
      </c>
      <c r="J35" s="76">
        <f>分析係数表!G38</f>
        <v>0.31473468458209974</v>
      </c>
      <c r="K35" s="78">
        <f t="shared" si="3"/>
        <v>2.867100833181515E-2</v>
      </c>
      <c r="L35" s="79"/>
      <c r="M35" s="80"/>
      <c r="N35" s="81">
        <f>分析係数表!H38</f>
        <v>4.1428317511906877E-2</v>
      </c>
      <c r="O35" s="82">
        <f t="shared" si="4"/>
        <v>0.2725304156848985</v>
      </c>
      <c r="P35" s="76">
        <f>分析係数表!C38</f>
        <v>0.11038675651919128</v>
      </c>
      <c r="Q35" s="82">
        <f t="shared" si="5"/>
        <v>3.0083748640282879E-2</v>
      </c>
      <c r="R35" s="83">
        <v>3.6580175864965307E-2</v>
      </c>
      <c r="S35" s="84">
        <f t="shared" si="6"/>
        <v>0.12767597730128971</v>
      </c>
      <c r="T35" s="85">
        <f>分析係数表!F38</f>
        <v>0.52516511045319969</v>
      </c>
      <c r="U35" s="86">
        <f t="shared" si="7"/>
        <v>6.7050968721652032E-2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投入係数表!Z36</f>
        <v>0</v>
      </c>
      <c r="E36" s="77">
        <f t="shared" si="0"/>
        <v>0</v>
      </c>
      <c r="F36" s="76">
        <f>分析係数表!C39</f>
        <v>1</v>
      </c>
      <c r="G36" s="77">
        <f t="shared" si="1"/>
        <v>0</v>
      </c>
      <c r="H36" s="77">
        <v>2.6632350345853557E-2</v>
      </c>
      <c r="I36" s="77">
        <f t="shared" si="2"/>
        <v>2.6632350345853557E-2</v>
      </c>
      <c r="J36" s="76">
        <f>分析係数表!G39</f>
        <v>0.35137517630465442</v>
      </c>
      <c r="K36" s="78">
        <f t="shared" si="3"/>
        <v>9.357946798181617E-3</v>
      </c>
      <c r="L36" s="79"/>
      <c r="M36" s="80"/>
      <c r="N36" s="81">
        <f>分析係数表!H39</f>
        <v>3.6128713984641667E-3</v>
      </c>
      <c r="O36" s="82">
        <f t="shared" si="4"/>
        <v>2.3766771212867428E-2</v>
      </c>
      <c r="P36" s="76">
        <f>分析係数表!C39</f>
        <v>1</v>
      </c>
      <c r="Q36" s="82">
        <f t="shared" si="5"/>
        <v>2.3766771212867428E-2</v>
      </c>
      <c r="R36" s="83">
        <v>3.3520180441251081E-2</v>
      </c>
      <c r="S36" s="84">
        <f t="shared" si="6"/>
        <v>6.0152530787104641E-2</v>
      </c>
      <c r="T36" s="85">
        <f>分析係数表!F39</f>
        <v>0.70210390220968499</v>
      </c>
      <c r="U36" s="86">
        <f t="shared" si="7"/>
        <v>4.2233326593414382E-2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投入係数表!Z37</f>
        <v>0</v>
      </c>
      <c r="E37" s="77">
        <f t="shared" si="0"/>
        <v>0</v>
      </c>
      <c r="F37" s="76">
        <f>分析係数表!C40</f>
        <v>1</v>
      </c>
      <c r="G37" s="77">
        <f t="shared" si="1"/>
        <v>0</v>
      </c>
      <c r="H37" s="77">
        <v>1.2743727806366167E-3</v>
      </c>
      <c r="I37" s="77">
        <f t="shared" si="2"/>
        <v>1.2743727806366167E-3</v>
      </c>
      <c r="J37" s="76">
        <f>分析係数表!G40</f>
        <v>0.54518413597733706</v>
      </c>
      <c r="K37" s="78">
        <f t="shared" si="3"/>
        <v>6.9476782332441038E-4</v>
      </c>
      <c r="L37" s="79"/>
      <c r="M37" s="80"/>
      <c r="N37" s="81">
        <f>分析係数表!H40</f>
        <v>3.4256985428810838E-2</v>
      </c>
      <c r="O37" s="82">
        <f t="shared" si="4"/>
        <v>0.22535480656056225</v>
      </c>
      <c r="P37" s="76">
        <f>分析係数表!C40</f>
        <v>1</v>
      </c>
      <c r="Q37" s="82">
        <f t="shared" si="5"/>
        <v>0.22535480656056225</v>
      </c>
      <c r="R37" s="83">
        <v>0.22577967336831575</v>
      </c>
      <c r="S37" s="84">
        <f t="shared" si="6"/>
        <v>0.22705404614895236</v>
      </c>
      <c r="T37" s="85">
        <f>分析係数表!F40</f>
        <v>0.74197355996222847</v>
      </c>
      <c r="U37" s="86">
        <f t="shared" si="7"/>
        <v>0.16846809892496628</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投入係数表!Z38</f>
        <v>0</v>
      </c>
      <c r="E38" s="77">
        <f t="shared" si="0"/>
        <v>0</v>
      </c>
      <c r="F38" s="76">
        <f>分析係数表!C41</f>
        <v>0.81633454219164769</v>
      </c>
      <c r="G38" s="77">
        <f t="shared" si="1"/>
        <v>0</v>
      </c>
      <c r="H38" s="77">
        <v>1.9950027305027274E-3</v>
      </c>
      <c r="I38" s="77">
        <f t="shared" si="2"/>
        <v>1.9950027305027274E-3</v>
      </c>
      <c r="J38" s="76">
        <f>分析係数表!G41</f>
        <v>0.4395790436970945</v>
      </c>
      <c r="K38" s="78">
        <f t="shared" si="3"/>
        <v>8.7696139244748119E-4</v>
      </c>
      <c r="L38" s="79"/>
      <c r="M38" s="80"/>
      <c r="N38" s="81">
        <f>分析係数表!H41</f>
        <v>5.7994566183378615E-2</v>
      </c>
      <c r="O38" s="82">
        <f t="shared" si="4"/>
        <v>0.38150917485072738</v>
      </c>
      <c r="P38" s="76">
        <f>分析係数表!C41</f>
        <v>0.81633454219164769</v>
      </c>
      <c r="Q38" s="82">
        <f t="shared" si="5"/>
        <v>0.31143911759368181</v>
      </c>
      <c r="R38" s="83">
        <v>0.31720087126750396</v>
      </c>
      <c r="S38" s="84">
        <f t="shared" si="6"/>
        <v>0.3191958739980067</v>
      </c>
      <c r="T38" s="85">
        <f>分析係数表!F41</f>
        <v>0.54481811942347291</v>
      </c>
      <c r="U38" s="86">
        <f t="shared" si="7"/>
        <v>0.17390369579932582</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投入係数表!Z39</f>
        <v>4.1197473221642406E-4</v>
      </c>
      <c r="E39" s="77">
        <f>$C$28*D39</f>
        <v>4.1197473221642404E-2</v>
      </c>
      <c r="F39" s="76">
        <f>分析係数表!C42</f>
        <v>0.95937673900946019</v>
      </c>
      <c r="G39" s="77">
        <f>E39*F39</f>
        <v>3.9523897514808851E-2</v>
      </c>
      <c r="H39" s="77">
        <v>5.3829772094329299E-2</v>
      </c>
      <c r="I39" s="77">
        <f>C39+H39</f>
        <v>5.3829772094329299E-2</v>
      </c>
      <c r="J39" s="76">
        <f>分析係数表!G42</f>
        <v>0.48447864154948261</v>
      </c>
      <c r="K39" s="78">
        <f>I39*J39</f>
        <v>2.6079374859178907E-2</v>
      </c>
      <c r="L39" s="79"/>
      <c r="M39" s="80"/>
      <c r="N39" s="81">
        <f>分析係数表!H42</f>
        <v>1.0613716578219029E-2</v>
      </c>
      <c r="O39" s="82">
        <f t="shared" si="4"/>
        <v>6.9820855992821382E-2</v>
      </c>
      <c r="P39" s="76">
        <f>分析係数表!C42</f>
        <v>0.95937673900946019</v>
      </c>
      <c r="Q39" s="82">
        <f>O39*P39</f>
        <v>6.6984505137242106E-2</v>
      </c>
      <c r="R39" s="83">
        <v>7.0208953266357274E-2</v>
      </c>
      <c r="S39" s="84">
        <f>I39+R39</f>
        <v>0.12403872536068658</v>
      </c>
      <c r="T39" s="85">
        <f>分析係数表!F42</f>
        <v>0.55638100291854609</v>
      </c>
      <c r="U39" s="86">
        <f>S39*T39</f>
        <v>6.9012790416916894E-2</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投入係数表!Z40</f>
        <v>6.8250480637187583E-2</v>
      </c>
      <c r="E40" s="77">
        <f>$C$28*D40</f>
        <v>6.8250480637187581</v>
      </c>
      <c r="F40" s="76">
        <f>分析係数表!C43</f>
        <v>0.4131437979732393</v>
      </c>
      <c r="G40" s="77">
        <f>E40*F40</f>
        <v>2.8197262783946706</v>
      </c>
      <c r="H40" s="77">
        <v>3.275073844978535</v>
      </c>
      <c r="I40" s="77">
        <f>C40+H40</f>
        <v>3.275073844978535</v>
      </c>
      <c r="J40" s="76">
        <f>分析係数表!G43</f>
        <v>0.33776204164621748</v>
      </c>
      <c r="K40" s="78">
        <f>I40*J40</f>
        <v>1.1061956284220775</v>
      </c>
      <c r="L40" s="79"/>
      <c r="M40" s="80"/>
      <c r="N40" s="81">
        <f>分析係数表!H43</f>
        <v>3.0226965224299098E-2</v>
      </c>
      <c r="O40" s="82">
        <f t="shared" si="4"/>
        <v>0.19884388003697218</v>
      </c>
      <c r="P40" s="76">
        <f>分析係数表!C43</f>
        <v>0.4131437979732393</v>
      </c>
      <c r="Q40" s="82">
        <f>O40*P40</f>
        <v>8.2151115802209865E-2</v>
      </c>
      <c r="R40" s="83">
        <v>0.14696984357773563</v>
      </c>
      <c r="S40" s="84">
        <f>I40+R40</f>
        <v>3.4220436885562706</v>
      </c>
      <c r="T40" s="85">
        <f>分析係数表!F43</f>
        <v>0.53379373203393399</v>
      </c>
      <c r="U40" s="86">
        <f>S40*T40</f>
        <v>1.8266654716976209</v>
      </c>
      <c r="V40" s="87">
        <f>分析係数表!D43</f>
        <v>0.11519315711982052</v>
      </c>
      <c r="W40" s="167">
        <f>ROUND(S40*V40,0)</f>
        <v>0</v>
      </c>
      <c r="X40" s="76">
        <f>分析係数表!E43</f>
        <v>9.142536633246863E-2</v>
      </c>
      <c r="Y40" s="166">
        <f>ROUND(S40*X40,0)</f>
        <v>0</v>
      </c>
    </row>
    <row r="41" spans="1:25" x14ac:dyDescent="0.2">
      <c r="A41" s="6" t="s">
        <v>341</v>
      </c>
      <c r="B41" s="5" t="s">
        <v>42</v>
      </c>
      <c r="C41" s="90"/>
      <c r="D41" s="76">
        <f>投入係数表!Z41</f>
        <v>0</v>
      </c>
      <c r="E41" s="77">
        <f>$C$28*D41</f>
        <v>0</v>
      </c>
      <c r="F41" s="76">
        <f>分析係数表!C44</f>
        <v>0.45547864698968266</v>
      </c>
      <c r="G41" s="77">
        <f>E41*F41</f>
        <v>0</v>
      </c>
      <c r="H41" s="77">
        <v>2.3768645272130686E-3</v>
      </c>
      <c r="I41" s="77">
        <f>C41+H41</f>
        <v>2.3768645272130686E-3</v>
      </c>
      <c r="J41" s="76">
        <f>分析係数表!G44</f>
        <v>0.26709165419892017</v>
      </c>
      <c r="K41" s="78">
        <f>I41*J41</f>
        <v>6.3484067838007283E-4</v>
      </c>
      <c r="L41" s="79"/>
      <c r="M41" s="80"/>
      <c r="N41" s="81">
        <f>分析係数表!H44</f>
        <v>0.10779487886361411</v>
      </c>
      <c r="O41" s="82">
        <f t="shared" si="4"/>
        <v>0.70911359451082467</v>
      </c>
      <c r="P41" s="76">
        <f>分析係数表!C44</f>
        <v>0.45547864698968266</v>
      </c>
      <c r="Q41" s="82">
        <f>O41*P41</f>
        <v>0.32298610058978089</v>
      </c>
      <c r="R41" s="83">
        <v>0.3283344376263872</v>
      </c>
      <c r="S41" s="84">
        <f>I41+R41</f>
        <v>0.33071130215360028</v>
      </c>
      <c r="T41" s="85">
        <f>分析係数表!F44</f>
        <v>0.48806348793338972</v>
      </c>
      <c r="U41" s="86">
        <f>S41*T41</f>
        <v>0.1614081116280793</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投入係数表!Z42</f>
        <v>0</v>
      </c>
      <c r="E42" s="77">
        <f>$C$28*D42</f>
        <v>0</v>
      </c>
      <c r="F42" s="76">
        <f>分析係数表!C45</f>
        <v>1</v>
      </c>
      <c r="G42" s="77">
        <f>E42*F42</f>
        <v>0</v>
      </c>
      <c r="H42" s="77">
        <v>2.4308629576565228E-2</v>
      </c>
      <c r="I42" s="77">
        <f>C42+H42</f>
        <v>2.4308629576565228E-2</v>
      </c>
      <c r="J42" s="76">
        <f>分析係数表!G45</f>
        <v>0</v>
      </c>
      <c r="K42" s="78">
        <f>I42*J42</f>
        <v>0</v>
      </c>
      <c r="L42" s="79"/>
      <c r="M42" s="80"/>
      <c r="N42" s="81">
        <f>分析係数表!H45</f>
        <v>0</v>
      </c>
      <c r="O42" s="82">
        <f t="shared" si="4"/>
        <v>0</v>
      </c>
      <c r="P42" s="76">
        <f>分析係数表!C45</f>
        <v>1</v>
      </c>
      <c r="Q42" s="82">
        <f>O42*P42</f>
        <v>0</v>
      </c>
      <c r="R42" s="83">
        <v>7.0552155138726164E-3</v>
      </c>
      <c r="S42" s="84">
        <f>I42+R42</f>
        <v>3.1363845090437846E-2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投入係数表!Z43</f>
        <v>3.1584729469925845E-3</v>
      </c>
      <c r="E43" s="77">
        <f>$C$28*D43</f>
        <v>0.31584729469925843</v>
      </c>
      <c r="F43" s="76">
        <f>分析係数表!C46</f>
        <v>0.339622641509434</v>
      </c>
      <c r="G43" s="77">
        <f>E43*F43</f>
        <v>0.1072688925393708</v>
      </c>
      <c r="H43" s="77">
        <v>0.14048795191091262</v>
      </c>
      <c r="I43" s="77">
        <f>C43+H43</f>
        <v>0.14048795191091262</v>
      </c>
      <c r="J43" s="76">
        <f>分析係数表!G46</f>
        <v>9.1833387996064289E-3</v>
      </c>
      <c r="K43" s="78">
        <f>I43*J43</f>
        <v>1.290148459660726E-3</v>
      </c>
      <c r="L43" s="79"/>
      <c r="M43" s="80"/>
      <c r="N43" s="81">
        <f>分析係数表!H46</f>
        <v>2.0661561732582222E-2</v>
      </c>
      <c r="O43" s="82">
        <f t="shared" si="4"/>
        <v>0.13591920565109725</v>
      </c>
      <c r="P43" s="76">
        <f>分析係数表!C46</f>
        <v>0.339622641509434</v>
      </c>
      <c r="Q43" s="82">
        <f>O43*P43</f>
        <v>4.6161239655089635E-2</v>
      </c>
      <c r="R43" s="83">
        <v>5.1450077400245237E-2</v>
      </c>
      <c r="S43" s="84">
        <f>I43+R43</f>
        <v>0.19193802931115786</v>
      </c>
      <c r="T43" s="85">
        <f>分析係数表!F46</f>
        <v>0.31321744834371923</v>
      </c>
      <c r="U43" s="86">
        <f>S43*T43</f>
        <v>6.0118339780962857E-2</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投入係数表!Z44</f>
        <v>0.64625102993683059</v>
      </c>
      <c r="E44" s="91">
        <f>SUM(E5:E43)</f>
        <v>64.625102993683058</v>
      </c>
      <c r="F44" s="92">
        <f>分析係数表!C47</f>
        <v>0.37586044165269894</v>
      </c>
      <c r="G44" s="91">
        <f>SUM(G5:G43)</f>
        <v>12.11936667755265</v>
      </c>
      <c r="H44" s="91">
        <f>SUM(H5:H43)</f>
        <v>13.705512792037574</v>
      </c>
      <c r="I44" s="91">
        <f>SUM(I5:I43)</f>
        <v>113.70551279203757</v>
      </c>
      <c r="J44" s="92">
        <f>分析係数表!G47</f>
        <v>0.22454849559823431</v>
      </c>
      <c r="K44" s="93">
        <f>SUM(K5:K43)</f>
        <v>10.486228529529123</v>
      </c>
      <c r="L44" s="94">
        <f>最終需要_まとめ!$L$33</f>
        <v>0.62733333333333341</v>
      </c>
      <c r="M44" s="91">
        <f>K44*L44</f>
        <v>6.5783606975246043</v>
      </c>
      <c r="N44" s="95">
        <f>分析係数表!H47</f>
        <v>1</v>
      </c>
      <c r="O44" s="96">
        <f>SUM(O5:O43)</f>
        <v>6.5783606975246043</v>
      </c>
      <c r="P44" s="92">
        <f>分析係数表!C47</f>
        <v>0.37586044165269894</v>
      </c>
      <c r="Q44" s="96">
        <f>SUM(Q5:Q43)</f>
        <v>3.1410549812709441</v>
      </c>
      <c r="R44" s="91">
        <f>SUM(R7:R43)</f>
        <v>3.4503791035407048</v>
      </c>
      <c r="S44" s="97">
        <f>SUM(S5:S43)</f>
        <v>117.18427303953649</v>
      </c>
      <c r="T44" s="98">
        <f>分析係数表!F47</f>
        <v>0.4514453000332283</v>
      </c>
      <c r="U44" s="99">
        <f>SUM(U5:U43)</f>
        <v>43.471325197643864</v>
      </c>
      <c r="V44" s="100">
        <f>分析係数表!D47</f>
        <v>6.1166352989693973E-2</v>
      </c>
      <c r="W44" s="164">
        <f>SUM(W5:W43)</f>
        <v>3</v>
      </c>
      <c r="X44" s="92">
        <f>分析係数表!E47</f>
        <v>5.2427176815309715E-2</v>
      </c>
      <c r="Y44" s="165">
        <f>SUM(Y5:Y43)</f>
        <v>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286</v>
      </c>
      <c r="S2" s="3" t="s">
        <v>153</v>
      </c>
      <c r="U2" s="64" t="s">
        <v>210</v>
      </c>
      <c r="W2" s="3" t="s">
        <v>130</v>
      </c>
      <c r="Y2" s="3" t="s">
        <v>154</v>
      </c>
    </row>
    <row r="3" spans="1:25" ht="44" x14ac:dyDescent="0.2">
      <c r="B3" s="65"/>
      <c r="C3" s="66" t="s">
        <v>228</v>
      </c>
      <c r="D3" s="66" t="s">
        <v>316</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投入係数表!AA5</f>
        <v>0</v>
      </c>
      <c r="E5" s="77">
        <f t="shared" ref="E5:E38" si="0">$C$29*D5</f>
        <v>0</v>
      </c>
      <c r="F5" s="76">
        <f>分析係数表!C8</f>
        <v>0.31930596918295995</v>
      </c>
      <c r="G5" s="77">
        <f t="shared" ref="G5:G38" si="1">E5*F5</f>
        <v>0</v>
      </c>
      <c r="H5" s="77">
        <f t="array" ref="H5:H43">MMULT(逆行列係数!C5:AO43,'25'!G5:G43)</f>
        <v>2.2004015492916402E-3</v>
      </c>
      <c r="I5" s="77">
        <f t="shared" ref="I5:I38" si="2">C5+H5</f>
        <v>2.2004015492916402E-3</v>
      </c>
      <c r="J5" s="76">
        <f>分析係数表!G8</f>
        <v>0.11985164942416553</v>
      </c>
      <c r="K5" s="78">
        <f t="shared" ref="K5:K38" si="3">I5*J5</f>
        <v>2.6372175507809236E-4</v>
      </c>
      <c r="L5" s="79" t="s">
        <v>185</v>
      </c>
      <c r="M5" s="80" t="s">
        <v>185</v>
      </c>
      <c r="N5" s="81">
        <f>分析係数表!H8</f>
        <v>1.0269115390614515E-2</v>
      </c>
      <c r="O5" s="82">
        <f t="shared" ref="O5:O43" si="4">$M$44*N5</f>
        <v>0.12924254437471044</v>
      </c>
      <c r="P5" s="76">
        <f>分析係数表!C8</f>
        <v>0.31930596918295995</v>
      </c>
      <c r="Q5" s="82">
        <f t="shared" ref="Q5:Q38" si="5">O5*P5</f>
        <v>4.1267915891238627E-2</v>
      </c>
      <c r="R5" s="83">
        <f t="array" ref="R5:R43">MMULT(逆行列係数!C5:AO43,'25'!Q5:Q43)</f>
        <v>5.3433482280635068E-2</v>
      </c>
      <c r="S5" s="84">
        <f t="shared" ref="S5:S38" si="6">I5+R5</f>
        <v>5.5633883829926706E-2</v>
      </c>
      <c r="T5" s="85">
        <f>分析係数表!F8</f>
        <v>0.45168846379074762</v>
      </c>
      <c r="U5" s="86">
        <f t="shared" ref="U5:U38" si="7">S5*T5</f>
        <v>2.5129183521852509E-2</v>
      </c>
      <c r="V5" s="87">
        <f>分析係数表!D8</f>
        <v>0.28986921725551434</v>
      </c>
      <c r="W5" s="167">
        <f t="shared" ref="W5:W38" si="8">ROUND(S5*V5,0)</f>
        <v>0</v>
      </c>
      <c r="X5" s="76">
        <f>分析係数表!E8</f>
        <v>0.15732968963497951</v>
      </c>
      <c r="Y5" s="166">
        <f t="shared" ref="Y5:Y38" si="9">ROUND(S5*X5,0)</f>
        <v>0</v>
      </c>
    </row>
    <row r="6" spans="1:25" x14ac:dyDescent="0.2">
      <c r="A6" s="6" t="s">
        <v>220</v>
      </c>
      <c r="B6" s="5" t="s">
        <v>266</v>
      </c>
      <c r="C6" s="90"/>
      <c r="D6" s="76">
        <f>投入係数表!AA6</f>
        <v>0</v>
      </c>
      <c r="E6" s="77">
        <f t="shared" si="0"/>
        <v>0</v>
      </c>
      <c r="F6" s="76">
        <f>分析係数表!C9</f>
        <v>0.10538116591928248</v>
      </c>
      <c r="G6" s="77">
        <f t="shared" si="1"/>
        <v>0</v>
      </c>
      <c r="H6" s="77">
        <v>3.5818689731382397E-4</v>
      </c>
      <c r="I6" s="77">
        <f t="shared" si="2"/>
        <v>3.5818689731382397E-4</v>
      </c>
      <c r="J6" s="76">
        <f>分析係数表!G9</f>
        <v>0.23529411764705882</v>
      </c>
      <c r="K6" s="78">
        <f t="shared" si="3"/>
        <v>8.4279269956193871E-5</v>
      </c>
      <c r="L6" s="79"/>
      <c r="M6" s="80"/>
      <c r="N6" s="81">
        <f>分析係数表!H9</f>
        <v>5.5136190016722222E-4</v>
      </c>
      <c r="O6" s="82">
        <f t="shared" si="4"/>
        <v>6.9391970134072721E-3</v>
      </c>
      <c r="P6" s="76">
        <f>分析係数表!C9</f>
        <v>0.10538116591928248</v>
      </c>
      <c r="Q6" s="82">
        <f t="shared" si="5"/>
        <v>7.3126067181646126E-4</v>
      </c>
      <c r="R6" s="83">
        <v>8.6462352001204538E-4</v>
      </c>
      <c r="S6" s="84">
        <f t="shared" si="6"/>
        <v>1.2228104173258693E-3</v>
      </c>
      <c r="T6" s="85">
        <f>分析係数表!F9</f>
        <v>0.68627450980392157</v>
      </c>
      <c r="U6" s="86">
        <f t="shared" si="7"/>
        <v>8.3918361973343977E-4</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投入係数表!AA7</f>
        <v>0</v>
      </c>
      <c r="E7" s="77">
        <f t="shared" si="0"/>
        <v>0</v>
      </c>
      <c r="F7" s="76">
        <f>分析係数表!C10</f>
        <v>4.5045045045044585E-3</v>
      </c>
      <c r="G7" s="77">
        <f t="shared" si="1"/>
        <v>0</v>
      </c>
      <c r="H7" s="77">
        <v>6.5111494661435813E-6</v>
      </c>
      <c r="I7" s="77">
        <f t="shared" si="2"/>
        <v>6.5111494661435813E-6</v>
      </c>
      <c r="J7" s="76">
        <f>分析係数表!G10</f>
        <v>0.2857142857142857</v>
      </c>
      <c r="K7" s="78">
        <f t="shared" si="3"/>
        <v>1.860328418898166E-6</v>
      </c>
      <c r="L7" s="79"/>
      <c r="M7" s="80"/>
      <c r="N7" s="81">
        <f>分析係数表!H10</f>
        <v>1.0301761818913889E-3</v>
      </c>
      <c r="O7" s="82">
        <f t="shared" si="4"/>
        <v>1.2965341788208325E-2</v>
      </c>
      <c r="P7" s="76">
        <f>分析係数表!C10</f>
        <v>4.5045045045044585E-3</v>
      </c>
      <c r="Q7" s="82">
        <f t="shared" si="5"/>
        <v>5.8402440487424294E-5</v>
      </c>
      <c r="R7" s="83">
        <v>8.6586786558472909E-5</v>
      </c>
      <c r="S7" s="84">
        <f t="shared" si="6"/>
        <v>9.3097936024616492E-5</v>
      </c>
      <c r="T7" s="85">
        <f>分析係数表!F10</f>
        <v>0.5714285714285714</v>
      </c>
      <c r="U7" s="86">
        <f t="shared" si="7"/>
        <v>5.3198820585495137E-5</v>
      </c>
      <c r="V7" s="87">
        <f>分析係数表!D10</f>
        <v>0</v>
      </c>
      <c r="W7" s="167">
        <f t="shared" si="8"/>
        <v>0</v>
      </c>
      <c r="X7" s="76">
        <f>分析係数表!E10</f>
        <v>0</v>
      </c>
      <c r="Y7" s="166">
        <f t="shared" si="9"/>
        <v>0</v>
      </c>
    </row>
    <row r="8" spans="1:25" x14ac:dyDescent="0.2">
      <c r="A8" s="6" t="s">
        <v>222</v>
      </c>
      <c r="B8" s="5" t="s">
        <v>27</v>
      </c>
      <c r="C8" s="90"/>
      <c r="D8" s="76">
        <f>投入係数表!AA8</f>
        <v>0</v>
      </c>
      <c r="E8" s="77">
        <f t="shared" si="0"/>
        <v>0</v>
      </c>
      <c r="F8" s="76">
        <f>分析係数表!C11</f>
        <v>3.1931139802859887E-3</v>
      </c>
      <c r="G8" s="77">
        <f t="shared" si="1"/>
        <v>0</v>
      </c>
      <c r="H8" s="77">
        <v>2.1561142344049163E-3</v>
      </c>
      <c r="I8" s="77">
        <f t="shared" si="2"/>
        <v>2.1561142344049163E-3</v>
      </c>
      <c r="J8" s="76">
        <f>分析係数表!G11</f>
        <v>0.37142857142857144</v>
      </c>
      <c r="K8" s="78">
        <f t="shared" si="3"/>
        <v>8.0084242992182607E-4</v>
      </c>
      <c r="L8" s="79"/>
      <c r="M8" s="80"/>
      <c r="N8" s="81">
        <f>分析係数表!H11</f>
        <v>-1.8136904610763891E-5</v>
      </c>
      <c r="O8" s="82">
        <f t="shared" si="4"/>
        <v>-2.2826305965155502E-4</v>
      </c>
      <c r="P8" s="76">
        <f>分析係数表!C11</f>
        <v>3.1931139802859887E-3</v>
      </c>
      <c r="Q8" s="82">
        <f t="shared" si="5"/>
        <v>-7.2886996695623489E-7</v>
      </c>
      <c r="R8" s="83">
        <v>1.6248087249422458E-4</v>
      </c>
      <c r="S8" s="84">
        <f t="shared" si="6"/>
        <v>2.3185951068991407E-3</v>
      </c>
      <c r="T8" s="85">
        <f>分析係数表!F11</f>
        <v>0.6</v>
      </c>
      <c r="U8" s="86">
        <f t="shared" si="7"/>
        <v>1.3911570641394844E-3</v>
      </c>
      <c r="V8" s="87">
        <f>分析係数表!D11</f>
        <v>2.8571428571428571E-2</v>
      </c>
      <c r="W8" s="167">
        <f t="shared" si="8"/>
        <v>0</v>
      </c>
      <c r="X8" s="76">
        <f>分析係数表!E11</f>
        <v>0</v>
      </c>
      <c r="Y8" s="166">
        <f t="shared" si="9"/>
        <v>0</v>
      </c>
    </row>
    <row r="9" spans="1:25" x14ac:dyDescent="0.2">
      <c r="A9" s="6" t="s">
        <v>223</v>
      </c>
      <c r="B9" s="5" t="s">
        <v>191</v>
      </c>
      <c r="C9" s="90"/>
      <c r="D9" s="76">
        <f>投入係数表!AA9</f>
        <v>0</v>
      </c>
      <c r="E9" s="77">
        <f t="shared" si="0"/>
        <v>0</v>
      </c>
      <c r="F9" s="76">
        <f>分析係数表!C12</f>
        <v>6.6043595279642764E-2</v>
      </c>
      <c r="G9" s="77">
        <f t="shared" si="1"/>
        <v>0</v>
      </c>
      <c r="H9" s="77">
        <v>3.2028690564947E-4</v>
      </c>
      <c r="I9" s="77">
        <f t="shared" si="2"/>
        <v>3.2028690564947E-4</v>
      </c>
      <c r="J9" s="76">
        <f>分析係数表!G12</f>
        <v>0.14090852981113441</v>
      </c>
      <c r="K9" s="78">
        <f t="shared" si="3"/>
        <v>4.5131156992824338E-5</v>
      </c>
      <c r="L9" s="79"/>
      <c r="M9" s="80"/>
      <c r="N9" s="81">
        <f>分析係数表!H12</f>
        <v>8.4811793340854105E-2</v>
      </c>
      <c r="O9" s="82">
        <f t="shared" si="4"/>
        <v>1.0674037195426016</v>
      </c>
      <c r="P9" s="76">
        <f>分析係数表!C12</f>
        <v>6.6043595279642764E-2</v>
      </c>
      <c r="Q9" s="82">
        <f t="shared" si="5"/>
        <v>7.0495179253456886E-2</v>
      </c>
      <c r="R9" s="83">
        <v>7.8900121209793395E-2</v>
      </c>
      <c r="S9" s="84">
        <f t="shared" si="6"/>
        <v>7.922040811544287E-2</v>
      </c>
      <c r="T9" s="85">
        <f>分析係数表!F12</f>
        <v>0.31027033699543266</v>
      </c>
      <c r="U9" s="86">
        <f t="shared" si="7"/>
        <v>2.4579742722894166E-2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投入係数表!AA10</f>
        <v>1.0554089709762533E-3</v>
      </c>
      <c r="E10" s="77">
        <f t="shared" si="0"/>
        <v>0.10554089709762532</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0.17343427272325149</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投入係数表!AA11</f>
        <v>3.1662269129287598E-3</v>
      </c>
      <c r="E11" s="77">
        <f t="shared" si="0"/>
        <v>0.31662269129287596</v>
      </c>
      <c r="F11" s="76">
        <f>分析係数表!C14</f>
        <v>0.21132596685082872</v>
      </c>
      <c r="G11" s="77">
        <f t="shared" si="1"/>
        <v>6.6910596364378475E-2</v>
      </c>
      <c r="H11" s="77">
        <v>0.17622476791373151</v>
      </c>
      <c r="I11" s="77">
        <f t="shared" si="2"/>
        <v>0.17622476791373151</v>
      </c>
      <c r="J11" s="76">
        <f>分析係数表!G14</f>
        <v>0.15875192868163895</v>
      </c>
      <c r="K11" s="78">
        <f t="shared" si="3"/>
        <v>2.7976021787779082E-2</v>
      </c>
      <c r="L11" s="79"/>
      <c r="M11" s="80"/>
      <c r="N11" s="81">
        <f>分析係数表!H14</f>
        <v>1.0700773720350694E-3</v>
      </c>
      <c r="O11" s="82">
        <f t="shared" si="4"/>
        <v>1.3467520519441745E-2</v>
      </c>
      <c r="P11" s="76">
        <f>分析係数表!C14</f>
        <v>0.21132596685082872</v>
      </c>
      <c r="Q11" s="82">
        <f t="shared" si="5"/>
        <v>2.8460367948544016E-3</v>
      </c>
      <c r="R11" s="83">
        <v>1.5134936203487829E-2</v>
      </c>
      <c r="S11" s="84">
        <f t="shared" si="6"/>
        <v>0.19135970411721934</v>
      </c>
      <c r="T11" s="85">
        <f>分析係数表!F14</f>
        <v>0.30327447282701869</v>
      </c>
      <c r="U11" s="86">
        <f t="shared" si="7"/>
        <v>5.8034513386483973E-2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投入係数表!AA12</f>
        <v>8.9709762532981536E-3</v>
      </c>
      <c r="E12" s="77">
        <f t="shared" si="0"/>
        <v>0.89709762532981541</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9.8427031321750513E-2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投入係数表!AA13</f>
        <v>1.1609498680738786E-2</v>
      </c>
      <c r="E13" s="77">
        <f t="shared" si="0"/>
        <v>1.1609498680738786</v>
      </c>
      <c r="F13" s="76">
        <f>分析係数表!C16</f>
        <v>5.160637490513531E-2</v>
      </c>
      <c r="G13" s="77">
        <f t="shared" si="1"/>
        <v>5.9912414137887955E-2</v>
      </c>
      <c r="H13" s="77">
        <v>7.4285830140274803E-2</v>
      </c>
      <c r="I13" s="77">
        <f t="shared" si="2"/>
        <v>7.4285830140274803E-2</v>
      </c>
      <c r="J13" s="76">
        <f>分析係数表!G16</f>
        <v>3.3358042994810974E-2</v>
      </c>
      <c r="K13" s="78">
        <f t="shared" si="3"/>
        <v>2.4780299157245119E-3</v>
      </c>
      <c r="L13" s="79"/>
      <c r="M13" s="80"/>
      <c r="N13" s="81">
        <f>分析係数表!H16</f>
        <v>1.6069297485136805E-2</v>
      </c>
      <c r="O13" s="82">
        <f t="shared" si="4"/>
        <v>0.20224107085127771</v>
      </c>
      <c r="P13" s="76">
        <f>分析係数表!C16</f>
        <v>5.160637490513531E-2</v>
      </c>
      <c r="Q13" s="82">
        <f t="shared" si="5"/>
        <v>1.043692852356707E-2</v>
      </c>
      <c r="R13" s="83">
        <v>1.1912300835310863E-2</v>
      </c>
      <c r="S13" s="84">
        <f t="shared" si="6"/>
        <v>8.6198130975585666E-2</v>
      </c>
      <c r="T13" s="85">
        <f>分析係数表!F16</f>
        <v>0.28836174944403259</v>
      </c>
      <c r="U13" s="86">
        <f t="shared" si="7"/>
        <v>2.4856243846925738E-2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投入係数表!AA14</f>
        <v>3.9050131926121369E-2</v>
      </c>
      <c r="E14" s="77">
        <f t="shared" si="0"/>
        <v>3.9050131926121368</v>
      </c>
      <c r="F14" s="76">
        <f>分析係数表!C17</f>
        <v>0.10194271980773084</v>
      </c>
      <c r="G14" s="77">
        <f t="shared" si="1"/>
        <v>0.39808766573995152</v>
      </c>
      <c r="H14" s="77">
        <v>0.46075885527836008</v>
      </c>
      <c r="I14" s="77">
        <f t="shared" si="2"/>
        <v>0.46075885527836008</v>
      </c>
      <c r="J14" s="76">
        <f>分析係数表!G17</f>
        <v>0.21196160054370911</v>
      </c>
      <c r="K14" s="78">
        <f t="shared" si="3"/>
        <v>9.7663184429488431E-2</v>
      </c>
      <c r="L14" s="79"/>
      <c r="M14" s="80"/>
      <c r="N14" s="81">
        <f>分析係数表!H17</f>
        <v>2.8221023574348612E-3</v>
      </c>
      <c r="O14" s="82">
        <f t="shared" si="4"/>
        <v>3.5517732081781959E-2</v>
      </c>
      <c r="P14" s="76">
        <f>分析係数表!C17</f>
        <v>0.10194271980773084</v>
      </c>
      <c r="Q14" s="82">
        <f t="shared" si="5"/>
        <v>3.620774209819151E-3</v>
      </c>
      <c r="R14" s="83">
        <v>7.9416683032335882E-3</v>
      </c>
      <c r="S14" s="84">
        <f t="shared" si="6"/>
        <v>0.46870052358159364</v>
      </c>
      <c r="T14" s="85">
        <f>分析係数表!F17</f>
        <v>0.32180783280944697</v>
      </c>
      <c r="U14" s="86">
        <f t="shared" si="7"/>
        <v>0.15083149973044574</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投入係数表!AA15</f>
        <v>4.7493403693931397E-3</v>
      </c>
      <c r="E15" s="77">
        <f t="shared" si="0"/>
        <v>0.47493403693931396</v>
      </c>
      <c r="F15" s="76">
        <f>分析係数表!C18</f>
        <v>6.449787835926446E-2</v>
      </c>
      <c r="G15" s="77">
        <f t="shared" si="1"/>
        <v>3.0632237743186286E-2</v>
      </c>
      <c r="H15" s="77">
        <v>4.5920233921645313E-2</v>
      </c>
      <c r="I15" s="77">
        <f t="shared" si="2"/>
        <v>4.5920233921645313E-2</v>
      </c>
      <c r="J15" s="76">
        <f>分析係数表!G18</f>
        <v>0.21547360809833696</v>
      </c>
      <c r="K15" s="78">
        <f t="shared" si="3"/>
        <v>9.8945984878165607E-3</v>
      </c>
      <c r="L15" s="79"/>
      <c r="M15" s="80"/>
      <c r="N15" s="81">
        <f>分析係数表!H18</f>
        <v>4.2077618696972224E-4</v>
      </c>
      <c r="O15" s="82">
        <f t="shared" si="4"/>
        <v>5.2957029839160764E-3</v>
      </c>
      <c r="P15" s="76">
        <f>分析係数表!C18</f>
        <v>6.449787835926446E-2</v>
      </c>
      <c r="Q15" s="82">
        <f t="shared" si="5"/>
        <v>3.4156160688341293E-4</v>
      </c>
      <c r="R15" s="83">
        <v>8.7784849370693707E-4</v>
      </c>
      <c r="S15" s="84">
        <f t="shared" si="6"/>
        <v>4.679808241535225E-2</v>
      </c>
      <c r="T15" s="85">
        <f>分析係数表!F18</f>
        <v>0.45914678235719453</v>
      </c>
      <c r="U15" s="86">
        <f t="shared" si="7"/>
        <v>2.1487188961495794E-2</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投入係数表!AA16</f>
        <v>0</v>
      </c>
      <c r="E16" s="77">
        <f t="shared" si="0"/>
        <v>0</v>
      </c>
      <c r="F16" s="76">
        <f>分析係数表!C19</f>
        <v>8.3816636211964779E-2</v>
      </c>
      <c r="G16" s="77">
        <f t="shared" si="1"/>
        <v>0</v>
      </c>
      <c r="H16" s="77">
        <v>1.0558417031225731E-2</v>
      </c>
      <c r="I16" s="77">
        <f t="shared" si="2"/>
        <v>1.0558417031225731E-2</v>
      </c>
      <c r="J16" s="76">
        <f>分析係数表!G19</f>
        <v>5.7589381288803254E-2</v>
      </c>
      <c r="K16" s="78">
        <f t="shared" si="3"/>
        <v>6.0805270421745267E-4</v>
      </c>
      <c r="L16" s="79"/>
      <c r="M16" s="80"/>
      <c r="N16" s="81">
        <f>分析係数表!H19</f>
        <v>-1.0882142766458335E-4</v>
      </c>
      <c r="O16" s="82">
        <f t="shared" si="4"/>
        <v>-1.3695783579093302E-3</v>
      </c>
      <c r="P16" s="76">
        <f>分析係数表!C19</f>
        <v>8.3816636211964779E-2</v>
      </c>
      <c r="Q16" s="82">
        <f t="shared" si="5"/>
        <v>-1.1479345098866643E-4</v>
      </c>
      <c r="R16" s="83">
        <v>7.4229693707787757E-4</v>
      </c>
      <c r="S16" s="84">
        <f t="shared" si="6"/>
        <v>1.1300713968303608E-2</v>
      </c>
      <c r="T16" s="85">
        <f>分析係数表!F19</f>
        <v>0.2397773496039392</v>
      </c>
      <c r="U16" s="86">
        <f t="shared" si="7"/>
        <v>2.7096552439520535E-3</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投入係数表!AA17</f>
        <v>5.2770448548812663E-4</v>
      </c>
      <c r="E17" s="77">
        <f t="shared" si="0"/>
        <v>5.277044854881266E-2</v>
      </c>
      <c r="F17" s="76">
        <f>分析係数表!C20</f>
        <v>0.20483184148778999</v>
      </c>
      <c r="G17" s="77">
        <f t="shared" si="1"/>
        <v>1.0809068152389972E-2</v>
      </c>
      <c r="H17" s="77">
        <v>2.6501930092592604E-2</v>
      </c>
      <c r="I17" s="77">
        <f t="shared" si="2"/>
        <v>2.6501930092592604E-2</v>
      </c>
      <c r="J17" s="76">
        <f>分析係数表!G20</f>
        <v>0.10000439000834102</v>
      </c>
      <c r="K17" s="78">
        <f t="shared" si="3"/>
        <v>2.65030935295342E-3</v>
      </c>
      <c r="L17" s="79"/>
      <c r="M17" s="80"/>
      <c r="N17" s="81">
        <f>分析係数表!H20</f>
        <v>5.2234285279000004E-4</v>
      </c>
      <c r="O17" s="82">
        <f t="shared" si="4"/>
        <v>6.5739761179647842E-3</v>
      </c>
      <c r="P17" s="76">
        <f>分析係数表!C20</f>
        <v>0.20483184148778999</v>
      </c>
      <c r="Q17" s="82">
        <f t="shared" si="5"/>
        <v>1.3465596341394796E-3</v>
      </c>
      <c r="R17" s="83">
        <v>4.7783955761019677E-3</v>
      </c>
      <c r="S17" s="84">
        <f t="shared" si="6"/>
        <v>3.128032566869457E-2</v>
      </c>
      <c r="T17" s="85">
        <f>分析係数表!F20</f>
        <v>0.22283682338996444</v>
      </c>
      <c r="U17" s="86">
        <f t="shared" si="7"/>
        <v>6.9704084066154635E-3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投入係数表!AA18</f>
        <v>1.0554089709762533E-3</v>
      </c>
      <c r="E18" s="77">
        <f t="shared" si="0"/>
        <v>0.10554089709762532</v>
      </c>
      <c r="F18" s="76">
        <f>分析係数表!C21</f>
        <v>0.18990139408364504</v>
      </c>
      <c r="G18" s="77">
        <f t="shared" si="1"/>
        <v>2.0042363491677574E-2</v>
      </c>
      <c r="H18" s="77">
        <v>9.1923046084527851E-2</v>
      </c>
      <c r="I18" s="77">
        <f t="shared" si="2"/>
        <v>9.1923046084527851E-2</v>
      </c>
      <c r="J18" s="76">
        <f>分析係数表!G21</f>
        <v>0.28518653100775193</v>
      </c>
      <c r="K18" s="78">
        <f t="shared" si="3"/>
        <v>2.6215214632512213E-2</v>
      </c>
      <c r="L18" s="79"/>
      <c r="M18" s="80"/>
      <c r="N18" s="81">
        <f>分析係数表!H21</f>
        <v>8.7057142131666677E-4</v>
      </c>
      <c r="O18" s="82">
        <f t="shared" si="4"/>
        <v>1.0956626863274642E-2</v>
      </c>
      <c r="P18" s="76">
        <f>分析係数表!C21</f>
        <v>0.18990139408364504</v>
      </c>
      <c r="Q18" s="82">
        <f t="shared" si="5"/>
        <v>2.0806787157901692E-3</v>
      </c>
      <c r="R18" s="83">
        <v>5.6205373758939983E-3</v>
      </c>
      <c r="S18" s="84">
        <f t="shared" si="6"/>
        <v>9.7543583460421857E-2</v>
      </c>
      <c r="T18" s="85">
        <f>分析係数表!F21</f>
        <v>0.42587209302325579</v>
      </c>
      <c r="U18" s="86">
        <f t="shared" si="7"/>
        <v>4.1541090049278494E-2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投入係数表!AA19</f>
        <v>1.0554089709762533E-2</v>
      </c>
      <c r="E19" s="77">
        <f t="shared" si="0"/>
        <v>1.0554089709762533</v>
      </c>
      <c r="F19" s="76">
        <f>分析係数表!C22</f>
        <v>1.6020972909991271E-2</v>
      </c>
      <c r="G19" s="77">
        <f t="shared" si="1"/>
        <v>1.6908678532972319E-2</v>
      </c>
      <c r="H19" s="77">
        <v>2.0587908305317485E-2</v>
      </c>
      <c r="I19" s="77">
        <f t="shared" si="2"/>
        <v>2.0587908305317485E-2</v>
      </c>
      <c r="J19" s="76">
        <f>分析係数表!G22</f>
        <v>0.19438596491228069</v>
      </c>
      <c r="K19" s="78">
        <f t="shared" si="3"/>
        <v>4.002000421454697E-3</v>
      </c>
      <c r="L19" s="79"/>
      <c r="M19" s="80"/>
      <c r="N19" s="81">
        <f>分析係数表!H22</f>
        <v>3.9901190143680555E-5</v>
      </c>
      <c r="O19" s="82">
        <f t="shared" si="4"/>
        <v>5.0217873123342097E-4</v>
      </c>
      <c r="P19" s="76">
        <f>分析係数表!C22</f>
        <v>1.6020972909991271E-2</v>
      </c>
      <c r="Q19" s="82">
        <f t="shared" si="5"/>
        <v>8.045391849064425E-6</v>
      </c>
      <c r="R19" s="83">
        <v>1.4661912569074269E-4</v>
      </c>
      <c r="S19" s="84">
        <f t="shared" si="6"/>
        <v>2.0734527431008228E-2</v>
      </c>
      <c r="T19" s="85">
        <f>分析係数表!F22</f>
        <v>0.4126315789473684</v>
      </c>
      <c r="U19" s="86">
        <f t="shared" si="7"/>
        <v>8.555720792584447E-3</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投入係数表!AA20</f>
        <v>5.2770448548812663E-4</v>
      </c>
      <c r="E20" s="77">
        <f t="shared" si="0"/>
        <v>5.277044854881266E-2</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3.1956828351217701E-4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投入係数表!AA21</f>
        <v>0</v>
      </c>
      <c r="E21" s="77">
        <f t="shared" si="0"/>
        <v>0</v>
      </c>
      <c r="F21" s="76">
        <f>分析係数表!C24</f>
        <v>0.69825317061497971</v>
      </c>
      <c r="G21" s="77">
        <f t="shared" si="1"/>
        <v>0</v>
      </c>
      <c r="H21" s="77">
        <v>5.9386195837220948E-2</v>
      </c>
      <c r="I21" s="77">
        <f t="shared" si="2"/>
        <v>5.9386195837220948E-2</v>
      </c>
      <c r="J21" s="76">
        <f>分析係数表!G24</f>
        <v>0.20807453416149069</v>
      </c>
      <c r="K21" s="78">
        <f t="shared" si="3"/>
        <v>1.2356755034452806E-2</v>
      </c>
      <c r="L21" s="79"/>
      <c r="M21" s="80"/>
      <c r="N21" s="81">
        <f>分析係数表!H24</f>
        <v>2.9019047377222226E-4</v>
      </c>
      <c r="O21" s="82">
        <f t="shared" si="4"/>
        <v>3.6522089544248804E-3</v>
      </c>
      <c r="P21" s="76">
        <f>分析係数表!C24</f>
        <v>0.69825317061497971</v>
      </c>
      <c r="Q21" s="82">
        <f t="shared" si="5"/>
        <v>2.5501664821755928E-3</v>
      </c>
      <c r="R21" s="83">
        <v>1.3145269206074381E-2</v>
      </c>
      <c r="S21" s="84">
        <f t="shared" si="6"/>
        <v>7.2531465043295329E-2</v>
      </c>
      <c r="T21" s="85">
        <f>分析係数表!F24</f>
        <v>0.39233954451345754</v>
      </c>
      <c r="U21" s="86">
        <f t="shared" si="7"/>
        <v>2.8456961957980257E-2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投入係数表!AA22</f>
        <v>0</v>
      </c>
      <c r="E22" s="77">
        <f t="shared" si="0"/>
        <v>0</v>
      </c>
      <c r="F22" s="76">
        <f>分析係数表!C25</f>
        <v>6.4698426111756691E-3</v>
      </c>
      <c r="G22" s="77">
        <f t="shared" si="1"/>
        <v>0</v>
      </c>
      <c r="H22" s="77">
        <v>1.6306131982339422E-3</v>
      </c>
      <c r="I22" s="77">
        <f t="shared" si="2"/>
        <v>1.6306131982339422E-3</v>
      </c>
      <c r="J22" s="76">
        <f>分析係数表!G25</f>
        <v>0.19696730374348445</v>
      </c>
      <c r="K22" s="78">
        <f t="shared" si="3"/>
        <v>3.2117748510467953E-4</v>
      </c>
      <c r="L22" s="79"/>
      <c r="M22" s="80"/>
      <c r="N22" s="81">
        <f>分析係数表!H25</f>
        <v>4.8606904356847223E-4</v>
      </c>
      <c r="O22" s="82">
        <f t="shared" si="4"/>
        <v>6.1174499986616738E-3</v>
      </c>
      <c r="P22" s="76">
        <f>分析係数表!C25</f>
        <v>6.4698426111756691E-3</v>
      </c>
      <c r="Q22" s="82">
        <f t="shared" si="5"/>
        <v>3.9578938673077837E-5</v>
      </c>
      <c r="R22" s="83">
        <v>4.6806310147243327E-4</v>
      </c>
      <c r="S22" s="84">
        <f t="shared" si="6"/>
        <v>2.0986762997063754E-3</v>
      </c>
      <c r="T22" s="85">
        <f>分析係数表!F25</f>
        <v>0.35065550465961143</v>
      </c>
      <c r="U22" s="86">
        <f t="shared" si="7"/>
        <v>7.3591239699070498E-4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投入係数表!AA23</f>
        <v>0</v>
      </c>
      <c r="E23" s="77">
        <f t="shared" si="0"/>
        <v>0</v>
      </c>
      <c r="F23" s="76">
        <f>分析係数表!C26</f>
        <v>0.30930996714129244</v>
      </c>
      <c r="G23" s="77">
        <f t="shared" si="1"/>
        <v>0</v>
      </c>
      <c r="H23" s="77">
        <v>4.977892501536104E-2</v>
      </c>
      <c r="I23" s="77">
        <f t="shared" si="2"/>
        <v>4.977892501536104E-2</v>
      </c>
      <c r="J23" s="76">
        <f>分析係数表!G26</f>
        <v>0.19640381464521278</v>
      </c>
      <c r="K23" s="78">
        <f t="shared" si="3"/>
        <v>9.7767707619549164E-3</v>
      </c>
      <c r="L23" s="79"/>
      <c r="M23" s="80"/>
      <c r="N23" s="81">
        <f>分析係数表!H26</f>
        <v>9.7503999187466672E-3</v>
      </c>
      <c r="O23" s="82">
        <f t="shared" si="4"/>
        <v>0.12271422086867596</v>
      </c>
      <c r="P23" s="76">
        <f>分析係数表!C26</f>
        <v>0.30930996714129244</v>
      </c>
      <c r="Q23" s="82">
        <f t="shared" si="5"/>
        <v>3.7956731624659464E-2</v>
      </c>
      <c r="R23" s="83">
        <v>4.300745734669055E-2</v>
      </c>
      <c r="S23" s="84">
        <f t="shared" si="6"/>
        <v>9.2786382362051584E-2</v>
      </c>
      <c r="T23" s="85">
        <f>分析係数表!F26</f>
        <v>0.33483174389782799</v>
      </c>
      <c r="U23" s="86">
        <f t="shared" si="7"/>
        <v>3.1067826216256401E-2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投入係数表!AA24</f>
        <v>0</v>
      </c>
      <c r="E24" s="77">
        <f t="shared" si="0"/>
        <v>0</v>
      </c>
      <c r="F24" s="76">
        <f>分析係数表!C27</f>
        <v>1</v>
      </c>
      <c r="G24" s="77">
        <f t="shared" si="1"/>
        <v>0</v>
      </c>
      <c r="H24" s="77">
        <v>1.9270245723048737E-2</v>
      </c>
      <c r="I24" s="77">
        <f t="shared" si="2"/>
        <v>1.9270245723048737E-2</v>
      </c>
      <c r="J24" s="76">
        <f>分析係数表!G27</f>
        <v>0.17104746959591996</v>
      </c>
      <c r="K24" s="78">
        <f t="shared" si="3"/>
        <v>3.2961267694190857E-3</v>
      </c>
      <c r="L24" s="79"/>
      <c r="M24" s="80"/>
      <c r="N24" s="81">
        <f>分析係数表!H27</f>
        <v>1.0751557053260833E-2</v>
      </c>
      <c r="O24" s="82">
        <f t="shared" si="4"/>
        <v>0.1353143417614418</v>
      </c>
      <c r="P24" s="76">
        <f>分析係数表!C27</f>
        <v>1</v>
      </c>
      <c r="Q24" s="82">
        <f t="shared" si="5"/>
        <v>0.1353143417614418</v>
      </c>
      <c r="R24" s="83">
        <v>0.14048893073294461</v>
      </c>
      <c r="S24" s="84">
        <f t="shared" si="6"/>
        <v>0.15975917645599336</v>
      </c>
      <c r="T24" s="85">
        <f>分析係数表!F27</f>
        <v>0.32230451819045502</v>
      </c>
      <c r="U24" s="86">
        <f t="shared" si="7"/>
        <v>5.1491104394152824E-2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投入係数表!AA25</f>
        <v>0</v>
      </c>
      <c r="E25" s="77">
        <f t="shared" si="0"/>
        <v>0</v>
      </c>
      <c r="F25" s="76">
        <f>分析係数表!C28</f>
        <v>0.18422373610613119</v>
      </c>
      <c r="G25" s="77">
        <f t="shared" si="1"/>
        <v>0</v>
      </c>
      <c r="H25" s="77">
        <v>0.10465903474938541</v>
      </c>
      <c r="I25" s="77">
        <f t="shared" si="2"/>
        <v>0.10465903474938541</v>
      </c>
      <c r="J25" s="76">
        <f>分析係数表!G28</f>
        <v>0.12484443941622356</v>
      </c>
      <c r="K25" s="78">
        <f t="shared" si="3"/>
        <v>1.3066098523130083E-2</v>
      </c>
      <c r="L25" s="79"/>
      <c r="M25" s="80"/>
      <c r="N25" s="81">
        <f>分析係数表!H28</f>
        <v>2.0316960544977711E-2</v>
      </c>
      <c r="O25" s="82">
        <f t="shared" si="4"/>
        <v>0.25570027942167195</v>
      </c>
      <c r="P25" s="76">
        <f>分析係数表!C28</f>
        <v>0.18422373610613119</v>
      </c>
      <c r="Q25" s="82">
        <f t="shared" si="5"/>
        <v>4.7106060798442102E-2</v>
      </c>
      <c r="R25" s="83">
        <v>5.6129223269317699E-2</v>
      </c>
      <c r="S25" s="84">
        <f t="shared" si="6"/>
        <v>0.16078825801870311</v>
      </c>
      <c r="T25" s="85">
        <f>分析係数表!F28</f>
        <v>0.21354225591130219</v>
      </c>
      <c r="U25" s="86">
        <f t="shared" si="7"/>
        <v>3.4335087341362383E-2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投入係数表!AA26</f>
        <v>3.6939313984168864E-3</v>
      </c>
      <c r="E26" s="77">
        <f t="shared" si="0"/>
        <v>0.36939313984168864</v>
      </c>
      <c r="F26" s="76">
        <f>分析係数表!C29</f>
        <v>0.37519639677385563</v>
      </c>
      <c r="G26" s="77">
        <f t="shared" si="1"/>
        <v>0.13859497506158255</v>
      </c>
      <c r="H26" s="77">
        <v>0.21630130409661727</v>
      </c>
      <c r="I26" s="77">
        <f t="shared" si="2"/>
        <v>0.21630130409661727</v>
      </c>
      <c r="J26" s="76">
        <f>分析係数表!G29</f>
        <v>0.26085431102534867</v>
      </c>
      <c r="K26" s="78">
        <f t="shared" si="3"/>
        <v>5.6423127654007525E-2</v>
      </c>
      <c r="L26" s="79"/>
      <c r="M26" s="80"/>
      <c r="N26" s="81">
        <f>分析係数表!H29</f>
        <v>9.7721642042795844E-3</v>
      </c>
      <c r="O26" s="82">
        <f t="shared" si="4"/>
        <v>0.12298813654025785</v>
      </c>
      <c r="P26" s="76">
        <f>分析係数表!C29</f>
        <v>0.37519639677385563</v>
      </c>
      <c r="Q26" s="82">
        <f t="shared" si="5"/>
        <v>4.6144705675835715E-2</v>
      </c>
      <c r="R26" s="83">
        <v>6.2871051217485166E-2</v>
      </c>
      <c r="S26" s="84">
        <f t="shared" si="6"/>
        <v>0.27917235531410245</v>
      </c>
      <c r="T26" s="85">
        <f>分析係数表!F29</f>
        <v>0.42899745636347691</v>
      </c>
      <c r="U26" s="86">
        <f t="shared" si="7"/>
        <v>0.11976423031675074</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投入係数表!AA27</f>
        <v>3.0079155672823221E-2</v>
      </c>
      <c r="E27" s="77">
        <f t="shared" si="0"/>
        <v>3.0079155672823221</v>
      </c>
      <c r="F27" s="76">
        <f>分析係数表!C30</f>
        <v>1</v>
      </c>
      <c r="G27" s="77">
        <f t="shared" si="1"/>
        <v>3.0079155672823221</v>
      </c>
      <c r="H27" s="77">
        <v>3.2254419706462509</v>
      </c>
      <c r="I27" s="77">
        <f t="shared" si="2"/>
        <v>3.2254419706462509</v>
      </c>
      <c r="J27" s="76">
        <f>分析係数表!G30</f>
        <v>0.34460347092581067</v>
      </c>
      <c r="K27" s="78">
        <f t="shared" si="3"/>
        <v>1.1114984983544849</v>
      </c>
      <c r="L27" s="79"/>
      <c r="M27" s="80"/>
      <c r="N27" s="81">
        <f>分析係数表!H30</f>
        <v>0</v>
      </c>
      <c r="O27" s="82">
        <f t="shared" si="4"/>
        <v>0</v>
      </c>
      <c r="P27" s="76">
        <f>分析係数表!C30</f>
        <v>1</v>
      </c>
      <c r="Q27" s="82">
        <f t="shared" si="5"/>
        <v>0</v>
      </c>
      <c r="R27" s="83">
        <v>3.8710069519041802E-2</v>
      </c>
      <c r="S27" s="84">
        <f t="shared" si="6"/>
        <v>3.2641520401652926</v>
      </c>
      <c r="T27" s="85">
        <f>分析係数表!F30</f>
        <v>0.44064163728133859</v>
      </c>
      <c r="U27" s="86">
        <f t="shared" si="7"/>
        <v>1.4383212993136563</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投入係数表!AA28</f>
        <v>4.2744063324538256E-2</v>
      </c>
      <c r="E28" s="77">
        <f t="shared" si="0"/>
        <v>4.2744063324538253</v>
      </c>
      <c r="F28" s="76">
        <f>分析係数表!C31</f>
        <v>0.41247576690614662</v>
      </c>
      <c r="G28" s="77">
        <f t="shared" si="1"/>
        <v>1.7630890300473812</v>
      </c>
      <c r="H28" s="77">
        <v>2.0000085793809084</v>
      </c>
      <c r="I28" s="77">
        <f t="shared" si="2"/>
        <v>2.0000085793809084</v>
      </c>
      <c r="J28" s="76">
        <f>分析係数表!G31</f>
        <v>7.085965394122494E-2</v>
      </c>
      <c r="K28" s="78">
        <f t="shared" si="3"/>
        <v>0.14171991581441207</v>
      </c>
      <c r="L28" s="79"/>
      <c r="M28" s="80"/>
      <c r="N28" s="81">
        <f>分析係数表!H31</f>
        <v>2.0541858162151181E-2</v>
      </c>
      <c r="O28" s="82">
        <f t="shared" si="4"/>
        <v>0.25853074136135118</v>
      </c>
      <c r="P28" s="76">
        <f>分析係数表!C31</f>
        <v>0.41247576690614662</v>
      </c>
      <c r="Q28" s="82">
        <f t="shared" si="5"/>
        <v>0.10663766581183796</v>
      </c>
      <c r="R28" s="83">
        <v>0.14251611121945362</v>
      </c>
      <c r="S28" s="84">
        <f t="shared" si="6"/>
        <v>2.1425246906003621</v>
      </c>
      <c r="T28" s="85">
        <f>分析係数表!F31</f>
        <v>0.34509750068662454</v>
      </c>
      <c r="U28" s="86">
        <f t="shared" si="7"/>
        <v>0.73937991588556851</v>
      </c>
      <c r="V28" s="87">
        <f>分析係数表!D31</f>
        <v>3.0074155451798958E-2</v>
      </c>
      <c r="W28" s="167">
        <f t="shared" si="8"/>
        <v>0</v>
      </c>
      <c r="X28" s="76">
        <f>分析係数表!E31</f>
        <v>2.6229057951112331E-2</v>
      </c>
      <c r="Y28" s="166">
        <f t="shared" si="9"/>
        <v>0</v>
      </c>
    </row>
    <row r="29" spans="1:25" x14ac:dyDescent="0.2">
      <c r="A29" s="6" t="s">
        <v>17</v>
      </c>
      <c r="B29" s="5" t="s">
        <v>273</v>
      </c>
      <c r="C29" s="75">
        <f>最終需要_まとめ!C30</f>
        <v>100</v>
      </c>
      <c r="D29" s="76">
        <f>投入係数表!AA29</f>
        <v>9.2348284960422161E-2</v>
      </c>
      <c r="E29" s="77">
        <f t="shared" si="0"/>
        <v>9.2348284960422156</v>
      </c>
      <c r="F29" s="76">
        <f>分析係数表!C32</f>
        <v>0.57030303030303031</v>
      </c>
      <c r="G29" s="77">
        <f t="shared" si="1"/>
        <v>5.2666506756216513</v>
      </c>
      <c r="H29" s="77">
        <v>5.5703638504686177</v>
      </c>
      <c r="I29" s="77">
        <f t="shared" si="2"/>
        <v>105.57036385046862</v>
      </c>
      <c r="J29" s="76">
        <f>分析係数表!G32</f>
        <v>0.14036939313984167</v>
      </c>
      <c r="K29" s="78">
        <f t="shared" si="3"/>
        <v>14.81884790724256</v>
      </c>
      <c r="L29" s="79"/>
      <c r="M29" s="80"/>
      <c r="N29" s="81">
        <f>分析係数表!H32</f>
        <v>5.992433283396389E-3</v>
      </c>
      <c r="O29" s="82">
        <f t="shared" si="4"/>
        <v>7.5418114908873776E-2</v>
      </c>
      <c r="P29" s="76">
        <f>分析係数表!C32</f>
        <v>0.57030303030303031</v>
      </c>
      <c r="Q29" s="82">
        <f t="shared" si="5"/>
        <v>4.3011179472272863E-2</v>
      </c>
      <c r="R29" s="83">
        <v>5.5352046781156038E-2</v>
      </c>
      <c r="S29" s="84">
        <f t="shared" si="6"/>
        <v>105.62571589724978</v>
      </c>
      <c r="T29" s="85">
        <f>分析係数表!F32</f>
        <v>0.48284960422163586</v>
      </c>
      <c r="U29" s="86">
        <f t="shared" si="7"/>
        <v>51.001335116614008</v>
      </c>
      <c r="V29" s="87">
        <f>分析係数表!D32</f>
        <v>2.4802110817941952E-2</v>
      </c>
      <c r="W29" s="167">
        <f t="shared" si="8"/>
        <v>3</v>
      </c>
      <c r="X29" s="76">
        <f>分析係数表!E32</f>
        <v>3.5883905013192614E-2</v>
      </c>
      <c r="Y29" s="166">
        <f t="shared" si="9"/>
        <v>4</v>
      </c>
    </row>
    <row r="30" spans="1:25" x14ac:dyDescent="0.2">
      <c r="A30" s="6" t="s">
        <v>18</v>
      </c>
      <c r="B30" s="5" t="s">
        <v>274</v>
      </c>
      <c r="C30" s="90"/>
      <c r="D30" s="76">
        <f>投入係数表!AA30</f>
        <v>2.1108179419525065E-3</v>
      </c>
      <c r="E30" s="77">
        <f t="shared" si="0"/>
        <v>0.21108179419525064</v>
      </c>
      <c r="F30" s="76">
        <f>分析係数表!C33</f>
        <v>0.6011428571428572</v>
      </c>
      <c r="G30" s="77">
        <f t="shared" si="1"/>
        <v>0.12689031285337354</v>
      </c>
      <c r="H30" s="77">
        <v>0.16228904181166726</v>
      </c>
      <c r="I30" s="77">
        <f t="shared" si="2"/>
        <v>0.16228904181166726</v>
      </c>
      <c r="J30" s="76">
        <f>分析係数表!G33</f>
        <v>0.50790638836179636</v>
      </c>
      <c r="K30" s="78">
        <f t="shared" si="3"/>
        <v>8.2427641097260473E-2</v>
      </c>
      <c r="L30" s="79"/>
      <c r="M30" s="80"/>
      <c r="N30" s="81">
        <f>分析係数表!H33</f>
        <v>9.0684523053819453E-4</v>
      </c>
      <c r="O30" s="82">
        <f t="shared" si="4"/>
        <v>1.1413152982577751E-2</v>
      </c>
      <c r="P30" s="76">
        <f>分析係数表!C33</f>
        <v>0.6011428571428572</v>
      </c>
      <c r="Q30" s="82">
        <f t="shared" si="5"/>
        <v>6.8609353929553118E-3</v>
      </c>
      <c r="R30" s="83">
        <v>2.1106173628615613E-2</v>
      </c>
      <c r="S30" s="84">
        <f t="shared" si="6"/>
        <v>0.18339521544028287</v>
      </c>
      <c r="T30" s="85">
        <f>分析係数表!F33</f>
        <v>0.64579380139152431</v>
      </c>
      <c r="U30" s="86">
        <f t="shared" si="7"/>
        <v>0.11843549333619785</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投入係数表!AA31</f>
        <v>1.7941952506596307E-2</v>
      </c>
      <c r="E31" s="77">
        <f t="shared" si="0"/>
        <v>1.7941952506596308</v>
      </c>
      <c r="F31" s="76">
        <f>分析係数表!C34</f>
        <v>0.23356645198677672</v>
      </c>
      <c r="G31" s="77">
        <f t="shared" si="1"/>
        <v>0.41906381886809552</v>
      </c>
      <c r="H31" s="77">
        <v>0.59795893738717409</v>
      </c>
      <c r="I31" s="77">
        <f t="shared" si="2"/>
        <v>0.59795893738717409</v>
      </c>
      <c r="J31" s="76">
        <f>分析係数表!G34</f>
        <v>0.42480002746403928</v>
      </c>
      <c r="K31" s="78">
        <f t="shared" si="3"/>
        <v>0.25401297302443931</v>
      </c>
      <c r="L31" s="79"/>
      <c r="M31" s="80"/>
      <c r="N31" s="81">
        <f>分析係数表!H34</f>
        <v>0.14989426184611926</v>
      </c>
      <c r="O31" s="82">
        <f t="shared" si="4"/>
        <v>1.8865028827962418</v>
      </c>
      <c r="P31" s="76">
        <f>分析係数表!C34</f>
        <v>0.23356645198677672</v>
      </c>
      <c r="Q31" s="82">
        <f t="shared" si="5"/>
        <v>0.44062378499754429</v>
      </c>
      <c r="R31" s="83">
        <v>0.48111688227458005</v>
      </c>
      <c r="S31" s="84">
        <f t="shared" si="6"/>
        <v>1.079075819661754</v>
      </c>
      <c r="T31" s="85">
        <f>分析係数表!F34</f>
        <v>0.69961207044526075</v>
      </c>
      <c r="U31" s="86">
        <f t="shared" si="7"/>
        <v>0.75493446836097655</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投入係数表!AA32</f>
        <v>2.3746701846965697E-2</v>
      </c>
      <c r="E32" s="77">
        <f t="shared" si="0"/>
        <v>2.3746701846965697</v>
      </c>
      <c r="F32" s="76">
        <f>分析係数表!C35</f>
        <v>0.38334288443170961</v>
      </c>
      <c r="G32" s="77">
        <f t="shared" si="1"/>
        <v>0.91031291817556359</v>
      </c>
      <c r="H32" s="77">
        <v>1.0530466198574544</v>
      </c>
      <c r="I32" s="77">
        <f t="shared" si="2"/>
        <v>1.0530466198574544</v>
      </c>
      <c r="J32" s="76">
        <f>分析係数表!G35</f>
        <v>0.31383724189479584</v>
      </c>
      <c r="K32" s="78">
        <f t="shared" si="3"/>
        <v>0.33048524676270102</v>
      </c>
      <c r="L32" s="79"/>
      <c r="M32" s="80"/>
      <c r="N32" s="81">
        <f>分析係数表!H35</f>
        <v>5.7098603095606881E-2</v>
      </c>
      <c r="O32" s="82">
        <f t="shared" si="4"/>
        <v>0.71861776439502556</v>
      </c>
      <c r="P32" s="76">
        <f>分析係数表!C35</f>
        <v>0.38334288443170961</v>
      </c>
      <c r="Q32" s="82">
        <f t="shared" si="5"/>
        <v>0.27547700660705582</v>
      </c>
      <c r="R32" s="83">
        <v>0.37151810781152439</v>
      </c>
      <c r="S32" s="84">
        <f t="shared" si="6"/>
        <v>1.4245647276689788</v>
      </c>
      <c r="T32" s="85">
        <f>分析係数表!F35</f>
        <v>0.64393160796038496</v>
      </c>
      <c r="U32" s="86">
        <f t="shared" si="7"/>
        <v>0.91732225573153336</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投入係数表!AA33</f>
        <v>5.2770448548812663E-4</v>
      </c>
      <c r="E33" s="77">
        <f t="shared" si="0"/>
        <v>5.277044854881266E-2</v>
      </c>
      <c r="F33" s="76">
        <f>分析係数表!C36</f>
        <v>0.89284634912959382</v>
      </c>
      <c r="G33" s="77">
        <f t="shared" si="1"/>
        <v>4.7115902328738454E-2</v>
      </c>
      <c r="H33" s="77">
        <v>0.15923253698547352</v>
      </c>
      <c r="I33" s="77">
        <f t="shared" si="2"/>
        <v>0.15923253698547352</v>
      </c>
      <c r="J33" s="76">
        <f>分析係数表!G36</f>
        <v>2.3659252759121133E-2</v>
      </c>
      <c r="K33" s="78">
        <f t="shared" si="3"/>
        <v>3.7673228400154223E-3</v>
      </c>
      <c r="L33" s="79"/>
      <c r="M33" s="80"/>
      <c r="N33" s="81">
        <f>分析係数表!H36</f>
        <v>0.22140807672636126</v>
      </c>
      <c r="O33" s="82">
        <f t="shared" si="4"/>
        <v>2.786544127002323</v>
      </c>
      <c r="P33" s="76">
        <f>分析係数表!C36</f>
        <v>0.89284634912959382</v>
      </c>
      <c r="Q33" s="82">
        <f t="shared" si="5"/>
        <v>2.4879557504825351</v>
      </c>
      <c r="R33" s="83">
        <v>2.573379457052773</v>
      </c>
      <c r="S33" s="84">
        <f t="shared" si="6"/>
        <v>2.7326119940382467</v>
      </c>
      <c r="T33" s="85">
        <f>分析係数表!F36</f>
        <v>0.87728239225083537</v>
      </c>
      <c r="U33" s="86">
        <f t="shared" si="7"/>
        <v>2.3972723872231985</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投入係数表!AA34</f>
        <v>1.3192612137203167E-2</v>
      </c>
      <c r="E34" s="77">
        <f t="shared" si="0"/>
        <v>1.3192612137203166</v>
      </c>
      <c r="F34" s="76">
        <f>分析係数表!C37</f>
        <v>0.21490407922986354</v>
      </c>
      <c r="G34" s="77">
        <f t="shared" si="1"/>
        <v>0.28351461639823683</v>
      </c>
      <c r="H34" s="77">
        <v>0.38582963320819297</v>
      </c>
      <c r="I34" s="77">
        <f t="shared" si="2"/>
        <v>0.38582963320819297</v>
      </c>
      <c r="J34" s="76">
        <f>分析係数表!G37</f>
        <v>0.45930626057529611</v>
      </c>
      <c r="K34" s="78">
        <f t="shared" si="3"/>
        <v>0.17721396604799319</v>
      </c>
      <c r="L34" s="79"/>
      <c r="M34" s="80"/>
      <c r="N34" s="81">
        <f>分析係数表!H37</f>
        <v>4.6223715090992851E-2</v>
      </c>
      <c r="O34" s="82">
        <f t="shared" si="4"/>
        <v>0.58175123382795313</v>
      </c>
      <c r="P34" s="76">
        <f>分析係数表!C37</f>
        <v>0.21490407922986354</v>
      </c>
      <c r="Q34" s="82">
        <f t="shared" si="5"/>
        <v>0.1250207132466333</v>
      </c>
      <c r="R34" s="83">
        <v>0.14654305038329032</v>
      </c>
      <c r="S34" s="84">
        <f t="shared" si="6"/>
        <v>0.53237268359148326</v>
      </c>
      <c r="T34" s="85">
        <f>分析係数表!F37</f>
        <v>0.7057529610829103</v>
      </c>
      <c r="U34" s="86">
        <f t="shared" si="7"/>
        <v>0.37572359784434461</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投入係数表!AA35</f>
        <v>4.0105540897097627E-2</v>
      </c>
      <c r="E35" s="77">
        <f t="shared" si="0"/>
        <v>4.0105540897097631</v>
      </c>
      <c r="F35" s="76">
        <f>分析係数表!C38</f>
        <v>0.11038675651919128</v>
      </c>
      <c r="G35" s="77">
        <f t="shared" si="1"/>
        <v>0.44271205780783845</v>
      </c>
      <c r="H35" s="77">
        <v>0.51405819283638021</v>
      </c>
      <c r="I35" s="77">
        <f t="shared" si="2"/>
        <v>0.51405819283638021</v>
      </c>
      <c r="J35" s="76">
        <f>分析係数表!G38</f>
        <v>0.31473468458209974</v>
      </c>
      <c r="K35" s="78">
        <f t="shared" si="3"/>
        <v>0.16179194317920234</v>
      </c>
      <c r="L35" s="79"/>
      <c r="M35" s="80"/>
      <c r="N35" s="81">
        <f>分析係数表!H38</f>
        <v>4.1428317511906877E-2</v>
      </c>
      <c r="O35" s="82">
        <f t="shared" si="4"/>
        <v>0.52139848085608198</v>
      </c>
      <c r="P35" s="76">
        <f>分析係数表!C38</f>
        <v>0.11038675651919128</v>
      </c>
      <c r="Q35" s="82">
        <f t="shared" si="5"/>
        <v>5.7555487155736537E-2</v>
      </c>
      <c r="R35" s="83">
        <v>6.9984291762477543E-2</v>
      </c>
      <c r="S35" s="84">
        <f t="shared" si="6"/>
        <v>0.58404248459885777</v>
      </c>
      <c r="T35" s="85">
        <f>分析係数表!F38</f>
        <v>0.52516511045319969</v>
      </c>
      <c r="U35" s="86">
        <f t="shared" si="7"/>
        <v>0.30671873593372034</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投入係数表!AA36</f>
        <v>0</v>
      </c>
      <c r="E36" s="77">
        <f t="shared" si="0"/>
        <v>0</v>
      </c>
      <c r="F36" s="76">
        <f>分析係数表!C39</f>
        <v>1</v>
      </c>
      <c r="G36" s="77">
        <f t="shared" si="1"/>
        <v>0</v>
      </c>
      <c r="H36" s="77">
        <v>7.6111174500185619E-2</v>
      </c>
      <c r="I36" s="77">
        <f t="shared" si="2"/>
        <v>7.6111174500185619E-2</v>
      </c>
      <c r="J36" s="76">
        <f>分析係数表!G39</f>
        <v>0.35137517630465442</v>
      </c>
      <c r="K36" s="78">
        <f t="shared" si="3"/>
        <v>2.6743577358757039E-2</v>
      </c>
      <c r="L36" s="79"/>
      <c r="M36" s="80"/>
      <c r="N36" s="81">
        <f>分析係数表!H39</f>
        <v>3.6128713984641667E-3</v>
      </c>
      <c r="O36" s="82">
        <f t="shared" si="4"/>
        <v>4.5470001482589756E-2</v>
      </c>
      <c r="P36" s="76">
        <f>分析係数表!C39</f>
        <v>1</v>
      </c>
      <c r="Q36" s="82">
        <f t="shared" si="5"/>
        <v>4.5470001482589756E-2</v>
      </c>
      <c r="R36" s="83">
        <v>6.4129983863149859E-2</v>
      </c>
      <c r="S36" s="84">
        <f t="shared" si="6"/>
        <v>0.14024115836333548</v>
      </c>
      <c r="T36" s="85">
        <f>分析係数表!F39</f>
        <v>0.70210390220968499</v>
      </c>
      <c r="U36" s="86">
        <f t="shared" si="7"/>
        <v>9.8463864537304241E-2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投入係数表!AA37</f>
        <v>0</v>
      </c>
      <c r="E37" s="77">
        <f t="shared" si="0"/>
        <v>0</v>
      </c>
      <c r="F37" s="76">
        <f>分析係数表!C40</f>
        <v>1</v>
      </c>
      <c r="G37" s="77">
        <f t="shared" si="1"/>
        <v>0</v>
      </c>
      <c r="H37" s="77">
        <v>3.258757858368069E-3</v>
      </c>
      <c r="I37" s="77">
        <f t="shared" si="2"/>
        <v>3.258757858368069E-3</v>
      </c>
      <c r="J37" s="76">
        <f>分析係数表!G40</f>
        <v>0.54518413597733706</v>
      </c>
      <c r="K37" s="78">
        <f t="shared" si="3"/>
        <v>1.7766230873737532E-3</v>
      </c>
      <c r="L37" s="79"/>
      <c r="M37" s="80"/>
      <c r="N37" s="81">
        <f>分析係数表!H40</f>
        <v>3.4256985428810838E-2</v>
      </c>
      <c r="O37" s="82">
        <f t="shared" si="4"/>
        <v>0.43114326706985712</v>
      </c>
      <c r="P37" s="76">
        <f>分析係数表!C40</f>
        <v>1</v>
      </c>
      <c r="Q37" s="82">
        <f t="shared" si="5"/>
        <v>0.43114326706985712</v>
      </c>
      <c r="R37" s="83">
        <v>0.43195611178508686</v>
      </c>
      <c r="S37" s="84">
        <f t="shared" si="6"/>
        <v>0.4352148696434549</v>
      </c>
      <c r="T37" s="85">
        <f>分析係数表!F40</f>
        <v>0.74197355996222847</v>
      </c>
      <c r="U37" s="86">
        <f t="shared" si="7"/>
        <v>0.32291792617785142</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投入係数表!AA38</f>
        <v>5.2770448548812663E-4</v>
      </c>
      <c r="E38" s="77">
        <f t="shared" si="0"/>
        <v>5.277044854881266E-2</v>
      </c>
      <c r="F38" s="76">
        <f>分析係数表!C41</f>
        <v>0.81633454219164769</v>
      </c>
      <c r="G38" s="77">
        <f t="shared" si="1"/>
        <v>4.3078339957342879E-2</v>
      </c>
      <c r="H38" s="77">
        <v>4.8011944808281935E-2</v>
      </c>
      <c r="I38" s="77">
        <f t="shared" si="2"/>
        <v>4.8011944808281935E-2</v>
      </c>
      <c r="J38" s="76">
        <f>分析係数表!G41</f>
        <v>0.4395790436970945</v>
      </c>
      <c r="K38" s="78">
        <f t="shared" si="3"/>
        <v>2.1105044784862255E-2</v>
      </c>
      <c r="L38" s="79"/>
      <c r="M38" s="80"/>
      <c r="N38" s="81">
        <f>分析係数表!H41</f>
        <v>5.7994566183378615E-2</v>
      </c>
      <c r="O38" s="82">
        <f t="shared" si="4"/>
        <v>0.72989395954181224</v>
      </c>
      <c r="P38" s="76">
        <f>分析係数表!C41</f>
        <v>0.81633454219164769</v>
      </c>
      <c r="Q38" s="82">
        <f t="shared" si="5"/>
        <v>0.59583765131101429</v>
      </c>
      <c r="R38" s="83">
        <v>0.6068608965698894</v>
      </c>
      <c r="S38" s="84">
        <f t="shared" si="6"/>
        <v>0.65487284137817137</v>
      </c>
      <c r="T38" s="85">
        <f>分析係数表!F41</f>
        <v>0.54481811942347291</v>
      </c>
      <c r="U38" s="86">
        <f t="shared" si="7"/>
        <v>0.35678658990116158</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投入係数表!AA39</f>
        <v>8.9709762532981536E-3</v>
      </c>
      <c r="E39" s="77">
        <f>$C$29*D39</f>
        <v>0.89709762532981541</v>
      </c>
      <c r="F39" s="76">
        <f>分析係数表!C42</f>
        <v>0.95937673900946019</v>
      </c>
      <c r="G39" s="77">
        <f>E39*F39</f>
        <v>0.86065459436204883</v>
      </c>
      <c r="H39" s="77">
        <v>0.92869617450370834</v>
      </c>
      <c r="I39" s="77">
        <f>C39+H39</f>
        <v>0.92869617450370834</v>
      </c>
      <c r="J39" s="76">
        <f>分析係数表!G42</f>
        <v>0.48447864154948261</v>
      </c>
      <c r="K39" s="78">
        <f>I39*J39</f>
        <v>0.44993346103575788</v>
      </c>
      <c r="L39" s="79"/>
      <c r="M39" s="80"/>
      <c r="N39" s="81">
        <f>分析係数表!H42</f>
        <v>1.0613716578219029E-2</v>
      </c>
      <c r="O39" s="82">
        <f t="shared" si="4"/>
        <v>0.13357954250808998</v>
      </c>
      <c r="P39" s="76">
        <f>分析係数表!C42</f>
        <v>0.95937673900946019</v>
      </c>
      <c r="Q39" s="82">
        <f>O39*P39</f>
        <v>0.12815310588978693</v>
      </c>
      <c r="R39" s="83">
        <v>0.13432204065581954</v>
      </c>
      <c r="S39" s="84">
        <f>I39+R39</f>
        <v>1.063018215159528</v>
      </c>
      <c r="T39" s="85">
        <f>分析係数表!F42</f>
        <v>0.55638100291854609</v>
      </c>
      <c r="U39" s="86">
        <f>S39*T39</f>
        <v>0.59144314067114101</v>
      </c>
      <c r="V39" s="87">
        <f>分析係数表!D42</f>
        <v>0.13372247280445743</v>
      </c>
      <c r="W39" s="167">
        <f>ROUND(S39*V39,0)</f>
        <v>0</v>
      </c>
      <c r="X39" s="76">
        <f>分析係数表!E42</f>
        <v>9.7903953303263472E-2</v>
      </c>
      <c r="Y39" s="166">
        <f>ROUND(S39*X39,0)</f>
        <v>0</v>
      </c>
    </row>
    <row r="40" spans="1:25" x14ac:dyDescent="0.2">
      <c r="A40" s="6" t="s">
        <v>195</v>
      </c>
      <c r="B40" s="5" t="s">
        <v>41</v>
      </c>
      <c r="C40" s="90"/>
      <c r="D40" s="76">
        <f>投入係数表!AA40</f>
        <v>0.13456464379947231</v>
      </c>
      <c r="E40" s="77">
        <f>$C$29*D40</f>
        <v>13.456464379947231</v>
      </c>
      <c r="F40" s="76">
        <f>分析係数表!C43</f>
        <v>0.4131437979732393</v>
      </c>
      <c r="G40" s="77">
        <f>E40*F40</f>
        <v>5.5594548012230103</v>
      </c>
      <c r="H40" s="77">
        <v>6.534665852974384</v>
      </c>
      <c r="I40" s="77">
        <f>C40+H40</f>
        <v>6.534665852974384</v>
      </c>
      <c r="J40" s="76">
        <f>分析係数表!G43</f>
        <v>0.33776204164621748</v>
      </c>
      <c r="K40" s="78">
        <f>I40*J40</f>
        <v>2.2071620799764493</v>
      </c>
      <c r="L40" s="79"/>
      <c r="M40" s="80"/>
      <c r="N40" s="81">
        <f>分析係数表!H43</f>
        <v>3.0226965224299098E-2</v>
      </c>
      <c r="O40" s="82">
        <f t="shared" si="4"/>
        <v>0.38042321521528155</v>
      </c>
      <c r="P40" s="76">
        <f>分析係数表!C43</f>
        <v>0.4131437979732393</v>
      </c>
      <c r="Q40" s="82">
        <f>O40*P40</f>
        <v>0.15716949197123242</v>
      </c>
      <c r="R40" s="83">
        <v>0.28117908593985086</v>
      </c>
      <c r="S40" s="84">
        <f>I40+R40</f>
        <v>6.8158449389142346</v>
      </c>
      <c r="T40" s="85">
        <f>分析係数表!F43</f>
        <v>0.53379373203393399</v>
      </c>
      <c r="U40" s="86">
        <f>S40*T40</f>
        <v>3.63825530690763</v>
      </c>
      <c r="V40" s="87">
        <f>分析係数表!D43</f>
        <v>0.11519315711982052</v>
      </c>
      <c r="W40" s="167">
        <f>ROUND(S40*V40,0)</f>
        <v>1</v>
      </c>
      <c r="X40" s="76">
        <f>分析係数表!E43</f>
        <v>9.142536633246863E-2</v>
      </c>
      <c r="Y40" s="166">
        <f>ROUND(S40*X40,0)</f>
        <v>1</v>
      </c>
    </row>
    <row r="41" spans="1:25" x14ac:dyDescent="0.2">
      <c r="A41" s="6" t="s">
        <v>341</v>
      </c>
      <c r="B41" s="5" t="s">
        <v>42</v>
      </c>
      <c r="C41" s="90"/>
      <c r="D41" s="76">
        <f>投入係数表!AA41</f>
        <v>0</v>
      </c>
      <c r="E41" s="77">
        <f>$C$29*D41</f>
        <v>0</v>
      </c>
      <c r="F41" s="76">
        <f>分析係数表!C44</f>
        <v>0.45547864698968266</v>
      </c>
      <c r="G41" s="77">
        <f>E41*F41</f>
        <v>0</v>
      </c>
      <c r="H41" s="77">
        <v>7.1049524618106187E-3</v>
      </c>
      <c r="I41" s="77">
        <f>C41+H41</f>
        <v>7.1049524618106187E-3</v>
      </c>
      <c r="J41" s="76">
        <f>分析係数表!G44</f>
        <v>0.26709165419892017</v>
      </c>
      <c r="K41" s="78">
        <f>I41*J41</f>
        <v>1.8976735060296883E-3</v>
      </c>
      <c r="L41" s="79"/>
      <c r="M41" s="80"/>
      <c r="N41" s="81">
        <f>分析係数表!H44</f>
        <v>0.10779487886361411</v>
      </c>
      <c r="O41" s="82">
        <f t="shared" si="4"/>
        <v>1.356658668733052</v>
      </c>
      <c r="P41" s="76">
        <f>分析係数表!C44</f>
        <v>0.45547864698968266</v>
      </c>
      <c r="Q41" s="82">
        <f>O41*P41</f>
        <v>0.61792905486135463</v>
      </c>
      <c r="R41" s="83">
        <v>0.62816136158933844</v>
      </c>
      <c r="S41" s="84">
        <f>I41+R41</f>
        <v>0.63526631405114908</v>
      </c>
      <c r="T41" s="85">
        <f>分析係数表!F44</f>
        <v>0.48806348793338972</v>
      </c>
      <c r="U41" s="86">
        <f>S41*T41</f>
        <v>0.31005029300239195</v>
      </c>
      <c r="V41" s="87">
        <f>分析係数表!D44</f>
        <v>0.21589800299225917</v>
      </c>
      <c r="W41" s="167">
        <f>ROUND(S41*V41,0)</f>
        <v>0</v>
      </c>
      <c r="X41" s="76">
        <f>分析係数表!E44</f>
        <v>0.16906264229493267</v>
      </c>
      <c r="Y41" s="166">
        <f>ROUND(S41*X41,0)</f>
        <v>0</v>
      </c>
    </row>
    <row r="42" spans="1:25" x14ac:dyDescent="0.2">
      <c r="A42" s="6" t="s">
        <v>342</v>
      </c>
      <c r="B42" s="5" t="s">
        <v>279</v>
      </c>
      <c r="C42" s="90"/>
      <c r="D42" s="76">
        <f>投入係数表!AA42</f>
        <v>1.5831134564643799E-3</v>
      </c>
      <c r="E42" s="77">
        <f>$C$29*D42</f>
        <v>0.15831134564643798</v>
      </c>
      <c r="F42" s="76">
        <f>分析係数表!C45</f>
        <v>1</v>
      </c>
      <c r="G42" s="77">
        <f>E42*F42</f>
        <v>0.15831134564643798</v>
      </c>
      <c r="H42" s="77">
        <v>0.20696139177873518</v>
      </c>
      <c r="I42" s="77">
        <f>C42+H42</f>
        <v>0.20696139177873518</v>
      </c>
      <c r="J42" s="76">
        <f>分析係数表!G45</f>
        <v>0</v>
      </c>
      <c r="K42" s="78">
        <f>I42*J42</f>
        <v>0</v>
      </c>
      <c r="L42" s="79"/>
      <c r="M42" s="80"/>
      <c r="N42" s="81">
        <f>分析係数表!H45</f>
        <v>0</v>
      </c>
      <c r="O42" s="82">
        <f t="shared" si="4"/>
        <v>0</v>
      </c>
      <c r="P42" s="76">
        <f>分析係数表!C45</f>
        <v>1</v>
      </c>
      <c r="Q42" s="82">
        <f>O42*P42</f>
        <v>0</v>
      </c>
      <c r="R42" s="83">
        <v>1.34978646027482E-2</v>
      </c>
      <c r="S42" s="84">
        <f>I42+R42</f>
        <v>0.22045925638148339</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76">
        <f>投入係数表!AA43</f>
        <v>1.0026385224274407E-2</v>
      </c>
      <c r="E43" s="77">
        <f>$C$29*D43</f>
        <v>1.0026385224274408</v>
      </c>
      <c r="F43" s="76">
        <f>分析係数表!C46</f>
        <v>0.339622641509434</v>
      </c>
      <c r="G43" s="77">
        <f>E43*F43</f>
        <v>0.34051874346592331</v>
      </c>
      <c r="H43" s="77">
        <v>0.40149302950011412</v>
      </c>
      <c r="I43" s="77">
        <f>C43+H43</f>
        <v>0.40149302950011412</v>
      </c>
      <c r="J43" s="76">
        <f>分析係数表!G46</f>
        <v>9.1833387996064289E-3</v>
      </c>
      <c r="K43" s="78">
        <f>I43*J43</f>
        <v>3.6870465155799267E-3</v>
      </c>
      <c r="L43" s="79"/>
      <c r="M43" s="80"/>
      <c r="N43" s="81">
        <f>分析係数表!H46</f>
        <v>2.0661561732582222E-2</v>
      </c>
      <c r="O43" s="82">
        <f t="shared" si="4"/>
        <v>0.26003727755505146</v>
      </c>
      <c r="P43" s="76">
        <f>分析係数表!C46</f>
        <v>0.339622641509434</v>
      </c>
      <c r="Q43" s="82">
        <f>O43*P43</f>
        <v>8.831454709416843E-2</v>
      </c>
      <c r="R43" s="83">
        <v>9.8433021242781568E-2</v>
      </c>
      <c r="S43" s="84">
        <f>I43+R43</f>
        <v>0.4999260507428957</v>
      </c>
      <c r="T43" s="85">
        <f>分析係数表!F46</f>
        <v>0.31321744834371923</v>
      </c>
      <c r="U43" s="86">
        <f>S43*T43</f>
        <v>0.1565855619742425</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92">
        <f>投入係数表!AA44</f>
        <v>0.50343007915567284</v>
      </c>
      <c r="E44" s="91">
        <f>SUM(E5:E43)</f>
        <v>50.343007915567277</v>
      </c>
      <c r="F44" s="92">
        <f>分析係数表!C47</f>
        <v>0.37586044165269894</v>
      </c>
      <c r="G44" s="91">
        <f>SUM(G5:G43)</f>
        <v>19.971180723261995</v>
      </c>
      <c r="H44" s="91">
        <f>SUM(H5:H43)</f>
        <v>23.237361449091374</v>
      </c>
      <c r="I44" s="91">
        <f>SUM(I5:I43)</f>
        <v>123.23736144909138</v>
      </c>
      <c r="J44" s="92">
        <f>分析係数表!G47</f>
        <v>0.22454849559823431</v>
      </c>
      <c r="K44" s="93">
        <f>SUM(K5:K43)</f>
        <v>20.061994223528266</v>
      </c>
      <c r="L44" s="94">
        <f>最終需要_まとめ!$L$33</f>
        <v>0.62733333333333341</v>
      </c>
      <c r="M44" s="91">
        <f>K44*L44</f>
        <v>12.585557709560067</v>
      </c>
      <c r="N44" s="95">
        <f>分析係数表!H47</f>
        <v>1</v>
      </c>
      <c r="O44" s="96">
        <f>SUM(O5:O43)</f>
        <v>12.585557709560067</v>
      </c>
      <c r="P44" s="92">
        <f>分析係数表!C47</f>
        <v>0.37586044165269894</v>
      </c>
      <c r="Q44" s="96">
        <f>SUM(Q5:Q43)</f>
        <v>6.0093890489407498</v>
      </c>
      <c r="R44" s="91">
        <f>SUM(R5:R43)</f>
        <v>6.6554784490755585</v>
      </c>
      <c r="S44" s="97">
        <f>SUM(S5:S43)</f>
        <v>129.89283989816693</v>
      </c>
      <c r="T44" s="98">
        <f>分析係数表!F47</f>
        <v>0.4514453000332283</v>
      </c>
      <c r="U44" s="99">
        <f>SUM(U5:U43)</f>
        <v>64.156775862205407</v>
      </c>
      <c r="V44" s="100">
        <f>分析係数表!D47</f>
        <v>6.1166352989693973E-2</v>
      </c>
      <c r="W44" s="164">
        <f>SUM(W5:W43)</f>
        <v>4</v>
      </c>
      <c r="X44" s="92">
        <f>分析係数表!E47</f>
        <v>5.2427176815309715E-2</v>
      </c>
      <c r="Y44" s="165">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49"/>
  <sheetViews>
    <sheetView workbookViewId="0">
      <pane xSplit="2" ySplit="5" topLeftCell="C37" activePane="bottomRight" state="frozen"/>
      <selection activeCell="D5" sqref="D5"/>
      <selection pane="topRight" activeCell="D5" sqref="D5"/>
      <selection pane="bottomLeft" activeCell="D5" sqref="D5"/>
      <selection pane="bottomRight" activeCell="J33" sqref="J33:L33"/>
    </sheetView>
  </sheetViews>
  <sheetFormatPr defaultRowHeight="13" x14ac:dyDescent="0.2"/>
  <cols>
    <col min="1" max="1" width="3.08984375" customWidth="1"/>
    <col min="2" max="2" width="23.453125" customWidth="1"/>
    <col min="3" max="3" width="10.08984375" customWidth="1"/>
    <col min="4" max="5" width="10.90625" customWidth="1"/>
    <col min="6" max="7" width="9.08984375" customWidth="1"/>
    <col min="8" max="8" width="6.90625" customWidth="1"/>
    <col min="9" max="9" width="4" customWidth="1"/>
    <col min="10" max="10" width="16.453125" customWidth="1"/>
    <col min="11" max="11" width="11.453125" customWidth="1"/>
    <col min="12" max="12" width="12.453125" customWidth="1"/>
  </cols>
  <sheetData>
    <row r="1" spans="1:12" x14ac:dyDescent="0.2">
      <c r="A1" s="15" t="s">
        <v>359</v>
      </c>
    </row>
    <row r="2" spans="1:12" x14ac:dyDescent="0.2">
      <c r="A2" s="43" t="s">
        <v>358</v>
      </c>
      <c r="B2" s="44"/>
      <c r="C2" s="44"/>
      <c r="D2" s="44"/>
      <c r="E2" s="44"/>
      <c r="F2" s="44"/>
      <c r="G2" s="45"/>
      <c r="H2" s="46"/>
      <c r="I2" s="46"/>
      <c r="J2" s="46"/>
    </row>
    <row r="3" spans="1:12" x14ac:dyDescent="0.2">
      <c r="A3" s="15" t="s">
        <v>119</v>
      </c>
      <c r="C3" s="47" t="s">
        <v>120</v>
      </c>
      <c r="I3" s="48"/>
      <c r="J3" s="15" t="s">
        <v>121</v>
      </c>
      <c r="K3" s="49"/>
      <c r="L3" s="49"/>
    </row>
    <row r="4" spans="1:12" x14ac:dyDescent="0.2">
      <c r="A4" s="50"/>
      <c r="B4" s="51"/>
      <c r="C4" s="130" t="s">
        <v>122</v>
      </c>
      <c r="D4" s="122" t="s">
        <v>123</v>
      </c>
      <c r="E4" s="122"/>
      <c r="F4" s="52" t="s">
        <v>124</v>
      </c>
      <c r="G4" s="113"/>
      <c r="H4" s="105" t="s">
        <v>125</v>
      </c>
      <c r="I4" s="48"/>
      <c r="J4" s="16"/>
      <c r="K4" s="454" t="s">
        <v>126</v>
      </c>
      <c r="L4" s="455"/>
    </row>
    <row r="5" spans="1:12" x14ac:dyDescent="0.2">
      <c r="A5" s="103"/>
      <c r="B5" s="48"/>
      <c r="C5" s="131" t="s">
        <v>127</v>
      </c>
      <c r="D5" s="125" t="s">
        <v>128</v>
      </c>
      <c r="E5" s="124" t="s">
        <v>129</v>
      </c>
      <c r="F5" s="125" t="s">
        <v>130</v>
      </c>
      <c r="G5" s="124" t="s">
        <v>131</v>
      </c>
      <c r="H5" s="158" t="s">
        <v>132</v>
      </c>
      <c r="J5" s="162"/>
      <c r="K5" s="420" t="s">
        <v>133</v>
      </c>
      <c r="L5" s="421" t="s">
        <v>134</v>
      </c>
    </row>
    <row r="6" spans="1:12" x14ac:dyDescent="0.2">
      <c r="A6" s="2" t="s">
        <v>264</v>
      </c>
      <c r="B6" s="10" t="s">
        <v>265</v>
      </c>
      <c r="C6" s="132">
        <v>100</v>
      </c>
      <c r="D6" s="127">
        <f>'1'!S44</f>
        <v>117.10860965975476</v>
      </c>
      <c r="E6" s="168">
        <f>'1'!U44</f>
        <v>54.499647514776967</v>
      </c>
      <c r="F6" s="119">
        <f>'1'!W44</f>
        <v>31</v>
      </c>
      <c r="G6" s="171">
        <f>'1'!Y44</f>
        <v>16</v>
      </c>
      <c r="H6" s="53">
        <v>1</v>
      </c>
      <c r="I6" s="56"/>
      <c r="J6" s="104" t="s">
        <v>102</v>
      </c>
      <c r="K6" s="185">
        <v>0.75600000000000001</v>
      </c>
      <c r="L6" s="186">
        <v>0.73199999999999998</v>
      </c>
    </row>
    <row r="7" spans="1:12" x14ac:dyDescent="0.2">
      <c r="A7" s="159" t="s">
        <v>220</v>
      </c>
      <c r="B7" s="3" t="s">
        <v>266</v>
      </c>
      <c r="C7" s="133">
        <v>100</v>
      </c>
      <c r="D7" s="128">
        <f>'2'!S44</f>
        <v>114.2652541858005</v>
      </c>
      <c r="E7" s="169">
        <f>'2'!U44</f>
        <v>77.941870351819688</v>
      </c>
      <c r="F7" s="120">
        <f>'2'!W44</f>
        <v>18</v>
      </c>
      <c r="G7" s="172">
        <f>'2'!Y44</f>
        <v>12</v>
      </c>
      <c r="H7" s="156">
        <v>2</v>
      </c>
      <c r="I7" s="56"/>
      <c r="J7" s="103" t="s">
        <v>135</v>
      </c>
      <c r="K7" s="187">
        <v>0.74099999999999999</v>
      </c>
      <c r="L7" s="188">
        <v>0.71099999999999997</v>
      </c>
    </row>
    <row r="8" spans="1:12" x14ac:dyDescent="0.2">
      <c r="A8" s="159" t="s">
        <v>221</v>
      </c>
      <c r="B8" s="3" t="s">
        <v>267</v>
      </c>
      <c r="C8" s="133">
        <v>100</v>
      </c>
      <c r="D8" s="128">
        <f>'3'!S44</f>
        <v>115.62877455492391</v>
      </c>
      <c r="E8" s="169">
        <f>'3'!U44</f>
        <v>67.092981825031316</v>
      </c>
      <c r="F8" s="120">
        <f>'3'!W44</f>
        <v>1</v>
      </c>
      <c r="G8" s="172">
        <f>'3'!Y44</f>
        <v>1</v>
      </c>
      <c r="H8" s="156">
        <v>3</v>
      </c>
      <c r="I8" s="56"/>
      <c r="J8" s="103" t="s">
        <v>136</v>
      </c>
      <c r="K8" s="187">
        <v>0.90500000000000003</v>
      </c>
      <c r="L8" s="188">
        <v>0.73599999999999999</v>
      </c>
    </row>
    <row r="9" spans="1:12" x14ac:dyDescent="0.2">
      <c r="A9" s="159" t="s">
        <v>222</v>
      </c>
      <c r="B9" s="3" t="s">
        <v>27</v>
      </c>
      <c r="C9" s="133">
        <v>100</v>
      </c>
      <c r="D9" s="128">
        <f>'4'!S44</f>
        <v>123.79186123808694</v>
      </c>
      <c r="E9" s="169">
        <f>'4'!U44</f>
        <v>74.54757652688231</v>
      </c>
      <c r="F9" s="120">
        <f>'4'!W44</f>
        <v>3</v>
      </c>
      <c r="G9" s="172">
        <f>'4'!Y44</f>
        <v>0</v>
      </c>
      <c r="H9" s="156">
        <v>4</v>
      </c>
      <c r="I9" s="56"/>
      <c r="J9" s="103" t="s">
        <v>137</v>
      </c>
      <c r="K9" s="187">
        <v>0.871</v>
      </c>
      <c r="L9" s="188">
        <v>0.74299999999999999</v>
      </c>
    </row>
    <row r="10" spans="1:12" x14ac:dyDescent="0.2">
      <c r="A10" s="2" t="s">
        <v>223</v>
      </c>
      <c r="B10" s="10" t="s">
        <v>191</v>
      </c>
      <c r="C10" s="132">
        <v>100</v>
      </c>
      <c r="D10" s="127">
        <f>'5'!S44</f>
        <v>121.48608126996618</v>
      </c>
      <c r="E10" s="168">
        <f>'5'!U44</f>
        <v>42.499743360135717</v>
      </c>
      <c r="F10" s="119">
        <f>'5'!W44</f>
        <v>10</v>
      </c>
      <c r="G10" s="171">
        <f>'5'!Y44</f>
        <v>10</v>
      </c>
      <c r="H10" s="53">
        <v>5</v>
      </c>
      <c r="I10" s="56"/>
      <c r="J10" s="103" t="s">
        <v>138</v>
      </c>
      <c r="K10" s="187">
        <v>0.82499999999999996</v>
      </c>
      <c r="L10" s="188">
        <v>0.73499999999999999</v>
      </c>
    </row>
    <row r="11" spans="1:12" x14ac:dyDescent="0.2">
      <c r="A11" s="159" t="s">
        <v>224</v>
      </c>
      <c r="B11" s="3" t="s">
        <v>28</v>
      </c>
      <c r="C11" s="133">
        <v>100</v>
      </c>
      <c r="D11" s="128">
        <f>'6'!S44</f>
        <v>116.76336288644839</v>
      </c>
      <c r="E11" s="169">
        <f>'6'!U44</f>
        <v>49.098140019709447</v>
      </c>
      <c r="F11" s="120">
        <f>'6'!W44</f>
        <v>44</v>
      </c>
      <c r="G11" s="172">
        <f>'6'!Y44</f>
        <v>34</v>
      </c>
      <c r="H11" s="156">
        <v>6</v>
      </c>
      <c r="I11" s="56"/>
      <c r="J11" s="103" t="s">
        <v>139</v>
      </c>
      <c r="K11" s="187">
        <v>0.86899999999999999</v>
      </c>
      <c r="L11" s="188">
        <v>0.76500000000000001</v>
      </c>
    </row>
    <row r="12" spans="1:12" x14ac:dyDescent="0.2">
      <c r="A12" s="159" t="s">
        <v>225</v>
      </c>
      <c r="B12" s="3" t="s">
        <v>268</v>
      </c>
      <c r="C12" s="133">
        <v>100</v>
      </c>
      <c r="D12" s="128">
        <f>'7'!S44</f>
        <v>124.31547404654587</v>
      </c>
      <c r="E12" s="169">
        <f>'7'!U44</f>
        <v>42.284674889172749</v>
      </c>
      <c r="F12" s="120">
        <f>'7'!W44</f>
        <v>4</v>
      </c>
      <c r="G12" s="172">
        <f>'7'!Y44</f>
        <v>4</v>
      </c>
      <c r="H12" s="156">
        <v>7</v>
      </c>
      <c r="I12" s="56"/>
      <c r="J12" s="103" t="s">
        <v>140</v>
      </c>
      <c r="K12" s="187">
        <v>0.80400000000000005</v>
      </c>
      <c r="L12" s="188">
        <v>0.749</v>
      </c>
    </row>
    <row r="13" spans="1:12" x14ac:dyDescent="0.2">
      <c r="A13" s="159" t="s">
        <v>226</v>
      </c>
      <c r="B13" s="3" t="s">
        <v>29</v>
      </c>
      <c r="C13" s="133">
        <v>100</v>
      </c>
      <c r="D13" s="128">
        <f>'8'!S44</f>
        <v>112.25158254268577</v>
      </c>
      <c r="E13" s="169">
        <f>'8'!U44</f>
        <v>37.143595565428306</v>
      </c>
      <c r="F13" s="120">
        <f>'8'!W44</f>
        <v>3</v>
      </c>
      <c r="G13" s="172">
        <f>'8'!Y44</f>
        <v>2</v>
      </c>
      <c r="H13" s="156">
        <v>8</v>
      </c>
      <c r="I13" s="56"/>
      <c r="J13" s="103" t="s">
        <v>196</v>
      </c>
      <c r="K13" s="161">
        <v>0.78600000000000003</v>
      </c>
      <c r="L13" s="189">
        <v>0.73599999999999999</v>
      </c>
    </row>
    <row r="14" spans="1:12" x14ac:dyDescent="0.2">
      <c r="A14" s="159" t="s">
        <v>227</v>
      </c>
      <c r="B14" s="3" t="s">
        <v>30</v>
      </c>
      <c r="C14" s="133">
        <v>100</v>
      </c>
      <c r="D14" s="128">
        <f>'9'!S44</f>
        <v>103.58280327100333</v>
      </c>
      <c r="E14" s="169">
        <f>'9'!U44</f>
        <v>30.935567469532749</v>
      </c>
      <c r="F14" s="120">
        <f>'9'!W44</f>
        <v>3</v>
      </c>
      <c r="G14" s="172">
        <f>'9'!Y44</f>
        <v>3</v>
      </c>
      <c r="H14" s="156">
        <v>9</v>
      </c>
      <c r="I14" s="56"/>
      <c r="J14" s="103" t="s">
        <v>197</v>
      </c>
      <c r="K14" s="161">
        <v>0.69399999999999995</v>
      </c>
      <c r="L14" s="189">
        <v>0.751</v>
      </c>
    </row>
    <row r="15" spans="1:12" x14ac:dyDescent="0.2">
      <c r="A15" s="159" t="s">
        <v>2</v>
      </c>
      <c r="B15" s="3" t="s">
        <v>365</v>
      </c>
      <c r="C15" s="133">
        <v>100</v>
      </c>
      <c r="D15" s="128">
        <f>'10'!S44</f>
        <v>117.36275989334331</v>
      </c>
      <c r="E15" s="169">
        <f>'10'!U44</f>
        <v>41.894996513009573</v>
      </c>
      <c r="F15" s="120">
        <f>'10'!W44</f>
        <v>9</v>
      </c>
      <c r="G15" s="172">
        <f>'10'!Y44</f>
        <v>9</v>
      </c>
      <c r="H15" s="156">
        <v>10</v>
      </c>
      <c r="I15" s="56"/>
      <c r="J15" s="103" t="s">
        <v>198</v>
      </c>
      <c r="K15" s="161">
        <v>0.66300000000000003</v>
      </c>
      <c r="L15" s="189">
        <v>0.73499999999999999</v>
      </c>
    </row>
    <row r="16" spans="1:12" x14ac:dyDescent="0.2">
      <c r="A16" s="159" t="s">
        <v>3</v>
      </c>
      <c r="B16" s="3" t="s">
        <v>31</v>
      </c>
      <c r="C16" s="133">
        <v>100</v>
      </c>
      <c r="D16" s="128">
        <f>'11'!S44</f>
        <v>120.15114300885942</v>
      </c>
      <c r="E16" s="169">
        <f>'11'!U44</f>
        <v>57.198062988786738</v>
      </c>
      <c r="F16" s="120">
        <f>'11'!W44</f>
        <v>2</v>
      </c>
      <c r="G16" s="172">
        <f>'11'!Y44</f>
        <v>2</v>
      </c>
      <c r="H16" s="156">
        <v>11</v>
      </c>
      <c r="I16" s="56"/>
      <c r="J16" s="103" t="s">
        <v>199</v>
      </c>
      <c r="K16" s="161">
        <v>0.66</v>
      </c>
      <c r="L16" s="189">
        <v>0.72199999999999998</v>
      </c>
    </row>
    <row r="17" spans="1:12" x14ac:dyDescent="0.2">
      <c r="A17" s="159" t="s">
        <v>4</v>
      </c>
      <c r="B17" s="3" t="s">
        <v>32</v>
      </c>
      <c r="C17" s="133">
        <v>100</v>
      </c>
      <c r="D17" s="128">
        <f>'12'!S44</f>
        <v>112.85212758725253</v>
      </c>
      <c r="E17" s="169">
        <f>'12'!U44</f>
        <v>29.406094299808824</v>
      </c>
      <c r="F17" s="120">
        <f>'12'!W44</f>
        <v>1</v>
      </c>
      <c r="G17" s="172">
        <f>'12'!Y44</f>
        <v>2</v>
      </c>
      <c r="H17" s="156">
        <v>12</v>
      </c>
      <c r="I17" s="56"/>
      <c r="J17" s="103" t="s">
        <v>200</v>
      </c>
      <c r="K17" s="161">
        <v>0.69299999999999995</v>
      </c>
      <c r="L17" s="189">
        <v>0.73899999999999999</v>
      </c>
    </row>
    <row r="18" spans="1:12" x14ac:dyDescent="0.2">
      <c r="A18" s="159" t="s">
        <v>5</v>
      </c>
      <c r="B18" s="3" t="s">
        <v>33</v>
      </c>
      <c r="C18" s="133">
        <v>100</v>
      </c>
      <c r="D18" s="128">
        <f>'13'!S44</f>
        <v>121.25469738166031</v>
      </c>
      <c r="E18" s="169">
        <f>'13'!U44</f>
        <v>31.068080999540346</v>
      </c>
      <c r="F18" s="120">
        <f>'13'!W44</f>
        <v>2</v>
      </c>
      <c r="G18" s="172">
        <f>'13'!Y44</f>
        <v>2</v>
      </c>
      <c r="H18" s="156">
        <v>13</v>
      </c>
      <c r="I18" s="56"/>
      <c r="J18" s="103" t="s">
        <v>216</v>
      </c>
      <c r="K18" s="161">
        <v>0.75800000000000001</v>
      </c>
      <c r="L18" s="189">
        <v>0.74199999999999999</v>
      </c>
    </row>
    <row r="19" spans="1:12" x14ac:dyDescent="0.2">
      <c r="A19" s="159" t="s">
        <v>6</v>
      </c>
      <c r="B19" s="3" t="s">
        <v>34</v>
      </c>
      <c r="C19" s="133">
        <v>100</v>
      </c>
      <c r="D19" s="128">
        <f>'14'!S44</f>
        <v>121.78616732149329</v>
      </c>
      <c r="E19" s="169">
        <f>'14'!U44</f>
        <v>54.474375623816535</v>
      </c>
      <c r="F19" s="120">
        <f>'14'!W44</f>
        <v>3</v>
      </c>
      <c r="G19" s="172">
        <f>'14'!Y44</f>
        <v>2</v>
      </c>
      <c r="H19" s="156">
        <v>14</v>
      </c>
      <c r="I19" s="56"/>
      <c r="J19" s="103" t="s">
        <v>217</v>
      </c>
      <c r="K19" s="161">
        <v>0.752</v>
      </c>
      <c r="L19" s="189">
        <v>0.72199999999999998</v>
      </c>
    </row>
    <row r="20" spans="1:12" x14ac:dyDescent="0.2">
      <c r="A20" s="159" t="s">
        <v>7</v>
      </c>
      <c r="B20" s="3" t="s">
        <v>269</v>
      </c>
      <c r="C20" s="133">
        <v>100</v>
      </c>
      <c r="D20" s="128">
        <f>'15'!S44</f>
        <v>117.36528945450009</v>
      </c>
      <c r="E20" s="169">
        <f>'15'!U44</f>
        <v>50.667193180827915</v>
      </c>
      <c r="F20" s="120">
        <f>'15'!W44</f>
        <v>4</v>
      </c>
      <c r="G20" s="172">
        <f>'15'!Y44</f>
        <v>4</v>
      </c>
      <c r="H20" s="156">
        <v>15</v>
      </c>
      <c r="I20" s="56"/>
      <c r="J20" s="103" t="s">
        <v>218</v>
      </c>
      <c r="K20" s="161">
        <v>0.71899999999999997</v>
      </c>
      <c r="L20" s="189">
        <v>0.74399999999999999</v>
      </c>
    </row>
    <row r="21" spans="1:12" x14ac:dyDescent="0.2">
      <c r="A21" s="159" t="s">
        <v>8</v>
      </c>
      <c r="B21" s="3" t="s">
        <v>270</v>
      </c>
      <c r="C21" s="133">
        <v>100</v>
      </c>
      <c r="D21" s="128">
        <f>'16'!S44</f>
        <v>116.6501791845342</v>
      </c>
      <c r="E21" s="169">
        <f>'16'!U44</f>
        <v>53.445765226481761</v>
      </c>
      <c r="F21" s="120">
        <f>'16'!W44</f>
        <v>4</v>
      </c>
      <c r="G21" s="172">
        <f>'16'!Y44</f>
        <v>4</v>
      </c>
      <c r="H21" s="156">
        <v>16</v>
      </c>
      <c r="I21" s="56"/>
      <c r="J21" s="103" t="s">
        <v>219</v>
      </c>
      <c r="K21" s="161">
        <v>0.82599999999999996</v>
      </c>
      <c r="L21" s="189">
        <v>0.75</v>
      </c>
    </row>
    <row r="22" spans="1:12" x14ac:dyDescent="0.2">
      <c r="A22" s="159" t="s">
        <v>9</v>
      </c>
      <c r="B22" s="3" t="s">
        <v>271</v>
      </c>
      <c r="C22" s="133">
        <v>100</v>
      </c>
      <c r="D22" s="128">
        <f>'17'!S44</f>
        <v>124.20737091707151</v>
      </c>
      <c r="E22" s="169">
        <f>'17'!U44</f>
        <v>51.730752342720407</v>
      </c>
      <c r="F22" s="120">
        <f>'17'!W44</f>
        <v>2</v>
      </c>
      <c r="G22" s="172">
        <f>'17'!Y44</f>
        <v>1</v>
      </c>
      <c r="H22" s="156">
        <v>17</v>
      </c>
      <c r="I22" s="56"/>
      <c r="J22" s="103" t="s">
        <v>253</v>
      </c>
      <c r="K22" s="161">
        <v>0.84399999999999997</v>
      </c>
      <c r="L22" s="189">
        <v>0.76200000000000001</v>
      </c>
    </row>
    <row r="23" spans="1:12" x14ac:dyDescent="0.2">
      <c r="A23" s="159" t="s">
        <v>10</v>
      </c>
      <c r="B23" s="3" t="s">
        <v>272</v>
      </c>
      <c r="C23" s="133">
        <v>100</v>
      </c>
      <c r="D23" s="128">
        <f>'18'!S44</f>
        <v>117.12578092691579</v>
      </c>
      <c r="E23" s="169">
        <f>'18'!U44</f>
        <v>44.46466470147827</v>
      </c>
      <c r="F23" s="120">
        <f>'18'!W44</f>
        <v>2</v>
      </c>
      <c r="G23" s="172">
        <f>'18'!Y44</f>
        <v>2</v>
      </c>
      <c r="H23" s="156">
        <v>18</v>
      </c>
      <c r="I23" s="56"/>
      <c r="J23" s="190" t="s">
        <v>263</v>
      </c>
      <c r="K23" s="394">
        <v>0.94499999999999995</v>
      </c>
      <c r="L23" s="395">
        <v>0.77200000000000002</v>
      </c>
    </row>
    <row r="24" spans="1:12" x14ac:dyDescent="0.2">
      <c r="A24" s="159" t="s">
        <v>11</v>
      </c>
      <c r="B24" s="3" t="s">
        <v>35</v>
      </c>
      <c r="C24" s="133">
        <v>100</v>
      </c>
      <c r="D24" s="128">
        <f>'19'!S44</f>
        <v>120.70790511744364</v>
      </c>
      <c r="E24" s="169">
        <f>'19'!U44</f>
        <v>44.156112149087051</v>
      </c>
      <c r="F24" s="120">
        <f>'19'!W44</f>
        <v>6</v>
      </c>
      <c r="G24" s="172">
        <f>'19'!Y44</f>
        <v>7</v>
      </c>
      <c r="H24" s="156">
        <v>19</v>
      </c>
      <c r="I24" s="56"/>
      <c r="J24" s="103" t="s">
        <v>340</v>
      </c>
      <c r="K24" s="161">
        <v>0.80800000000000005</v>
      </c>
      <c r="L24" s="189">
        <v>0.74199999999999999</v>
      </c>
    </row>
    <row r="25" spans="1:12" x14ac:dyDescent="0.2">
      <c r="A25" s="159" t="s">
        <v>12</v>
      </c>
      <c r="B25" s="3" t="s">
        <v>367</v>
      </c>
      <c r="C25" s="133">
        <v>100</v>
      </c>
      <c r="D25" s="128">
        <f>'20'!S44</f>
        <v>118.08632577990514</v>
      </c>
      <c r="E25" s="169">
        <f>'20'!U44</f>
        <v>41.714067401592679</v>
      </c>
      <c r="F25" s="120">
        <f>'20'!W44</f>
        <v>1</v>
      </c>
      <c r="G25" s="172">
        <f>'20'!Y44</f>
        <v>1</v>
      </c>
      <c r="H25" s="156">
        <v>20</v>
      </c>
      <c r="I25" s="56"/>
      <c r="J25" s="103" t="s">
        <v>369</v>
      </c>
      <c r="K25" s="161">
        <v>0.82699999999999996</v>
      </c>
      <c r="L25" s="189">
        <v>0.69599999999999995</v>
      </c>
    </row>
    <row r="26" spans="1:12" x14ac:dyDescent="0.2">
      <c r="A26" s="159" t="s">
        <v>13</v>
      </c>
      <c r="B26" s="3" t="s">
        <v>192</v>
      </c>
      <c r="C26" s="133">
        <v>100</v>
      </c>
      <c r="D26" s="128">
        <f>'21'!S44</f>
        <v>122.83306345008445</v>
      </c>
      <c r="E26" s="169">
        <f>'21'!U44</f>
        <v>30.432158202453916</v>
      </c>
      <c r="F26" s="120">
        <f>'21'!W44</f>
        <v>2</v>
      </c>
      <c r="G26" s="172">
        <f>'21'!Y44</f>
        <v>2</v>
      </c>
      <c r="H26" s="156">
        <v>21</v>
      </c>
      <c r="I26" s="56"/>
      <c r="J26" s="200" t="s">
        <v>370</v>
      </c>
      <c r="K26" s="161">
        <v>0.78</v>
      </c>
      <c r="L26" s="189">
        <v>0.71399999999999997</v>
      </c>
    </row>
    <row r="27" spans="1:12" x14ac:dyDescent="0.2">
      <c r="A27" s="11" t="s">
        <v>14</v>
      </c>
      <c r="B27" s="12" t="s">
        <v>50</v>
      </c>
      <c r="C27" s="134">
        <v>100</v>
      </c>
      <c r="D27" s="129">
        <f>'22'!S44</f>
        <v>124.03799130614445</v>
      </c>
      <c r="E27" s="170">
        <f>'22'!U44</f>
        <v>56.646501213273595</v>
      </c>
      <c r="F27" s="121">
        <f>'22'!W44</f>
        <v>5</v>
      </c>
      <c r="G27" s="173">
        <f>'22'!Y44</f>
        <v>4</v>
      </c>
      <c r="H27" s="157">
        <v>22</v>
      </c>
      <c r="I27" s="56"/>
      <c r="J27" s="199" t="s">
        <v>371</v>
      </c>
      <c r="K27" s="396">
        <v>0.82799999999999996</v>
      </c>
      <c r="L27" s="397">
        <v>0.68200000000000005</v>
      </c>
    </row>
    <row r="28" spans="1:12" x14ac:dyDescent="0.2">
      <c r="A28" s="159" t="s">
        <v>15</v>
      </c>
      <c r="B28" s="3" t="s">
        <v>36</v>
      </c>
      <c r="C28" s="133">
        <v>100</v>
      </c>
      <c r="D28" s="128">
        <f>'23'!S44</f>
        <v>126.94999857357675</v>
      </c>
      <c r="E28" s="169">
        <f>'23'!U44</f>
        <v>59.720944875941001</v>
      </c>
      <c r="F28" s="120">
        <f>'23'!W44</f>
        <v>14</v>
      </c>
      <c r="G28" s="172">
        <f>'23'!Y44</f>
        <v>8</v>
      </c>
      <c r="H28" s="156">
        <v>23</v>
      </c>
      <c r="I28" s="56"/>
      <c r="J28" s="114" t="s">
        <v>550</v>
      </c>
      <c r="K28" s="422">
        <v>0.67200000000000004</v>
      </c>
      <c r="L28" s="423">
        <v>0.67900000000000005</v>
      </c>
    </row>
    <row r="29" spans="1:12" x14ac:dyDescent="0.2">
      <c r="A29" s="159" t="s">
        <v>16</v>
      </c>
      <c r="B29" s="3" t="s">
        <v>193</v>
      </c>
      <c r="C29" s="133">
        <v>100</v>
      </c>
      <c r="D29" s="128">
        <f>'24'!S44</f>
        <v>117.18427303953649</v>
      </c>
      <c r="E29" s="169">
        <f>'24'!U44</f>
        <v>43.471325197643864</v>
      </c>
      <c r="F29" s="120">
        <f>'24'!W44</f>
        <v>3</v>
      </c>
      <c r="G29" s="172">
        <f>'24'!Y44</f>
        <v>3</v>
      </c>
      <c r="H29" s="156">
        <v>24</v>
      </c>
      <c r="I29" s="56"/>
      <c r="J29" s="200" t="s">
        <v>551</v>
      </c>
      <c r="K29" s="416">
        <v>0.59799999999999998</v>
      </c>
      <c r="L29" s="417">
        <v>0.61099999999999999</v>
      </c>
    </row>
    <row r="30" spans="1:12" x14ac:dyDescent="0.2">
      <c r="A30" s="159" t="s">
        <v>17</v>
      </c>
      <c r="B30" s="3" t="s">
        <v>273</v>
      </c>
      <c r="C30" s="133">
        <v>100</v>
      </c>
      <c r="D30" s="128">
        <f>'25'!S44</f>
        <v>129.89283989816693</v>
      </c>
      <c r="E30" s="169">
        <f>'25'!U44</f>
        <v>64.156775862205407</v>
      </c>
      <c r="F30" s="120">
        <f>'25'!W44</f>
        <v>4</v>
      </c>
      <c r="G30" s="172">
        <f>'25'!Y44</f>
        <v>5</v>
      </c>
      <c r="H30" s="156">
        <v>25</v>
      </c>
      <c r="I30" s="56"/>
      <c r="J30" s="200" t="s">
        <v>552</v>
      </c>
      <c r="K30" s="416">
        <v>0.71299999999999997</v>
      </c>
      <c r="L30" s="417">
        <v>0.622</v>
      </c>
    </row>
    <row r="31" spans="1:12" x14ac:dyDescent="0.2">
      <c r="A31" s="159" t="s">
        <v>18</v>
      </c>
      <c r="B31" s="3" t="s">
        <v>274</v>
      </c>
      <c r="C31" s="133">
        <v>100</v>
      </c>
      <c r="D31" s="128">
        <f>'26'!S44</f>
        <v>130.55207446451044</v>
      </c>
      <c r="E31" s="169">
        <f>'26'!U44</f>
        <v>82.560626602385227</v>
      </c>
      <c r="F31" s="120">
        <f>'26'!W44</f>
        <v>14</v>
      </c>
      <c r="G31" s="172">
        <f>'26'!Y44</f>
        <v>13</v>
      </c>
      <c r="H31" s="156">
        <v>26</v>
      </c>
      <c r="I31" s="56"/>
      <c r="J31" s="115" t="s">
        <v>553</v>
      </c>
      <c r="K31" s="424">
        <v>0.64</v>
      </c>
      <c r="L31" s="425">
        <v>0.64900000000000002</v>
      </c>
    </row>
    <row r="32" spans="1:12" x14ac:dyDescent="0.2">
      <c r="A32" s="159" t="s">
        <v>19</v>
      </c>
      <c r="B32" s="3" t="s">
        <v>275</v>
      </c>
      <c r="C32" s="133">
        <v>100</v>
      </c>
      <c r="D32" s="128">
        <f>'27'!S44</f>
        <v>127.08755770130952</v>
      </c>
      <c r="E32" s="169">
        <f>'27'!U44</f>
        <v>87.003562318370072</v>
      </c>
      <c r="F32" s="120">
        <f>'27'!W44</f>
        <v>28</v>
      </c>
      <c r="G32" s="172">
        <f>'27'!Y44</f>
        <v>21</v>
      </c>
      <c r="H32" s="156">
        <v>27</v>
      </c>
      <c r="I32" s="56"/>
      <c r="J32" s="191" t="s">
        <v>141</v>
      </c>
      <c r="K32" s="191"/>
      <c r="L32" s="47" t="s">
        <v>120</v>
      </c>
    </row>
    <row r="33" spans="1:12" x14ac:dyDescent="0.2">
      <c r="A33" s="159" t="s">
        <v>20</v>
      </c>
      <c r="B33" s="3" t="s">
        <v>37</v>
      </c>
      <c r="C33" s="133">
        <v>100</v>
      </c>
      <c r="D33" s="128">
        <f>'28'!S44</f>
        <v>125.29495635427088</v>
      </c>
      <c r="E33" s="169">
        <f>'28'!U44</f>
        <v>79.776075097261028</v>
      </c>
      <c r="F33" s="120">
        <f>'28'!W44</f>
        <v>8</v>
      </c>
      <c r="G33" s="172">
        <f>'28'!Y44</f>
        <v>8</v>
      </c>
      <c r="H33" s="156">
        <v>28</v>
      </c>
      <c r="I33" s="56"/>
      <c r="J33" s="57" t="s">
        <v>142</v>
      </c>
      <c r="K33" s="58">
        <f>AVERAGE(K29:K31)</f>
        <v>0.65033333333333332</v>
      </c>
      <c r="L33" s="58">
        <f>AVERAGE(L29:L31)</f>
        <v>0.62733333333333341</v>
      </c>
    </row>
    <row r="34" spans="1:12" x14ac:dyDescent="0.2">
      <c r="A34" s="159" t="s">
        <v>21</v>
      </c>
      <c r="B34" s="3" t="s">
        <v>38</v>
      </c>
      <c r="C34" s="133">
        <v>100</v>
      </c>
      <c r="D34" s="128">
        <f>'29'!S44</f>
        <v>108.18634585081661</v>
      </c>
      <c r="E34" s="169">
        <f>'29'!U44</f>
        <v>93.032506644479199</v>
      </c>
      <c r="F34" s="120">
        <f>'29'!W44</f>
        <v>1</v>
      </c>
      <c r="G34" s="172">
        <f>'29'!Y44</f>
        <v>1</v>
      </c>
      <c r="H34" s="156">
        <v>29</v>
      </c>
      <c r="I34" s="56"/>
    </row>
    <row r="35" spans="1:12" x14ac:dyDescent="0.2">
      <c r="A35" s="159" t="s">
        <v>22</v>
      </c>
      <c r="B35" s="3" t="s">
        <v>378</v>
      </c>
      <c r="C35" s="133">
        <v>100</v>
      </c>
      <c r="D35" s="128">
        <f>'30'!S44</f>
        <v>126.77888464937944</v>
      </c>
      <c r="E35" s="169">
        <f>'30'!U44</f>
        <v>87.635411680300606</v>
      </c>
      <c r="F35" s="120">
        <f>'30'!W44</f>
        <v>15</v>
      </c>
      <c r="G35" s="172">
        <f>'30'!Y44</f>
        <v>13</v>
      </c>
      <c r="H35" s="156">
        <v>30</v>
      </c>
      <c r="I35" s="56"/>
    </row>
    <row r="36" spans="1:12" x14ac:dyDescent="0.2">
      <c r="A36" s="159" t="s">
        <v>23</v>
      </c>
      <c r="B36" s="3" t="s">
        <v>194</v>
      </c>
      <c r="C36" s="133">
        <v>100</v>
      </c>
      <c r="D36" s="128">
        <f>'31'!S44</f>
        <v>129.90105878842766</v>
      </c>
      <c r="E36" s="169">
        <f>'31'!U44</f>
        <v>70.803623462372599</v>
      </c>
      <c r="F36" s="120">
        <f>'31'!W44</f>
        <v>20</v>
      </c>
      <c r="G36" s="172">
        <f>'31'!Y44</f>
        <v>22</v>
      </c>
      <c r="H36" s="156">
        <v>31</v>
      </c>
      <c r="I36" s="56"/>
    </row>
    <row r="37" spans="1:12" x14ac:dyDescent="0.2">
      <c r="A37" s="159" t="s">
        <v>24</v>
      </c>
      <c r="B37" s="3" t="s">
        <v>39</v>
      </c>
      <c r="C37" s="133">
        <v>100</v>
      </c>
      <c r="D37" s="128">
        <f>'32'!S44</f>
        <v>125.18096139224097</v>
      </c>
      <c r="E37" s="169">
        <f>'32'!U44</f>
        <v>85.239553426240136</v>
      </c>
      <c r="F37" s="120">
        <f>'32'!W44</f>
        <v>7</v>
      </c>
      <c r="G37" s="172">
        <f>'32'!Y44</f>
        <v>7</v>
      </c>
      <c r="H37" s="156">
        <v>32</v>
      </c>
      <c r="I37" s="56"/>
    </row>
    <row r="38" spans="1:12" x14ac:dyDescent="0.2">
      <c r="A38" s="159" t="s">
        <v>25</v>
      </c>
      <c r="B38" s="3" t="s">
        <v>40</v>
      </c>
      <c r="C38" s="133">
        <v>100</v>
      </c>
      <c r="D38" s="128">
        <f>'33'!S44</f>
        <v>129.41068454299719</v>
      </c>
      <c r="E38" s="169">
        <f>'33'!U44</f>
        <v>92.145868428143643</v>
      </c>
      <c r="F38" s="120">
        <f>'33'!W44</f>
        <v>9</v>
      </c>
      <c r="G38" s="172">
        <f>'33'!Y44</f>
        <v>5</v>
      </c>
      <c r="H38" s="156">
        <v>33</v>
      </c>
      <c r="I38" s="56"/>
    </row>
    <row r="39" spans="1:12" x14ac:dyDescent="0.2">
      <c r="A39" s="159" t="s">
        <v>26</v>
      </c>
      <c r="B39" s="3" t="s">
        <v>277</v>
      </c>
      <c r="C39" s="133">
        <v>100</v>
      </c>
      <c r="D39" s="128">
        <f>'34'!S44</f>
        <v>128.26391489483979</v>
      </c>
      <c r="E39" s="169">
        <f>'34'!U44</f>
        <v>72.27146028792275</v>
      </c>
      <c r="F39" s="120">
        <f>'34'!W44</f>
        <v>15</v>
      </c>
      <c r="G39" s="172">
        <f>'34'!Y44</f>
        <v>14</v>
      </c>
      <c r="H39" s="156">
        <v>34</v>
      </c>
      <c r="I39" s="56"/>
    </row>
    <row r="40" spans="1:12" x14ac:dyDescent="0.2">
      <c r="A40" s="159" t="s">
        <v>51</v>
      </c>
      <c r="B40" s="3" t="s">
        <v>368</v>
      </c>
      <c r="C40" s="133">
        <v>100</v>
      </c>
      <c r="D40" s="128">
        <f>'35'!S44</f>
        <v>131.33759631919142</v>
      </c>
      <c r="E40" s="169">
        <f>'35'!U44</f>
        <v>74.76340601600765</v>
      </c>
      <c r="F40" s="120">
        <f>'35'!W44</f>
        <v>15</v>
      </c>
      <c r="G40" s="172">
        <f>'35'!Y44</f>
        <v>10</v>
      </c>
      <c r="H40" s="156">
        <v>35</v>
      </c>
      <c r="I40" s="56"/>
    </row>
    <row r="41" spans="1:12" x14ac:dyDescent="0.2">
      <c r="A41" s="159" t="s">
        <v>195</v>
      </c>
      <c r="B41" s="3" t="s">
        <v>41</v>
      </c>
      <c r="C41" s="133">
        <v>100</v>
      </c>
      <c r="D41" s="128">
        <f>'36'!S44</f>
        <v>124.89338583450717</v>
      </c>
      <c r="E41" s="169">
        <f>'36'!U44</f>
        <v>67.586064564408474</v>
      </c>
      <c r="F41" s="120">
        <f>'36'!W44</f>
        <v>12</v>
      </c>
      <c r="G41" s="172">
        <f>'36'!Y44</f>
        <v>10</v>
      </c>
      <c r="H41" s="156">
        <v>36</v>
      </c>
      <c r="I41" s="56"/>
    </row>
    <row r="42" spans="1:12" x14ac:dyDescent="0.2">
      <c r="A42" s="159" t="s">
        <v>201</v>
      </c>
      <c r="B42" s="3" t="s">
        <v>346</v>
      </c>
      <c r="C42" s="133">
        <v>100</v>
      </c>
      <c r="D42" s="128">
        <f>'37'!S44</f>
        <v>124.15392814726965</v>
      </c>
      <c r="E42" s="169">
        <f>'37'!U44</f>
        <v>63.088690720736203</v>
      </c>
      <c r="F42" s="120">
        <f>'37'!W44</f>
        <v>23</v>
      </c>
      <c r="G42" s="172">
        <f>'37'!Y44</f>
        <v>18</v>
      </c>
      <c r="H42" s="156">
        <v>37</v>
      </c>
      <c r="I42" s="56"/>
    </row>
    <row r="43" spans="1:12" x14ac:dyDescent="0.2">
      <c r="A43" s="159" t="s">
        <v>202</v>
      </c>
      <c r="B43" s="3" t="s">
        <v>279</v>
      </c>
      <c r="C43" s="133">
        <v>100</v>
      </c>
      <c r="D43" s="128">
        <f>'38'!S44</f>
        <v>126.84096308579741</v>
      </c>
      <c r="E43" s="169">
        <f>'38'!U44</f>
        <v>10.766363886593965</v>
      </c>
      <c r="F43" s="120">
        <f>'38'!W44</f>
        <v>2</v>
      </c>
      <c r="G43" s="172">
        <f>'38'!Y44</f>
        <v>2</v>
      </c>
      <c r="H43" s="156">
        <v>38</v>
      </c>
      <c r="I43" s="56"/>
    </row>
    <row r="44" spans="1:12" x14ac:dyDescent="0.2">
      <c r="A44" s="159" t="s">
        <v>203</v>
      </c>
      <c r="B44" s="3" t="s">
        <v>280</v>
      </c>
      <c r="C44" s="133">
        <v>100</v>
      </c>
      <c r="D44" s="128">
        <f>'39'!S44</f>
        <v>140.34179213040929</v>
      </c>
      <c r="E44" s="169">
        <f>'39'!U44</f>
        <v>57.003659844188604</v>
      </c>
      <c r="F44" s="120">
        <f>'39'!W44</f>
        <v>2</v>
      </c>
      <c r="G44" s="172">
        <f>'39'!Y44</f>
        <v>2</v>
      </c>
      <c r="H44" s="156">
        <v>39</v>
      </c>
      <c r="I44" s="56"/>
    </row>
    <row r="45" spans="1:12" x14ac:dyDescent="0.2">
      <c r="A45" s="106"/>
      <c r="B45" s="94" t="s">
        <v>83</v>
      </c>
      <c r="C45" s="135">
        <f>SUM(C6:C44)</f>
        <v>3900</v>
      </c>
      <c r="D45" s="202">
        <f>SUM(D6:D44)</f>
        <v>4755.8658206516711</v>
      </c>
      <c r="E45" s="203">
        <f>SUM(E6:E44)</f>
        <v>2254.3685412805671</v>
      </c>
      <c r="F45" s="204">
        <f>SUM(F6:F44)</f>
        <v>352</v>
      </c>
      <c r="G45" s="205">
        <f>SUM(G6:G44)</f>
        <v>286</v>
      </c>
      <c r="H45" s="160"/>
      <c r="I45" s="56"/>
    </row>
    <row r="46" spans="1:12" x14ac:dyDescent="0.2">
      <c r="A46" s="398" t="str">
        <f>取引基本表!$E$1</f>
        <v>2015年三田市産業連関表</v>
      </c>
      <c r="B46" s="399"/>
      <c r="C46" s="60"/>
      <c r="D46" s="60"/>
      <c r="E46" s="60"/>
      <c r="F46" s="60"/>
      <c r="G46" s="60"/>
      <c r="H46" s="48"/>
      <c r="I46" s="48"/>
      <c r="J46" s="48"/>
    </row>
    <row r="47" spans="1:12" x14ac:dyDescent="0.2">
      <c r="A47" s="59" t="s">
        <v>556</v>
      </c>
      <c r="B47" s="60"/>
      <c r="C47" s="60"/>
      <c r="D47" s="60"/>
      <c r="E47" s="60"/>
      <c r="F47" s="60"/>
      <c r="G47" s="60"/>
      <c r="H47" s="48"/>
      <c r="I47" s="48"/>
      <c r="J47" s="48"/>
    </row>
    <row r="48" spans="1:12" x14ac:dyDescent="0.2">
      <c r="A48" s="59" t="s">
        <v>557</v>
      </c>
      <c r="B48" s="60"/>
      <c r="C48" s="60"/>
      <c r="D48" s="60"/>
      <c r="E48" s="60"/>
      <c r="F48" s="60"/>
      <c r="G48" s="60"/>
      <c r="H48" s="48"/>
      <c r="I48" s="48"/>
      <c r="J48" s="48"/>
    </row>
    <row r="49" spans="1:10" x14ac:dyDescent="0.2">
      <c r="A49" s="59" t="s">
        <v>252</v>
      </c>
      <c r="B49" s="60"/>
      <c r="C49" s="60"/>
      <c r="D49" s="60"/>
      <c r="E49" s="60"/>
      <c r="F49" s="60"/>
      <c r="G49" s="60"/>
      <c r="H49" s="48"/>
      <c r="I49" s="48"/>
      <c r="J49" s="48"/>
    </row>
  </sheetData>
  <mergeCells count="1">
    <mergeCell ref="K4:L4"/>
  </mergeCells>
  <phoneticPr fontId="5"/>
  <pageMargins left="0.75" right="0.75" top="0.62" bottom="0.62" header="0.51200000000000001" footer="0.51200000000000001"/>
  <pageSetup paperSize="9" scale="83"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282</v>
      </c>
      <c r="S2" s="3" t="s">
        <v>153</v>
      </c>
      <c r="U2" s="64" t="s">
        <v>210</v>
      </c>
      <c r="W2" s="3" t="s">
        <v>130</v>
      </c>
      <c r="Y2" s="3" t="s">
        <v>154</v>
      </c>
    </row>
    <row r="3" spans="1:25" ht="44" x14ac:dyDescent="0.2">
      <c r="B3" s="65"/>
      <c r="C3" s="66" t="s">
        <v>228</v>
      </c>
      <c r="D3" s="66" t="s">
        <v>317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投入係数表!AB5</f>
        <v>0</v>
      </c>
      <c r="E5" s="77">
        <f t="shared" ref="E5:E38" si="0">$C$30*D5</f>
        <v>0</v>
      </c>
      <c r="F5" s="76">
        <f>分析係数表!C8</f>
        <v>0.31930596918295995</v>
      </c>
      <c r="G5" s="77">
        <f t="shared" ref="G5:G38" si="1">E5*F5</f>
        <v>0</v>
      </c>
      <c r="H5" s="77">
        <f t="array" ref="H5:H43">MMULT(逆行列係数!C5:AO43,'26'!G5:G43)</f>
        <v>5.5974147239291785E-4</v>
      </c>
      <c r="I5" s="77">
        <f t="shared" ref="I5:I38" si="2">C5+H5</f>
        <v>5.5974147239291785E-4</v>
      </c>
      <c r="J5" s="76">
        <f>分析係数表!G8</f>
        <v>0.11985164942416553</v>
      </c>
      <c r="K5" s="78">
        <f t="shared" ref="K5:K38" si="3">I5*J5</f>
        <v>6.7085938717402217E-5</v>
      </c>
      <c r="L5" s="79" t="s">
        <v>185</v>
      </c>
      <c r="M5" s="80" t="s">
        <v>185</v>
      </c>
      <c r="N5" s="81">
        <f>分析係数表!H8</f>
        <v>1.0269115390614515E-2</v>
      </c>
      <c r="O5" s="82">
        <f t="shared" ref="O5:O43" si="4">$M$44*N5</f>
        <v>0.34548020181025962</v>
      </c>
      <c r="P5" s="76">
        <f>分析係数表!C8</f>
        <v>0.31930596918295995</v>
      </c>
      <c r="Q5" s="82">
        <f t="shared" ref="Q5:Q38" si="5">O5*P5</f>
        <v>0.11031389067254954</v>
      </c>
      <c r="R5" s="83">
        <f t="array" ref="R5:R43">MMULT(逆行列係数!C5:AO43,'26'!Q5:Q43)</f>
        <v>0.1428338503474321</v>
      </c>
      <c r="S5" s="84">
        <f t="shared" ref="S5:S38" si="6">I5+R5</f>
        <v>0.143393591819825</v>
      </c>
      <c r="T5" s="85">
        <f>分析係数表!F8</f>
        <v>0.45168846379074762</v>
      </c>
      <c r="U5" s="86">
        <f t="shared" ref="U5:U38" si="7">S5*T5</f>
        <v>6.4769231206534272E-2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投入係数表!AB6</f>
        <v>0</v>
      </c>
      <c r="E6" s="77">
        <f t="shared" si="0"/>
        <v>0</v>
      </c>
      <c r="F6" s="76">
        <f>分析係数表!C9</f>
        <v>0.10538116591928248</v>
      </c>
      <c r="G6" s="77">
        <f t="shared" si="1"/>
        <v>0</v>
      </c>
      <c r="H6" s="77">
        <v>4.0019814366609008E-4</v>
      </c>
      <c r="I6" s="77">
        <f t="shared" si="2"/>
        <v>4.0019814366609008E-4</v>
      </c>
      <c r="J6" s="76">
        <f>分析係数表!G9</f>
        <v>0.23529411764705882</v>
      </c>
      <c r="K6" s="78">
        <f t="shared" si="3"/>
        <v>9.4164269097903549E-5</v>
      </c>
      <c r="L6" s="79"/>
      <c r="M6" s="80"/>
      <c r="N6" s="81">
        <f>分析係数表!H9</f>
        <v>5.5136190016722222E-4</v>
      </c>
      <c r="O6" s="82">
        <f t="shared" si="4"/>
        <v>1.854927258041662E-2</v>
      </c>
      <c r="P6" s="76">
        <f>分析係数表!C9</f>
        <v>0.10538116591928248</v>
      </c>
      <c r="Q6" s="82">
        <f t="shared" si="5"/>
        <v>1.954743971478881E-3</v>
      </c>
      <c r="R6" s="83">
        <v>2.3112382198048759E-3</v>
      </c>
      <c r="S6" s="84">
        <f t="shared" si="6"/>
        <v>2.7114363634709658E-3</v>
      </c>
      <c r="T6" s="85">
        <f>分析係数表!F9</f>
        <v>0.68627450980392157</v>
      </c>
      <c r="U6" s="86">
        <f t="shared" si="7"/>
        <v>1.8607896612055648E-3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投入係数表!AB7</f>
        <v>0</v>
      </c>
      <c r="E7" s="77">
        <f t="shared" si="0"/>
        <v>0</v>
      </c>
      <c r="F7" s="76">
        <f>分析係数表!C10</f>
        <v>4.5045045045044585E-3</v>
      </c>
      <c r="G7" s="77">
        <f t="shared" si="1"/>
        <v>0</v>
      </c>
      <c r="H7" s="77">
        <v>5.9187161109210746E-6</v>
      </c>
      <c r="I7" s="77">
        <f t="shared" si="2"/>
        <v>5.9187161109210746E-6</v>
      </c>
      <c r="J7" s="76">
        <f>分析係数表!G10</f>
        <v>0.2857142857142857</v>
      </c>
      <c r="K7" s="78">
        <f t="shared" si="3"/>
        <v>1.6910617459774498E-6</v>
      </c>
      <c r="L7" s="79"/>
      <c r="M7" s="80"/>
      <c r="N7" s="81">
        <f>分析係数表!H10</f>
        <v>1.0301761818913889E-3</v>
      </c>
      <c r="O7" s="82">
        <f t="shared" si="4"/>
        <v>3.4657851400252113E-2</v>
      </c>
      <c r="P7" s="76">
        <f>分析係数表!C10</f>
        <v>4.5045045045044585E-3</v>
      </c>
      <c r="Q7" s="82">
        <f t="shared" si="5"/>
        <v>1.5611644774888179E-4</v>
      </c>
      <c r="R7" s="83">
        <v>2.3145644987918181E-4</v>
      </c>
      <c r="S7" s="84">
        <f t="shared" si="6"/>
        <v>2.3737516599010288E-4</v>
      </c>
      <c r="T7" s="85">
        <f>分析係数表!F10</f>
        <v>0.5714285714285714</v>
      </c>
      <c r="U7" s="86">
        <f t="shared" si="7"/>
        <v>1.3564295199434449E-4</v>
      </c>
      <c r="V7" s="87">
        <f>分析係数表!D10</f>
        <v>0</v>
      </c>
      <c r="W7" s="88">
        <f t="shared" si="8"/>
        <v>0</v>
      </c>
      <c r="X7" s="76">
        <f>分析係数表!E10</f>
        <v>0</v>
      </c>
      <c r="Y7" s="89">
        <f t="shared" si="9"/>
        <v>0</v>
      </c>
    </row>
    <row r="8" spans="1:25" x14ac:dyDescent="0.2">
      <c r="A8" s="6" t="s">
        <v>222</v>
      </c>
      <c r="B8" s="5" t="s">
        <v>27</v>
      </c>
      <c r="C8" s="90"/>
      <c r="D8" s="76">
        <f>投入係数表!AB8</f>
        <v>0</v>
      </c>
      <c r="E8" s="77">
        <f t="shared" si="0"/>
        <v>0</v>
      </c>
      <c r="F8" s="76">
        <f>分析係数表!C11</f>
        <v>3.1931139802859887E-3</v>
      </c>
      <c r="G8" s="77">
        <f t="shared" si="1"/>
        <v>0</v>
      </c>
      <c r="H8" s="77">
        <v>3.3921391874166197E-3</v>
      </c>
      <c r="I8" s="77">
        <f t="shared" si="2"/>
        <v>3.3921391874166197E-3</v>
      </c>
      <c r="J8" s="76">
        <f>分析係数表!G11</f>
        <v>0.37142857142857144</v>
      </c>
      <c r="K8" s="78">
        <f t="shared" si="3"/>
        <v>1.2599374124690303E-3</v>
      </c>
      <c r="L8" s="79"/>
      <c r="M8" s="80"/>
      <c r="N8" s="81">
        <f>分析係数表!H11</f>
        <v>-1.8136904610763891E-5</v>
      </c>
      <c r="O8" s="82">
        <f t="shared" si="4"/>
        <v>-6.1017344014528371E-4</v>
      </c>
      <c r="P8" s="76">
        <f>分析係数表!C11</f>
        <v>3.1931139802859887E-3</v>
      </c>
      <c r="Q8" s="82">
        <f t="shared" si="5"/>
        <v>-1.9483533421271013E-6</v>
      </c>
      <c r="R8" s="83">
        <v>4.3433007986026469E-4</v>
      </c>
      <c r="S8" s="84">
        <f t="shared" si="6"/>
        <v>3.8264692672768845E-3</v>
      </c>
      <c r="T8" s="85">
        <f>分析係数表!F11</f>
        <v>0.6</v>
      </c>
      <c r="U8" s="86">
        <f t="shared" si="7"/>
        <v>2.2958815603661307E-3</v>
      </c>
      <c r="V8" s="87">
        <f>分析係数表!D11</f>
        <v>2.8571428571428571E-2</v>
      </c>
      <c r="W8" s="88">
        <f t="shared" si="8"/>
        <v>0</v>
      </c>
      <c r="X8" s="76">
        <f>分析係数表!E11</f>
        <v>0</v>
      </c>
      <c r="Y8" s="89">
        <f t="shared" si="9"/>
        <v>0</v>
      </c>
    </row>
    <row r="9" spans="1:25" x14ac:dyDescent="0.2">
      <c r="A9" s="6" t="s">
        <v>223</v>
      </c>
      <c r="B9" s="5" t="s">
        <v>191</v>
      </c>
      <c r="C9" s="90"/>
      <c r="D9" s="76">
        <f>投入係数表!AB9</f>
        <v>0</v>
      </c>
      <c r="E9" s="77">
        <f t="shared" si="0"/>
        <v>0</v>
      </c>
      <c r="F9" s="76">
        <f>分析係数表!C12</f>
        <v>6.6043595279642764E-2</v>
      </c>
      <c r="G9" s="77">
        <f t="shared" si="1"/>
        <v>0</v>
      </c>
      <c r="H9" s="77">
        <v>2.6404495033464448E-4</v>
      </c>
      <c r="I9" s="77">
        <f t="shared" si="2"/>
        <v>2.6404495033464448E-4</v>
      </c>
      <c r="J9" s="76">
        <f>分析係数表!G12</f>
        <v>0.14090852981113441</v>
      </c>
      <c r="K9" s="78">
        <f t="shared" si="3"/>
        <v>3.7206185755708757E-5</v>
      </c>
      <c r="L9" s="79"/>
      <c r="M9" s="80"/>
      <c r="N9" s="81">
        <f>分析係数表!H12</f>
        <v>8.4811793340854105E-2</v>
      </c>
      <c r="O9" s="82">
        <f t="shared" si="4"/>
        <v>2.8532930408073756</v>
      </c>
      <c r="P9" s="76">
        <f>分析係数表!C12</f>
        <v>6.6043595279642764E-2</v>
      </c>
      <c r="Q9" s="82">
        <f t="shared" si="5"/>
        <v>0.18844173080130353</v>
      </c>
      <c r="R9" s="83">
        <v>0.21090910837675497</v>
      </c>
      <c r="S9" s="84">
        <f t="shared" si="6"/>
        <v>0.21117315332708961</v>
      </c>
      <c r="T9" s="85">
        <f>分析係数表!F12</f>
        <v>0.31027033699543266</v>
      </c>
      <c r="U9" s="86">
        <f t="shared" si="7"/>
        <v>6.552076544718427E-2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投入係数表!AB10</f>
        <v>1.8975332068311196E-3</v>
      </c>
      <c r="E10" s="77">
        <f t="shared" si="0"/>
        <v>0.18975332068311196</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0.46360977982238649</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投入係数表!AB11</f>
        <v>3.7950664136622392E-3</v>
      </c>
      <c r="E11" s="77">
        <f t="shared" si="0"/>
        <v>0.37950664136622392</v>
      </c>
      <c r="F11" s="76">
        <f>分析係数表!C14</f>
        <v>0.21132596685082872</v>
      </c>
      <c r="G11" s="77">
        <f t="shared" si="1"/>
        <v>8.0199607913027979E-2</v>
      </c>
      <c r="H11" s="77">
        <v>0.21082449810691559</v>
      </c>
      <c r="I11" s="77">
        <f t="shared" si="2"/>
        <v>0.21082449810691559</v>
      </c>
      <c r="J11" s="76">
        <f>分析係数表!G14</f>
        <v>0.15875192868163895</v>
      </c>
      <c r="K11" s="78">
        <f t="shared" si="3"/>
        <v>3.3468795687811387E-2</v>
      </c>
      <c r="L11" s="79"/>
      <c r="M11" s="80"/>
      <c r="N11" s="81">
        <f>分析係数表!H14</f>
        <v>1.0700773720350694E-3</v>
      </c>
      <c r="O11" s="82">
        <f t="shared" si="4"/>
        <v>3.600023296857173E-2</v>
      </c>
      <c r="P11" s="76">
        <f>分析係数表!C14</f>
        <v>0.21132596685082872</v>
      </c>
      <c r="Q11" s="82">
        <f t="shared" si="5"/>
        <v>7.6077840389385002E-3</v>
      </c>
      <c r="R11" s="83">
        <v>4.0457427074528637E-2</v>
      </c>
      <c r="S11" s="84">
        <f t="shared" si="6"/>
        <v>0.25128192518144421</v>
      </c>
      <c r="T11" s="85">
        <f>分析係数表!F14</f>
        <v>0.30327447282701869</v>
      </c>
      <c r="U11" s="86">
        <f t="shared" si="7"/>
        <v>7.6207393390360853E-2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投入係数表!AB12</f>
        <v>1.5180265654648957E-2</v>
      </c>
      <c r="E12" s="77">
        <f t="shared" si="0"/>
        <v>1.5180265654648957</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0.2631067873906463</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投入係数表!AB13</f>
        <v>1.2017710309930424E-2</v>
      </c>
      <c r="E13" s="77">
        <f t="shared" si="0"/>
        <v>1.2017710309930425</v>
      </c>
      <c r="F13" s="76">
        <f>分析係数表!C16</f>
        <v>5.160637490513531E-2</v>
      </c>
      <c r="G13" s="77">
        <f t="shared" si="1"/>
        <v>6.201904637555794E-2</v>
      </c>
      <c r="H13" s="77">
        <v>7.6386851737792666E-2</v>
      </c>
      <c r="I13" s="77">
        <f t="shared" si="2"/>
        <v>7.6386851737792666E-2</v>
      </c>
      <c r="J13" s="76">
        <f>分析係数表!G16</f>
        <v>3.3358042994810974E-2</v>
      </c>
      <c r="K13" s="78">
        <f t="shared" si="3"/>
        <v>2.5481158845075389E-3</v>
      </c>
      <c r="L13" s="79"/>
      <c r="M13" s="80"/>
      <c r="N13" s="81">
        <f>分析係数表!H16</f>
        <v>1.6069297485136805E-2</v>
      </c>
      <c r="O13" s="82">
        <f t="shared" si="4"/>
        <v>0.54061366796872123</v>
      </c>
      <c r="P13" s="76">
        <f>分析係数表!C16</f>
        <v>5.160637490513531E-2</v>
      </c>
      <c r="Q13" s="82">
        <f t="shared" si="5"/>
        <v>2.7899111628034167E-2</v>
      </c>
      <c r="R13" s="83">
        <v>3.1842951688383928E-2</v>
      </c>
      <c r="S13" s="84">
        <f t="shared" si="6"/>
        <v>0.10822980342617659</v>
      </c>
      <c r="T13" s="85">
        <f>分析係数表!F16</f>
        <v>0.28836174944403259</v>
      </c>
      <c r="U13" s="86">
        <f t="shared" si="7"/>
        <v>3.1209335457956035E-2</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投入係数表!AB14</f>
        <v>1.4547754585705249E-2</v>
      </c>
      <c r="E14" s="77">
        <f t="shared" si="0"/>
        <v>1.454775458570525</v>
      </c>
      <c r="F14" s="76">
        <f>分析係数表!C17</f>
        <v>0.10194271980773084</v>
      </c>
      <c r="G14" s="77">
        <f t="shared" si="1"/>
        <v>0.14830376695621819</v>
      </c>
      <c r="H14" s="77">
        <v>0.17034819010184224</v>
      </c>
      <c r="I14" s="77">
        <f t="shared" si="2"/>
        <v>0.17034819010184224</v>
      </c>
      <c r="J14" s="76">
        <f>分析係数表!G17</f>
        <v>0.21196160054370911</v>
      </c>
      <c r="K14" s="78">
        <f t="shared" si="3"/>
        <v>3.6107275023710507E-2</v>
      </c>
      <c r="L14" s="79"/>
      <c r="M14" s="80"/>
      <c r="N14" s="81">
        <f>分析係数表!H17</f>
        <v>2.8221023574348612E-3</v>
      </c>
      <c r="O14" s="82">
        <f t="shared" si="4"/>
        <v>9.4942987286606134E-2</v>
      </c>
      <c r="P14" s="76">
        <f>分析係数表!C17</f>
        <v>0.10194271980773084</v>
      </c>
      <c r="Q14" s="82">
        <f t="shared" si="5"/>
        <v>9.6787463506674415E-3</v>
      </c>
      <c r="R14" s="83">
        <v>2.1228993760418053E-2</v>
      </c>
      <c r="S14" s="84">
        <f t="shared" si="6"/>
        <v>0.1915771838622603</v>
      </c>
      <c r="T14" s="85">
        <f>分析係数表!F17</f>
        <v>0.32180783280944697</v>
      </c>
      <c r="U14" s="86">
        <f t="shared" si="7"/>
        <v>6.1651038354450946E-2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投入係数表!AB15</f>
        <v>6.3251106894370653E-4</v>
      </c>
      <c r="E15" s="77">
        <f t="shared" si="0"/>
        <v>6.3251106894370648E-2</v>
      </c>
      <c r="F15" s="76">
        <f>分析係数表!C18</f>
        <v>6.449787835926446E-2</v>
      </c>
      <c r="G15" s="77">
        <f t="shared" si="1"/>
        <v>4.0795621985619517E-3</v>
      </c>
      <c r="H15" s="77">
        <v>6.686320882873323E-3</v>
      </c>
      <c r="I15" s="77">
        <f t="shared" si="2"/>
        <v>6.686320882873323E-3</v>
      </c>
      <c r="J15" s="76">
        <f>分析係数表!G18</f>
        <v>0.21547360809833696</v>
      </c>
      <c r="K15" s="78">
        <f t="shared" si="3"/>
        <v>1.4407256855359727E-3</v>
      </c>
      <c r="L15" s="79"/>
      <c r="M15" s="80"/>
      <c r="N15" s="81">
        <f>分析係数表!H18</f>
        <v>4.2077618696972224E-4</v>
      </c>
      <c r="O15" s="82">
        <f t="shared" si="4"/>
        <v>1.415602381137058E-2</v>
      </c>
      <c r="P15" s="76">
        <f>分析係数表!C18</f>
        <v>6.449787835926446E-2</v>
      </c>
      <c r="Q15" s="82">
        <f t="shared" si="5"/>
        <v>9.13033501836631E-4</v>
      </c>
      <c r="R15" s="83">
        <v>2.3465900971851284E-3</v>
      </c>
      <c r="S15" s="84">
        <f t="shared" si="6"/>
        <v>9.032910980058451E-3</v>
      </c>
      <c r="T15" s="85">
        <f>分析係数表!F18</f>
        <v>0.45914678235719453</v>
      </c>
      <c r="U15" s="86">
        <f t="shared" si="7"/>
        <v>4.1474320118128107E-3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投入係数表!AB16</f>
        <v>0</v>
      </c>
      <c r="E16" s="77">
        <f t="shared" si="0"/>
        <v>0</v>
      </c>
      <c r="F16" s="76">
        <f>分析係数表!C19</f>
        <v>8.3816636211964779E-2</v>
      </c>
      <c r="G16" s="77">
        <f t="shared" si="1"/>
        <v>0</v>
      </c>
      <c r="H16" s="77">
        <v>2.0827914213384429E-3</v>
      </c>
      <c r="I16" s="77">
        <f t="shared" si="2"/>
        <v>2.0827914213384429E-3</v>
      </c>
      <c r="J16" s="76">
        <f>分析係数表!G19</f>
        <v>5.7589381288803254E-2</v>
      </c>
      <c r="K16" s="78">
        <f t="shared" si="3"/>
        <v>1.1994666930850806E-4</v>
      </c>
      <c r="L16" s="79"/>
      <c r="M16" s="80"/>
      <c r="N16" s="81">
        <f>分析係数表!H19</f>
        <v>-1.0882142766458335E-4</v>
      </c>
      <c r="O16" s="82">
        <f t="shared" si="4"/>
        <v>-3.661040640871702E-3</v>
      </c>
      <c r="P16" s="76">
        <f>分析係数表!C19</f>
        <v>8.3816636211964779E-2</v>
      </c>
      <c r="Q16" s="82">
        <f t="shared" si="5"/>
        <v>-3.0685611155316183E-4</v>
      </c>
      <c r="R16" s="83">
        <v>1.9842451792134734E-3</v>
      </c>
      <c r="S16" s="84">
        <f t="shared" si="6"/>
        <v>4.0670366005519168E-3</v>
      </c>
      <c r="T16" s="85">
        <f>分析係数表!F19</f>
        <v>0.2397773496039392</v>
      </c>
      <c r="U16" s="86">
        <f t="shared" si="7"/>
        <v>9.7518325682255337E-4</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投入係数表!AB17</f>
        <v>0</v>
      </c>
      <c r="E17" s="77">
        <f t="shared" si="0"/>
        <v>0</v>
      </c>
      <c r="F17" s="76">
        <f>分析係数表!C20</f>
        <v>0.20483184148778999</v>
      </c>
      <c r="G17" s="77">
        <f t="shared" si="1"/>
        <v>0</v>
      </c>
      <c r="H17" s="77">
        <v>5.0085992707095718E-3</v>
      </c>
      <c r="I17" s="77">
        <f t="shared" si="2"/>
        <v>5.0085992707095718E-3</v>
      </c>
      <c r="J17" s="76">
        <f>分析係数表!G20</f>
        <v>0.10000439000834102</v>
      </c>
      <c r="K17" s="78">
        <f t="shared" si="3"/>
        <v>5.0088191486353237E-4</v>
      </c>
      <c r="L17" s="79"/>
      <c r="M17" s="80"/>
      <c r="N17" s="81">
        <f>分析係数表!H20</f>
        <v>5.2234285279000004E-4</v>
      </c>
      <c r="O17" s="82">
        <f t="shared" si="4"/>
        <v>1.7572995076184168E-2</v>
      </c>
      <c r="P17" s="76">
        <f>分析係数表!C20</f>
        <v>0.20483184148778999</v>
      </c>
      <c r="Q17" s="82">
        <f t="shared" si="5"/>
        <v>3.5995089419106692E-3</v>
      </c>
      <c r="R17" s="83">
        <v>1.2773201548668889E-2</v>
      </c>
      <c r="S17" s="84">
        <f t="shared" si="6"/>
        <v>1.7781800819378461E-2</v>
      </c>
      <c r="T17" s="85">
        <f>分析係数表!F20</f>
        <v>0.22283682338996444</v>
      </c>
      <c r="U17" s="86">
        <f t="shared" si="7"/>
        <v>3.962440008743363E-3</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投入係数表!AB18</f>
        <v>0</v>
      </c>
      <c r="E18" s="77">
        <f t="shared" si="0"/>
        <v>0</v>
      </c>
      <c r="F18" s="76">
        <f>分析係数表!C21</f>
        <v>0.18990139408364504</v>
      </c>
      <c r="G18" s="77">
        <f t="shared" si="1"/>
        <v>0</v>
      </c>
      <c r="H18" s="77">
        <v>1.2721223886104005E-2</v>
      </c>
      <c r="I18" s="77">
        <f t="shared" si="2"/>
        <v>1.2721223886104005E-2</v>
      </c>
      <c r="J18" s="76">
        <f>分析係数表!G21</f>
        <v>0.28518653100775193</v>
      </c>
      <c r="K18" s="78">
        <f t="shared" si="3"/>
        <v>3.6279217102509541E-3</v>
      </c>
      <c r="L18" s="79"/>
      <c r="M18" s="80"/>
      <c r="N18" s="81">
        <f>分析係数表!H21</f>
        <v>8.7057142131666677E-4</v>
      </c>
      <c r="O18" s="82">
        <f t="shared" si="4"/>
        <v>2.9288325126973616E-2</v>
      </c>
      <c r="P18" s="76">
        <f>分析係数表!C21</f>
        <v>0.18990139408364504</v>
      </c>
      <c r="Q18" s="82">
        <f t="shared" si="5"/>
        <v>5.5618937719873396E-3</v>
      </c>
      <c r="R18" s="83">
        <v>1.5024343541830829E-2</v>
      </c>
      <c r="S18" s="84">
        <f t="shared" si="6"/>
        <v>2.7745567427934832E-2</v>
      </c>
      <c r="T18" s="85">
        <f>分析係数表!F21</f>
        <v>0.42587209302325579</v>
      </c>
      <c r="U18" s="86">
        <f t="shared" si="7"/>
        <v>1.1816062872652478E-2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投入係数表!AB19</f>
        <v>0</v>
      </c>
      <c r="E19" s="77">
        <f t="shared" si="0"/>
        <v>0</v>
      </c>
      <c r="F19" s="76">
        <f>分析係数表!C22</f>
        <v>1.6020972909991271E-2</v>
      </c>
      <c r="G19" s="77">
        <f t="shared" si="1"/>
        <v>0</v>
      </c>
      <c r="H19" s="77">
        <v>1.2016335955401267E-3</v>
      </c>
      <c r="I19" s="77">
        <f t="shared" si="2"/>
        <v>1.2016335955401267E-3</v>
      </c>
      <c r="J19" s="76">
        <f>分析係数表!G22</f>
        <v>0.19438596491228069</v>
      </c>
      <c r="K19" s="78">
        <f t="shared" si="3"/>
        <v>2.3358070594008075E-4</v>
      </c>
      <c r="L19" s="79"/>
      <c r="M19" s="80"/>
      <c r="N19" s="81">
        <f>分析係数表!H22</f>
        <v>3.9901190143680555E-5</v>
      </c>
      <c r="O19" s="82">
        <f t="shared" si="4"/>
        <v>1.3423815683196239E-3</v>
      </c>
      <c r="P19" s="76">
        <f>分析係数表!C22</f>
        <v>1.6020972909991271E-2</v>
      </c>
      <c r="Q19" s="82">
        <f t="shared" si="5"/>
        <v>2.1506258740920291E-5</v>
      </c>
      <c r="R19" s="83">
        <v>3.9192980436860954E-4</v>
      </c>
      <c r="S19" s="84">
        <f t="shared" si="6"/>
        <v>1.5935633999087362E-3</v>
      </c>
      <c r="T19" s="85">
        <f>分析係数表!F22</f>
        <v>0.4126315789473684</v>
      </c>
      <c r="U19" s="86">
        <f t="shared" si="7"/>
        <v>6.5755458185707855E-4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投入係数表!AB20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8.5424281620339714E-4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投入係数表!AB21</f>
        <v>0</v>
      </c>
      <c r="E21" s="77">
        <f t="shared" si="0"/>
        <v>0</v>
      </c>
      <c r="F21" s="76">
        <f>分析係数表!C24</f>
        <v>0.69825317061497971</v>
      </c>
      <c r="G21" s="77">
        <f t="shared" si="1"/>
        <v>0</v>
      </c>
      <c r="H21" s="77">
        <v>3.7372141249728687E-2</v>
      </c>
      <c r="I21" s="77">
        <f t="shared" si="2"/>
        <v>3.7372141249728687E-2</v>
      </c>
      <c r="J21" s="76">
        <f>分析係数表!G24</f>
        <v>0.20807453416149069</v>
      </c>
      <c r="K21" s="78">
        <f t="shared" si="3"/>
        <v>7.776190881154727E-3</v>
      </c>
      <c r="L21" s="79"/>
      <c r="M21" s="80"/>
      <c r="N21" s="81">
        <f>分析係数表!H24</f>
        <v>2.9019047377222226E-4</v>
      </c>
      <c r="O21" s="82">
        <f t="shared" si="4"/>
        <v>9.7627750423245393E-3</v>
      </c>
      <c r="P21" s="76">
        <f>分析係数表!C24</f>
        <v>0.69825317061497971</v>
      </c>
      <c r="Q21" s="82">
        <f t="shared" si="5"/>
        <v>6.8168886273039025E-3</v>
      </c>
      <c r="R21" s="83">
        <v>3.5138818104647376E-2</v>
      </c>
      <c r="S21" s="84">
        <f t="shared" si="6"/>
        <v>7.251095935437607E-2</v>
      </c>
      <c r="T21" s="85">
        <f>分析係数表!F24</f>
        <v>0.39233954451345754</v>
      </c>
      <c r="U21" s="86">
        <f t="shared" si="7"/>
        <v>2.8448916765329742E-2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投入係数表!AB22</f>
        <v>0</v>
      </c>
      <c r="E22" s="77">
        <f t="shared" si="0"/>
        <v>0</v>
      </c>
      <c r="F22" s="76">
        <f>分析係数表!C25</f>
        <v>6.4698426111756691E-3</v>
      </c>
      <c r="G22" s="77">
        <f t="shared" si="1"/>
        <v>0</v>
      </c>
      <c r="H22" s="77">
        <v>8.763050092293874E-4</v>
      </c>
      <c r="I22" s="77">
        <f t="shared" si="2"/>
        <v>8.763050092293874E-4</v>
      </c>
      <c r="J22" s="76">
        <f>分析係数表!G25</f>
        <v>0.19696730374348445</v>
      </c>
      <c r="K22" s="78">
        <f t="shared" si="3"/>
        <v>1.726034349248217E-4</v>
      </c>
      <c r="L22" s="79"/>
      <c r="M22" s="80"/>
      <c r="N22" s="81">
        <f>分析係数表!H25</f>
        <v>4.8606904356847223E-4</v>
      </c>
      <c r="O22" s="82">
        <f t="shared" si="4"/>
        <v>1.6352648195893601E-2</v>
      </c>
      <c r="P22" s="76">
        <f>分析係数表!C25</f>
        <v>6.4698426111756691E-3</v>
      </c>
      <c r="Q22" s="82">
        <f t="shared" si="5"/>
        <v>1.0579906010335734E-4</v>
      </c>
      <c r="R22" s="83">
        <v>1.2511865619714165E-3</v>
      </c>
      <c r="S22" s="84">
        <f t="shared" si="6"/>
        <v>2.1274915712008041E-3</v>
      </c>
      <c r="T22" s="85">
        <f>分析係数表!F25</f>
        <v>0.35065550465961143</v>
      </c>
      <c r="U22" s="86">
        <f t="shared" si="7"/>
        <v>7.4601663055848765E-4</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投入係数表!AB23</f>
        <v>0</v>
      </c>
      <c r="E23" s="77">
        <f t="shared" si="0"/>
        <v>0</v>
      </c>
      <c r="F23" s="76">
        <f>分析係数表!C26</f>
        <v>0.30930996714129244</v>
      </c>
      <c r="G23" s="77">
        <f t="shared" si="1"/>
        <v>0</v>
      </c>
      <c r="H23" s="77">
        <v>2.0024491059630833E-2</v>
      </c>
      <c r="I23" s="77">
        <f t="shared" si="2"/>
        <v>2.0024491059630833E-2</v>
      </c>
      <c r="J23" s="76">
        <f>分析係数表!G26</f>
        <v>0.19640381464521278</v>
      </c>
      <c r="K23" s="78">
        <f t="shared" si="3"/>
        <v>3.932886430440455E-3</v>
      </c>
      <c r="L23" s="79"/>
      <c r="M23" s="80"/>
      <c r="N23" s="81">
        <f>分析係数表!H26</f>
        <v>9.7503999187466672E-3</v>
      </c>
      <c r="O23" s="82">
        <f t="shared" si="4"/>
        <v>0.32802924142210449</v>
      </c>
      <c r="P23" s="76">
        <f>分析係数表!C26</f>
        <v>0.30930996714129244</v>
      </c>
      <c r="Q23" s="82">
        <f t="shared" si="5"/>
        <v>0.10146271388565423</v>
      </c>
      <c r="R23" s="83">
        <v>0.11496388526987385</v>
      </c>
      <c r="S23" s="84">
        <f t="shared" si="6"/>
        <v>0.13498837632950467</v>
      </c>
      <c r="T23" s="85">
        <f>分析係数表!F26</f>
        <v>0.33483174389782799</v>
      </c>
      <c r="U23" s="86">
        <f t="shared" si="7"/>
        <v>4.5198393452344332E-2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投入係数表!AB24</f>
        <v>0</v>
      </c>
      <c r="E24" s="77">
        <f t="shared" si="0"/>
        <v>0</v>
      </c>
      <c r="F24" s="76">
        <f>分析係数表!C27</f>
        <v>1</v>
      </c>
      <c r="G24" s="77">
        <f t="shared" si="1"/>
        <v>0</v>
      </c>
      <c r="H24" s="77">
        <v>7.2185059572848972E-3</v>
      </c>
      <c r="I24" s="77">
        <f t="shared" si="2"/>
        <v>7.2185059572848972E-3</v>
      </c>
      <c r="J24" s="76">
        <f>分析係数表!G27</f>
        <v>0.17104746959591996</v>
      </c>
      <c r="K24" s="78">
        <f t="shared" si="3"/>
        <v>1.2347071782566556E-3</v>
      </c>
      <c r="L24" s="79"/>
      <c r="M24" s="80"/>
      <c r="N24" s="81">
        <f>分析係数表!H27</f>
        <v>1.0751557053260833E-2</v>
      </c>
      <c r="O24" s="82">
        <f t="shared" si="4"/>
        <v>0.3617108153181241</v>
      </c>
      <c r="P24" s="76">
        <f>分析係数表!C27</f>
        <v>1</v>
      </c>
      <c r="Q24" s="82">
        <f t="shared" si="5"/>
        <v>0.3617108153181241</v>
      </c>
      <c r="R24" s="83">
        <v>0.37554308742951842</v>
      </c>
      <c r="S24" s="84">
        <f t="shared" si="6"/>
        <v>0.38276159338680332</v>
      </c>
      <c r="T24" s="85">
        <f>分析係数表!F27</f>
        <v>0.32230451819045502</v>
      </c>
      <c r="U24" s="86">
        <f t="shared" si="7"/>
        <v>0.1233657909383445</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投入係数表!AB25</f>
        <v>0</v>
      </c>
      <c r="E25" s="77">
        <f t="shared" si="0"/>
        <v>0</v>
      </c>
      <c r="F25" s="76">
        <f>分析係数表!C28</f>
        <v>0.18422373610613119</v>
      </c>
      <c r="G25" s="77">
        <f t="shared" si="1"/>
        <v>0</v>
      </c>
      <c r="H25" s="77">
        <v>4.7560376997782261E-2</v>
      </c>
      <c r="I25" s="77">
        <f t="shared" si="2"/>
        <v>4.7560376997782261E-2</v>
      </c>
      <c r="J25" s="76">
        <f>分析係数表!G28</f>
        <v>0.12484443941622356</v>
      </c>
      <c r="K25" s="78">
        <f t="shared" si="3"/>
        <v>5.9376486047123802E-3</v>
      </c>
      <c r="L25" s="79"/>
      <c r="M25" s="80"/>
      <c r="N25" s="81">
        <f>分析係数表!H28</f>
        <v>2.0316960544977711E-2</v>
      </c>
      <c r="O25" s="82">
        <f t="shared" si="4"/>
        <v>0.68351628765074679</v>
      </c>
      <c r="P25" s="76">
        <f>分析係数表!C28</f>
        <v>0.18422373610613119</v>
      </c>
      <c r="Q25" s="82">
        <f t="shared" si="5"/>
        <v>0.12591992420041362</v>
      </c>
      <c r="R25" s="83">
        <v>0.15003987639175137</v>
      </c>
      <c r="S25" s="84">
        <f t="shared" si="6"/>
        <v>0.19760025338953363</v>
      </c>
      <c r="T25" s="85">
        <f>分析係数表!F28</f>
        <v>0.21354225591130219</v>
      </c>
      <c r="U25" s="86">
        <f t="shared" si="7"/>
        <v>4.2196003877445945E-2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投入係数表!AB26</f>
        <v>3.7950664136622392E-3</v>
      </c>
      <c r="E26" s="77">
        <f t="shared" si="0"/>
        <v>0.37950664136622392</v>
      </c>
      <c r="F26" s="76">
        <f>分析係数表!C29</f>
        <v>0.37519639677385563</v>
      </c>
      <c r="G26" s="77">
        <f t="shared" si="1"/>
        <v>0.14238952439235508</v>
      </c>
      <c r="H26" s="77">
        <v>0.20143386035594499</v>
      </c>
      <c r="I26" s="77">
        <f t="shared" si="2"/>
        <v>0.20143386035594499</v>
      </c>
      <c r="J26" s="76">
        <f>分析係数表!G29</f>
        <v>0.26085431102534867</v>
      </c>
      <c r="K26" s="78">
        <f t="shared" si="3"/>
        <v>5.2544890860326328E-2</v>
      </c>
      <c r="L26" s="79"/>
      <c r="M26" s="80"/>
      <c r="N26" s="81">
        <f>分析係数表!H29</f>
        <v>9.7721642042795844E-3</v>
      </c>
      <c r="O26" s="82">
        <f t="shared" si="4"/>
        <v>0.32876144955027881</v>
      </c>
      <c r="P26" s="76">
        <f>分析係数表!C29</f>
        <v>0.37519639677385563</v>
      </c>
      <c r="Q26" s="82">
        <f t="shared" si="5"/>
        <v>0.12335011126941432</v>
      </c>
      <c r="R26" s="83">
        <v>0.16806155873615047</v>
      </c>
      <c r="S26" s="84">
        <f t="shared" si="6"/>
        <v>0.36949541909209549</v>
      </c>
      <c r="T26" s="85">
        <f>分析係数表!F29</f>
        <v>0.42899745636347691</v>
      </c>
      <c r="U26" s="86">
        <f t="shared" si="7"/>
        <v>0.15851259492846584</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投入係数表!AB27</f>
        <v>3.1625553447185324E-3</v>
      </c>
      <c r="E27" s="77">
        <f t="shared" si="0"/>
        <v>0.31625553447185323</v>
      </c>
      <c r="F27" s="76">
        <f>分析係数表!C30</f>
        <v>1</v>
      </c>
      <c r="G27" s="77">
        <f t="shared" si="1"/>
        <v>0.31625553447185323</v>
      </c>
      <c r="H27" s="77">
        <v>0.39464575456192752</v>
      </c>
      <c r="I27" s="77">
        <f t="shared" si="2"/>
        <v>0.39464575456192752</v>
      </c>
      <c r="J27" s="76">
        <f>分析係数表!G30</f>
        <v>0.34460347092581067</v>
      </c>
      <c r="K27" s="78">
        <f t="shared" si="3"/>
        <v>0.13599629680817579</v>
      </c>
      <c r="L27" s="79"/>
      <c r="M27" s="80"/>
      <c r="N27" s="81">
        <f>分析係数表!H30</f>
        <v>0</v>
      </c>
      <c r="O27" s="82">
        <f t="shared" si="4"/>
        <v>0</v>
      </c>
      <c r="P27" s="76">
        <f>分析係数表!C30</f>
        <v>1</v>
      </c>
      <c r="Q27" s="82">
        <f t="shared" si="5"/>
        <v>0</v>
      </c>
      <c r="R27" s="83">
        <v>0.10347647281497356</v>
      </c>
      <c r="S27" s="84">
        <f t="shared" si="6"/>
        <v>0.49812222737690109</v>
      </c>
      <c r="T27" s="85">
        <f>分析係数表!F30</f>
        <v>0.44064163728133859</v>
      </c>
      <c r="U27" s="86">
        <f t="shared" si="7"/>
        <v>0.21949339383758493</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投入係数表!AB28</f>
        <v>7.7166350411132192E-2</v>
      </c>
      <c r="E28" s="77">
        <f t="shared" si="0"/>
        <v>7.7166350411132196</v>
      </c>
      <c r="F28" s="76">
        <f>分析係数表!C31</f>
        <v>0.41247576690614662</v>
      </c>
      <c r="G28" s="77">
        <f t="shared" si="1"/>
        <v>3.1829249565180198</v>
      </c>
      <c r="H28" s="77">
        <v>3.367308955473979</v>
      </c>
      <c r="I28" s="77">
        <f t="shared" si="2"/>
        <v>3.367308955473979</v>
      </c>
      <c r="J28" s="76">
        <f>分析係数表!G31</f>
        <v>7.085965394122494E-2</v>
      </c>
      <c r="K28" s="78">
        <f t="shared" si="3"/>
        <v>0.23860634729807378</v>
      </c>
      <c r="L28" s="79"/>
      <c r="M28" s="80"/>
      <c r="N28" s="81">
        <f>分析係数表!H31</f>
        <v>2.0541858162151181E-2</v>
      </c>
      <c r="O28" s="82">
        <f t="shared" si="4"/>
        <v>0.69108243830854821</v>
      </c>
      <c r="P28" s="76">
        <f>分析係数表!C31</f>
        <v>0.41247576690614662</v>
      </c>
      <c r="Q28" s="82">
        <f t="shared" si="5"/>
        <v>0.28505475873668817</v>
      </c>
      <c r="R28" s="83">
        <v>0.38096197427497097</v>
      </c>
      <c r="S28" s="84">
        <f t="shared" si="6"/>
        <v>3.74827092974895</v>
      </c>
      <c r="T28" s="85">
        <f>分析係数表!F31</f>
        <v>0.34509750068662454</v>
      </c>
      <c r="U28" s="86">
        <f t="shared" si="7"/>
        <v>1.293518929752693</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投入係数表!AB29</f>
        <v>9.4876660341555973E-3</v>
      </c>
      <c r="E29" s="77">
        <f t="shared" si="0"/>
        <v>0.94876660341555974</v>
      </c>
      <c r="F29" s="76">
        <f>分析係数表!C32</f>
        <v>0.57030303030303031</v>
      </c>
      <c r="G29" s="77">
        <f t="shared" si="1"/>
        <v>0.54108446897820706</v>
      </c>
      <c r="H29" s="77">
        <v>0.57803349167706852</v>
      </c>
      <c r="I29" s="77">
        <f t="shared" si="2"/>
        <v>0.57803349167706852</v>
      </c>
      <c r="J29" s="76">
        <f>分析係数表!G32</f>
        <v>0.14036939313984167</v>
      </c>
      <c r="K29" s="78">
        <f t="shared" si="3"/>
        <v>8.1138210441213832E-2</v>
      </c>
      <c r="L29" s="79"/>
      <c r="M29" s="80"/>
      <c r="N29" s="81">
        <f>分析係数表!H32</f>
        <v>5.992433283396389E-3</v>
      </c>
      <c r="O29" s="82">
        <f t="shared" si="4"/>
        <v>0.20160130462400169</v>
      </c>
      <c r="P29" s="76">
        <f>分析係数表!C32</f>
        <v>0.57030303030303031</v>
      </c>
      <c r="Q29" s="82">
        <f t="shared" si="5"/>
        <v>0.11497383494011248</v>
      </c>
      <c r="R29" s="83">
        <v>0.14796239415653761</v>
      </c>
      <c r="S29" s="84">
        <f t="shared" si="6"/>
        <v>0.72599588583360619</v>
      </c>
      <c r="T29" s="85">
        <f>分析係数表!F32</f>
        <v>0.48284960422163586</v>
      </c>
      <c r="U29" s="86">
        <f t="shared" si="7"/>
        <v>0.35054682614129268</v>
      </c>
      <c r="V29" s="87">
        <f>分析係数表!D32</f>
        <v>2.4802110817941952E-2</v>
      </c>
      <c r="W29" s="88">
        <f t="shared" si="8"/>
        <v>0</v>
      </c>
      <c r="X29" s="76">
        <f>分析係数表!E32</f>
        <v>3.5883905013192614E-2</v>
      </c>
      <c r="Y29" s="89">
        <f t="shared" si="9"/>
        <v>0</v>
      </c>
    </row>
    <row r="30" spans="1:25" x14ac:dyDescent="0.2">
      <c r="A30" s="6" t="s">
        <v>18</v>
      </c>
      <c r="B30" s="5" t="s">
        <v>274</v>
      </c>
      <c r="C30" s="75">
        <f>最終需要_まとめ!C31</f>
        <v>100</v>
      </c>
      <c r="D30" s="76">
        <f>投入係数表!AB30</f>
        <v>0</v>
      </c>
      <c r="E30" s="77">
        <f t="shared" si="0"/>
        <v>0</v>
      </c>
      <c r="F30" s="76">
        <f>分析係数表!C33</f>
        <v>0.6011428571428572</v>
      </c>
      <c r="G30" s="77">
        <f t="shared" si="1"/>
        <v>0</v>
      </c>
      <c r="H30" s="77">
        <v>4.0291069386942643E-2</v>
      </c>
      <c r="I30" s="77">
        <f t="shared" si="2"/>
        <v>100.04029106938694</v>
      </c>
      <c r="J30" s="76">
        <f>分析係数表!G33</f>
        <v>0.50790638836179636</v>
      </c>
      <c r="K30" s="78">
        <f t="shared" si="3"/>
        <v>50.81110292771519</v>
      </c>
      <c r="L30" s="79"/>
      <c r="M30" s="80"/>
      <c r="N30" s="81">
        <f>分析係数表!H33</f>
        <v>9.0684523053819453E-4</v>
      </c>
      <c r="O30" s="82">
        <f t="shared" si="4"/>
        <v>3.0508672007264183E-2</v>
      </c>
      <c r="P30" s="76">
        <f>分析係数表!C33</f>
        <v>0.6011428571428572</v>
      </c>
      <c r="Q30" s="82">
        <f t="shared" si="5"/>
        <v>1.8340070258081098E-2</v>
      </c>
      <c r="R30" s="83">
        <v>5.6419232226778387E-2</v>
      </c>
      <c r="S30" s="84">
        <f t="shared" si="6"/>
        <v>100.09671030161371</v>
      </c>
      <c r="T30" s="85">
        <f>分析係数表!F33</f>
        <v>0.64579380139152431</v>
      </c>
      <c r="U30" s="86">
        <f t="shared" si="7"/>
        <v>64.641835052465268</v>
      </c>
      <c r="V30" s="87">
        <f>分析係数表!D33</f>
        <v>0.13725490196078433</v>
      </c>
      <c r="W30" s="88">
        <f t="shared" si="8"/>
        <v>14</v>
      </c>
      <c r="X30" s="76">
        <f>分析係数表!E33</f>
        <v>0.12839974699557241</v>
      </c>
      <c r="Y30" s="89">
        <f t="shared" si="9"/>
        <v>13</v>
      </c>
    </row>
    <row r="31" spans="1:25" x14ac:dyDescent="0.2">
      <c r="A31" s="6" t="s">
        <v>19</v>
      </c>
      <c r="B31" s="5" t="s">
        <v>275</v>
      </c>
      <c r="C31" s="90"/>
      <c r="D31" s="76">
        <f>投入係数表!AB31</f>
        <v>1.5812776723592662E-2</v>
      </c>
      <c r="E31" s="77">
        <f t="shared" si="0"/>
        <v>1.5812776723592663</v>
      </c>
      <c r="F31" s="76">
        <f>分析係数表!C34</f>
        <v>0.23356645198677672</v>
      </c>
      <c r="G31" s="77">
        <f t="shared" si="1"/>
        <v>0.36933341553886262</v>
      </c>
      <c r="H31" s="77">
        <v>0.46076425124926945</v>
      </c>
      <c r="I31" s="77">
        <f t="shared" si="2"/>
        <v>0.46076425124926945</v>
      </c>
      <c r="J31" s="76">
        <f>分析係数表!G34</f>
        <v>0.42480002746403928</v>
      </c>
      <c r="K31" s="78">
        <f t="shared" si="3"/>
        <v>0.19573266658513716</v>
      </c>
      <c r="L31" s="79"/>
      <c r="M31" s="80"/>
      <c r="N31" s="81">
        <f>分析係数表!H34</f>
        <v>0.14989426184611926</v>
      </c>
      <c r="O31" s="82">
        <f t="shared" si="4"/>
        <v>5.0428394134247112</v>
      </c>
      <c r="P31" s="76">
        <f>分析係数表!C34</f>
        <v>0.23356645198677672</v>
      </c>
      <c r="Q31" s="82">
        <f t="shared" si="5"/>
        <v>1.1778381097326882</v>
      </c>
      <c r="R31" s="83">
        <v>1.2860808210385963</v>
      </c>
      <c r="S31" s="84">
        <f t="shared" si="6"/>
        <v>1.7468450722878659</v>
      </c>
      <c r="T31" s="85">
        <f>分析係数表!F34</f>
        <v>0.69961207044526075</v>
      </c>
      <c r="U31" s="86">
        <f t="shared" si="7"/>
        <v>1.2221138977704151</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投入係数表!AB32</f>
        <v>2.6565464895635674E-2</v>
      </c>
      <c r="E32" s="77">
        <f t="shared" si="0"/>
        <v>2.6565464895635675</v>
      </c>
      <c r="F32" s="76">
        <f>分析係数表!C35</f>
        <v>0.38334288443170961</v>
      </c>
      <c r="G32" s="77">
        <f t="shared" si="1"/>
        <v>1.0183681939362306</v>
      </c>
      <c r="H32" s="77">
        <v>1.0960628035588613</v>
      </c>
      <c r="I32" s="77">
        <f t="shared" si="2"/>
        <v>1.0960628035588613</v>
      </c>
      <c r="J32" s="76">
        <f>分析係数表!G35</f>
        <v>0.31383724189479584</v>
      </c>
      <c r="K32" s="78">
        <f t="shared" si="3"/>
        <v>0.34398532721239045</v>
      </c>
      <c r="L32" s="79"/>
      <c r="M32" s="80"/>
      <c r="N32" s="81">
        <f>分析係数表!H35</f>
        <v>5.7098603095606881E-2</v>
      </c>
      <c r="O32" s="82">
        <f t="shared" si="4"/>
        <v>1.920948024265382</v>
      </c>
      <c r="P32" s="76">
        <f>分析係数表!C35</f>
        <v>0.38334288443170961</v>
      </c>
      <c r="Q32" s="82">
        <f t="shared" si="5"/>
        <v>0.73638175646528525</v>
      </c>
      <c r="R32" s="83">
        <v>0.99311067794179497</v>
      </c>
      <c r="S32" s="84">
        <f t="shared" si="6"/>
        <v>2.0891734815006564</v>
      </c>
      <c r="T32" s="85">
        <f>分析係数表!F35</f>
        <v>0.64393160796038496</v>
      </c>
      <c r="U32" s="86">
        <f t="shared" si="7"/>
        <v>1.3452848392509131</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投入係数表!AB33</f>
        <v>6.3251106894370653E-4</v>
      </c>
      <c r="E33" s="77">
        <f t="shared" si="0"/>
        <v>6.3251106894370648E-2</v>
      </c>
      <c r="F33" s="76">
        <f>分析係数表!C36</f>
        <v>0.89284634912959382</v>
      </c>
      <c r="G33" s="77">
        <f t="shared" si="1"/>
        <v>5.6473519869044517E-2</v>
      </c>
      <c r="H33" s="77">
        <v>0.14583713743305682</v>
      </c>
      <c r="I33" s="77">
        <f t="shared" si="2"/>
        <v>0.14583713743305682</v>
      </c>
      <c r="J33" s="76">
        <f>分析係数表!G36</f>
        <v>2.3659252759121133E-2</v>
      </c>
      <c r="K33" s="78">
        <f t="shared" si="3"/>
        <v>3.4503976961953774E-3</v>
      </c>
      <c r="L33" s="79"/>
      <c r="M33" s="80"/>
      <c r="N33" s="81">
        <f>分析係数表!H36</f>
        <v>0.22140807672636126</v>
      </c>
      <c r="O33" s="82">
        <f t="shared" si="4"/>
        <v>7.4487532879175644</v>
      </c>
      <c r="P33" s="76">
        <f>分析係数表!C36</f>
        <v>0.89284634912959382</v>
      </c>
      <c r="Q33" s="82">
        <f t="shared" si="5"/>
        <v>6.6505921786842555</v>
      </c>
      <c r="R33" s="83">
        <v>6.8789395818404655</v>
      </c>
      <c r="S33" s="84">
        <f t="shared" si="6"/>
        <v>7.0247767192735227</v>
      </c>
      <c r="T33" s="85">
        <f>分析係数表!F36</f>
        <v>0.87728239225083537</v>
      </c>
      <c r="U33" s="86">
        <f t="shared" si="7"/>
        <v>6.1627129253122508</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投入係数表!AB34</f>
        <v>4.3010752688172046E-2</v>
      </c>
      <c r="E34" s="77">
        <f t="shared" si="0"/>
        <v>4.3010752688172049</v>
      </c>
      <c r="F34" s="76">
        <f>分析係数表!C37</f>
        <v>0.21490407922986354</v>
      </c>
      <c r="G34" s="77">
        <f t="shared" si="1"/>
        <v>0.92431862034349921</v>
      </c>
      <c r="H34" s="77">
        <v>1.0059785332026281</v>
      </c>
      <c r="I34" s="77">
        <f t="shared" si="2"/>
        <v>1.0059785332026281</v>
      </c>
      <c r="J34" s="76">
        <f>分析係数表!G37</f>
        <v>0.45930626057529611</v>
      </c>
      <c r="K34" s="78">
        <f t="shared" si="3"/>
        <v>0.46205223830432046</v>
      </c>
      <c r="L34" s="79"/>
      <c r="M34" s="80"/>
      <c r="N34" s="81">
        <f>分析係数表!H37</f>
        <v>4.6223715090992851E-2</v>
      </c>
      <c r="O34" s="82">
        <f t="shared" si="4"/>
        <v>1.5550880295542699</v>
      </c>
      <c r="P34" s="76">
        <f>分析係数表!C37</f>
        <v>0.21490407922986354</v>
      </c>
      <c r="Q34" s="82">
        <f t="shared" si="5"/>
        <v>0.33419476111274321</v>
      </c>
      <c r="R34" s="83">
        <v>0.39172644631264908</v>
      </c>
      <c r="S34" s="84">
        <f t="shared" si="6"/>
        <v>1.3977049795152772</v>
      </c>
      <c r="T34" s="85">
        <f>分析係数表!F37</f>
        <v>0.7057529610829103</v>
      </c>
      <c r="U34" s="86">
        <f t="shared" si="7"/>
        <v>0.98643442801323533</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投入係数表!AB35</f>
        <v>8.2226438962681846E-3</v>
      </c>
      <c r="E35" s="77">
        <f t="shared" si="0"/>
        <v>0.82226438962681847</v>
      </c>
      <c r="F35" s="76">
        <f>分析係数表!C38</f>
        <v>0.11038675651919128</v>
      </c>
      <c r="G35" s="77">
        <f t="shared" si="1"/>
        <v>9.0767098972137042E-2</v>
      </c>
      <c r="H35" s="77">
        <v>0.12311887041013915</v>
      </c>
      <c r="I35" s="77">
        <f t="shared" si="2"/>
        <v>0.12311887041013915</v>
      </c>
      <c r="J35" s="76">
        <f>分析係数表!G38</f>
        <v>0.31473468458209974</v>
      </c>
      <c r="K35" s="78">
        <f t="shared" si="3"/>
        <v>3.8749778844639558E-2</v>
      </c>
      <c r="L35" s="79"/>
      <c r="M35" s="80"/>
      <c r="N35" s="81">
        <f>分析係数表!H38</f>
        <v>4.1428317511906877E-2</v>
      </c>
      <c r="O35" s="82">
        <f t="shared" si="4"/>
        <v>1.3937581719798569</v>
      </c>
      <c r="P35" s="76">
        <f>分析係数表!C38</f>
        <v>0.11038675651919128</v>
      </c>
      <c r="Q35" s="82">
        <f t="shared" si="5"/>
        <v>0.15385244397697359</v>
      </c>
      <c r="R35" s="83">
        <v>0.187076069715476</v>
      </c>
      <c r="S35" s="84">
        <f t="shared" si="6"/>
        <v>0.31019494012561516</v>
      </c>
      <c r="T35" s="85">
        <f>分析係数表!F38</f>
        <v>0.52516511045319969</v>
      </c>
      <c r="U35" s="86">
        <f t="shared" si="7"/>
        <v>0.16290355999309236</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投入係数表!AB36</f>
        <v>0</v>
      </c>
      <c r="E36" s="77">
        <f t="shared" si="0"/>
        <v>0</v>
      </c>
      <c r="F36" s="76">
        <f>分析係数表!C39</f>
        <v>1</v>
      </c>
      <c r="G36" s="77">
        <f t="shared" si="1"/>
        <v>0</v>
      </c>
      <c r="H36" s="77">
        <v>0.16730746767658419</v>
      </c>
      <c r="I36" s="77">
        <f t="shared" si="2"/>
        <v>0.16730746767658419</v>
      </c>
      <c r="J36" s="76">
        <f>分析係数表!G39</f>
        <v>0.35137517630465442</v>
      </c>
      <c r="K36" s="78">
        <f t="shared" si="3"/>
        <v>5.878769095194504E-2</v>
      </c>
      <c r="L36" s="79"/>
      <c r="M36" s="80"/>
      <c r="N36" s="81">
        <f>分析係数表!H39</f>
        <v>3.6128713984641667E-3</v>
      </c>
      <c r="O36" s="82">
        <f t="shared" si="4"/>
        <v>0.12154654927694049</v>
      </c>
      <c r="P36" s="76">
        <f>分析係数表!C39</f>
        <v>1</v>
      </c>
      <c r="Q36" s="82">
        <f t="shared" si="5"/>
        <v>0.12154654927694049</v>
      </c>
      <c r="R36" s="83">
        <v>0.17142683064869318</v>
      </c>
      <c r="S36" s="84">
        <f t="shared" si="6"/>
        <v>0.33873429832527735</v>
      </c>
      <c r="T36" s="85">
        <f>分析係数表!F39</f>
        <v>0.70210390220968499</v>
      </c>
      <c r="U36" s="86">
        <f t="shared" si="7"/>
        <v>0.23782667266643678</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投入係数表!AB37</f>
        <v>0</v>
      </c>
      <c r="E37" s="77">
        <f t="shared" si="0"/>
        <v>0</v>
      </c>
      <c r="F37" s="76">
        <f>分析係数表!C40</f>
        <v>1</v>
      </c>
      <c r="G37" s="77">
        <f t="shared" si="1"/>
        <v>0</v>
      </c>
      <c r="H37" s="77">
        <v>1.5864434142383423E-3</v>
      </c>
      <c r="I37" s="77">
        <f t="shared" si="2"/>
        <v>1.5864434142383423E-3</v>
      </c>
      <c r="J37" s="76">
        <f>分析係数表!G40</f>
        <v>0.54518413597733706</v>
      </c>
      <c r="K37" s="78">
        <f t="shared" si="3"/>
        <v>8.6490378206846726E-4</v>
      </c>
      <c r="L37" s="79"/>
      <c r="M37" s="80"/>
      <c r="N37" s="81">
        <f>分析係数表!H40</f>
        <v>3.4256985428810838E-2</v>
      </c>
      <c r="O37" s="82">
        <f t="shared" si="4"/>
        <v>1.1524955937464119</v>
      </c>
      <c r="P37" s="76">
        <f>分析係数表!C40</f>
        <v>1</v>
      </c>
      <c r="Q37" s="82">
        <f t="shared" si="5"/>
        <v>1.1524955937464119</v>
      </c>
      <c r="R37" s="83">
        <v>1.1546684212593383</v>
      </c>
      <c r="S37" s="84">
        <f t="shared" si="6"/>
        <v>1.1562548646735766</v>
      </c>
      <c r="T37" s="85">
        <f>分析係数表!F40</f>
        <v>0.74197355996222847</v>
      </c>
      <c r="U37" s="86">
        <f t="shared" si="7"/>
        <v>0.85791053816549834</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投入係数表!AB38</f>
        <v>0</v>
      </c>
      <c r="E38" s="77">
        <f t="shared" si="0"/>
        <v>0</v>
      </c>
      <c r="F38" s="76">
        <f>分析係数表!C41</f>
        <v>0.81633454219164769</v>
      </c>
      <c r="G38" s="77">
        <f t="shared" si="1"/>
        <v>0</v>
      </c>
      <c r="H38" s="77">
        <v>3.9388643128409704E-3</v>
      </c>
      <c r="I38" s="77">
        <f t="shared" si="2"/>
        <v>3.9388643128409704E-3</v>
      </c>
      <c r="J38" s="76">
        <f>分析係数表!G41</f>
        <v>0.4395790436970945</v>
      </c>
      <c r="K38" s="78">
        <f t="shared" si="3"/>
        <v>1.7314422078912471E-3</v>
      </c>
      <c r="L38" s="79"/>
      <c r="M38" s="80"/>
      <c r="N38" s="81">
        <f>分析係数表!H41</f>
        <v>5.7994566183378615E-2</v>
      </c>
      <c r="O38" s="82">
        <f t="shared" si="4"/>
        <v>1.9510905922085588</v>
      </c>
      <c r="P38" s="76">
        <f>分析係数表!C41</f>
        <v>0.81633454219164769</v>
      </c>
      <c r="Q38" s="82">
        <f t="shared" si="5"/>
        <v>1.5927426453650047</v>
      </c>
      <c r="R38" s="83">
        <v>1.6222090491337109</v>
      </c>
      <c r="S38" s="84">
        <f t="shared" si="6"/>
        <v>1.626147913446552</v>
      </c>
      <c r="T38" s="85">
        <f>分析係数表!F41</f>
        <v>0.54481811942347291</v>
      </c>
      <c r="U38" s="86">
        <f t="shared" si="7"/>
        <v>0.88595484810835479</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投入係数表!AB39</f>
        <v>1.8975332068311196E-3</v>
      </c>
      <c r="E39" s="77">
        <f>$C$30*D39</f>
        <v>0.18975332068311196</v>
      </c>
      <c r="F39" s="76">
        <f>分析係数表!C42</f>
        <v>0.95937673900946019</v>
      </c>
      <c r="G39" s="77">
        <f>E39*F39</f>
        <v>0.18204492201318032</v>
      </c>
      <c r="H39" s="77">
        <v>0.20170863108748424</v>
      </c>
      <c r="I39" s="77">
        <f>C39+H39</f>
        <v>0.20170863108748424</v>
      </c>
      <c r="J39" s="76">
        <f>分析係数表!G42</f>
        <v>0.48447864154948261</v>
      </c>
      <c r="K39" s="78">
        <f>I39*J39</f>
        <v>9.7723523578070098E-2</v>
      </c>
      <c r="L39" s="79"/>
      <c r="M39" s="80"/>
      <c r="N39" s="81">
        <f>分析係数表!H42</f>
        <v>1.0613716578219029E-2</v>
      </c>
      <c r="O39" s="82">
        <f t="shared" si="4"/>
        <v>0.35707349717302</v>
      </c>
      <c r="P39" s="76">
        <f>分析係数表!C42</f>
        <v>0.95937673900946019</v>
      </c>
      <c r="Q39" s="82">
        <f>O39*P39</f>
        <v>0.34256800730455561</v>
      </c>
      <c r="R39" s="83">
        <v>0.35905828021147235</v>
      </c>
      <c r="S39" s="84">
        <f>I39+R39</f>
        <v>0.56076691129895662</v>
      </c>
      <c r="T39" s="85">
        <f>分析係数表!F42</f>
        <v>0.55638100291854609</v>
      </c>
      <c r="U39" s="86">
        <f>S39*T39</f>
        <v>0.31200005651204887</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投入係数表!AB40</f>
        <v>6.1353573687539534E-2</v>
      </c>
      <c r="E40" s="77">
        <f>$C$30*D40</f>
        <v>6.1353573687539535</v>
      </c>
      <c r="F40" s="76">
        <f>分析係数表!C43</f>
        <v>0.4131437979732393</v>
      </c>
      <c r="G40" s="77">
        <f>E40*F40</f>
        <v>2.5347848452501083</v>
      </c>
      <c r="H40" s="77">
        <v>2.9550082897294332</v>
      </c>
      <c r="I40" s="77">
        <f>C40+H40</f>
        <v>2.9550082897294332</v>
      </c>
      <c r="J40" s="76">
        <f>分析係数表!G43</f>
        <v>0.33776204164621748</v>
      </c>
      <c r="K40" s="78">
        <f>I40*J40</f>
        <v>0.99808963302051068</v>
      </c>
      <c r="L40" s="79"/>
      <c r="M40" s="80"/>
      <c r="N40" s="81">
        <f>分析係数表!H43</f>
        <v>3.0226965224299098E-2</v>
      </c>
      <c r="O40" s="82">
        <f t="shared" si="4"/>
        <v>1.0169150553461297</v>
      </c>
      <c r="P40" s="76">
        <f>分析係数表!C43</f>
        <v>0.4131437979732393</v>
      </c>
      <c r="Q40" s="82">
        <f>O40*P40</f>
        <v>0.42013214818186689</v>
      </c>
      <c r="R40" s="83">
        <v>0.75162407104647055</v>
      </c>
      <c r="S40" s="84">
        <f>I40+R40</f>
        <v>3.7066323607759037</v>
      </c>
      <c r="T40" s="85">
        <f>分析係数表!F43</f>
        <v>0.53379373203393399</v>
      </c>
      <c r="U40" s="86">
        <f>S40*T40</f>
        <v>1.9785771211363208</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投入係数表!AB41</f>
        <v>0</v>
      </c>
      <c r="E41" s="77">
        <f>$C$30*D41</f>
        <v>0</v>
      </c>
      <c r="F41" s="76">
        <f>分析係数表!C44</f>
        <v>0.45547864698968266</v>
      </c>
      <c r="G41" s="77">
        <f>E41*F41</f>
        <v>0</v>
      </c>
      <c r="H41" s="77">
        <v>2.9875605682092433E-3</v>
      </c>
      <c r="I41" s="77">
        <f>C41+H41</f>
        <v>2.9875605682092433E-3</v>
      </c>
      <c r="J41" s="76">
        <f>分析係数表!G44</f>
        <v>0.26709165419892017</v>
      </c>
      <c r="K41" s="78">
        <f>I41*J41</f>
        <v>7.9795249418247271E-4</v>
      </c>
      <c r="L41" s="79"/>
      <c r="M41" s="80"/>
      <c r="N41" s="81">
        <f>分析係数表!H44</f>
        <v>0.10779487886361411</v>
      </c>
      <c r="O41" s="82">
        <f t="shared" si="4"/>
        <v>3.6265048241594786</v>
      </c>
      <c r="P41" s="76">
        <f>分析係数表!C44</f>
        <v>0.45547864698968266</v>
      </c>
      <c r="Q41" s="82">
        <f>O41*P41</f>
        <v>1.6517955106097164</v>
      </c>
      <c r="R41" s="83">
        <v>1.6791476446184621</v>
      </c>
      <c r="S41" s="84">
        <f>I41+R41</f>
        <v>1.6821352051866714</v>
      </c>
      <c r="T41" s="85">
        <f>分析係数表!F44</f>
        <v>0.48806348793338972</v>
      </c>
      <c r="U41" s="86">
        <f>S41*T41</f>
        <v>0.82098877541895499</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投入係数表!AB42</f>
        <v>5.0600885515496522E-3</v>
      </c>
      <c r="E42" s="77">
        <f>$C$30*D42</f>
        <v>0.50600885515496519</v>
      </c>
      <c r="F42" s="76">
        <f>分析係数表!C45</f>
        <v>1</v>
      </c>
      <c r="G42" s="77">
        <f>E42*F42</f>
        <v>0.50600885515496519</v>
      </c>
      <c r="H42" s="77">
        <v>0.52970695246799637</v>
      </c>
      <c r="I42" s="77">
        <f>C42+H42</f>
        <v>0.52970695246799637</v>
      </c>
      <c r="J42" s="76">
        <f>分析係数表!G45</f>
        <v>0</v>
      </c>
      <c r="K42" s="78">
        <f>I42*J42</f>
        <v>0</v>
      </c>
      <c r="L42" s="79"/>
      <c r="M42" s="80"/>
      <c r="N42" s="81">
        <f>分析係数表!H45</f>
        <v>0</v>
      </c>
      <c r="O42" s="82">
        <f t="shared" si="4"/>
        <v>0</v>
      </c>
      <c r="P42" s="76">
        <f>分析係数表!C45</f>
        <v>1</v>
      </c>
      <c r="Q42" s="82">
        <f>O42*P42</f>
        <v>0</v>
      </c>
      <c r="R42" s="83">
        <v>3.608134619699957E-2</v>
      </c>
      <c r="S42" s="84">
        <f>I42+R42</f>
        <v>0.56578829866499591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投入係数表!AB43</f>
        <v>2.5300442757748259E-2</v>
      </c>
      <c r="E43" s="77">
        <f>$C$30*D43</f>
        <v>2.5300442757748258</v>
      </c>
      <c r="F43" s="76">
        <f>分析係数表!C46</f>
        <v>0.339622641509434</v>
      </c>
      <c r="G43" s="77">
        <f>E43*F43</f>
        <v>0.85926032007446929</v>
      </c>
      <c r="H43" s="77">
        <v>0.88256136495831339</v>
      </c>
      <c r="I43" s="77">
        <f>C43+H43</f>
        <v>0.88256136495831339</v>
      </c>
      <c r="J43" s="76">
        <f>分析係数表!G46</f>
        <v>9.1833387996064289E-3</v>
      </c>
      <c r="K43" s="78">
        <f>I43*J43</f>
        <v>8.1048600258552886E-3</v>
      </c>
      <c r="L43" s="79"/>
      <c r="M43" s="80"/>
      <c r="N43" s="81">
        <f>分析係数表!H46</f>
        <v>2.0661561732582222E-2</v>
      </c>
      <c r="O43" s="82">
        <f t="shared" si="4"/>
        <v>0.69510958301350712</v>
      </c>
      <c r="P43" s="76">
        <f>分析係数表!C46</f>
        <v>0.339622641509434</v>
      </c>
      <c r="Q43" s="82">
        <f>O43*P43</f>
        <v>0.23607495272156848</v>
      </c>
      <c r="R43" s="83">
        <v>0.26312279913922837</v>
      </c>
      <c r="S43" s="84">
        <f>I43+R43</f>
        <v>1.1456841640975417</v>
      </c>
      <c r="T43" s="85">
        <f>分析係数表!F46</f>
        <v>0.31321744834371923</v>
      </c>
      <c r="U43" s="86">
        <f>S43*T43</f>
        <v>0.35884827048643891</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投入係数表!AB44</f>
        <v>0.32953826691967109</v>
      </c>
      <c r="E44" s="91">
        <f>SUM(E5:E43)</f>
        <v>32.953826691967116</v>
      </c>
      <c r="F44" s="92">
        <f>分析係数表!C47</f>
        <v>0.37586044165269894</v>
      </c>
      <c r="G44" s="91">
        <f>SUM(G5:G43)</f>
        <v>11.018616258956298</v>
      </c>
      <c r="H44" s="91">
        <f>SUM(H5:H43)</f>
        <v>12.761214273271612</v>
      </c>
      <c r="I44" s="91">
        <f>SUM(I5:I43)</f>
        <v>112.76121427327162</v>
      </c>
      <c r="J44" s="92">
        <f>分析係数表!G47</f>
        <v>0.22454849559823431</v>
      </c>
      <c r="K44" s="93">
        <f>SUM(K5:K43)</f>
        <v>53.628020452505389</v>
      </c>
      <c r="L44" s="94">
        <f>最終需要_まとめ!$L$33</f>
        <v>0.62733333333333341</v>
      </c>
      <c r="M44" s="91">
        <f>K44*L44</f>
        <v>33.642644830538387</v>
      </c>
      <c r="N44" s="95">
        <f>分析係数表!H47</f>
        <v>1</v>
      </c>
      <c r="O44" s="96">
        <f>SUM(O5:O43)</f>
        <v>33.64264483053838</v>
      </c>
      <c r="P44" s="92">
        <f>分析係数表!C47</f>
        <v>0.37586044165269894</v>
      </c>
      <c r="Q44" s="96">
        <f>SUM(Q5:Q43)</f>
        <v>16.063788835394206</v>
      </c>
      <c r="R44" s="91">
        <f>SUM(R5:R43)</f>
        <v>17.79086019123886</v>
      </c>
      <c r="S44" s="97">
        <f>SUM(S5:S43)</f>
        <v>130.55207446451044</v>
      </c>
      <c r="T44" s="98">
        <f>分析係数表!F47</f>
        <v>0.4514453000332283</v>
      </c>
      <c r="U44" s="99">
        <f>SUM(U5:U43)</f>
        <v>82.560626602385227</v>
      </c>
      <c r="V44" s="100">
        <f>分析係数表!D47</f>
        <v>6.1166352989693973E-2</v>
      </c>
      <c r="W44" s="101">
        <f>SUM(W5:W43)</f>
        <v>14</v>
      </c>
      <c r="X44" s="92">
        <f>分析係数表!E47</f>
        <v>5.2427176815309715E-2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385</v>
      </c>
      <c r="S2" s="3" t="s">
        <v>153</v>
      </c>
      <c r="U2" s="64" t="s">
        <v>210</v>
      </c>
      <c r="W2" s="3" t="s">
        <v>130</v>
      </c>
      <c r="Y2" s="3" t="s">
        <v>154</v>
      </c>
    </row>
    <row r="3" spans="1:25" ht="44" x14ac:dyDescent="0.2">
      <c r="B3" s="65"/>
      <c r="C3" s="66" t="s">
        <v>228</v>
      </c>
      <c r="D3" s="66" t="s">
        <v>381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投入係数表!AC5</f>
        <v>1.029901472759106E-4</v>
      </c>
      <c r="E5" s="77">
        <f t="shared" ref="E5:E38" si="0">$C$31*D5</f>
        <v>1.0299014727591059E-2</v>
      </c>
      <c r="F5" s="76">
        <f>分析係数表!C8</f>
        <v>0.31930596918295995</v>
      </c>
      <c r="G5" s="77">
        <f t="shared" ref="G5:G38" si="1">E5*F5</f>
        <v>3.2885368792230415E-3</v>
      </c>
      <c r="H5" s="77">
        <f t="array" ref="H5:H43">MMULT(逆行列係数!C5:AO43,'27'!G5:G43)</f>
        <v>4.2811520735541063E-3</v>
      </c>
      <c r="I5" s="77">
        <f t="shared" ref="I5:I38" si="2">C5+H5</f>
        <v>4.2811520735541063E-3</v>
      </c>
      <c r="J5" s="76">
        <f>分析係数表!G8</f>
        <v>0.11985164942416553</v>
      </c>
      <c r="K5" s="78">
        <f t="shared" ref="K5:K38" si="3">I5*J5</f>
        <v>5.1310313745114606E-4</v>
      </c>
      <c r="L5" s="79" t="s">
        <v>185</v>
      </c>
      <c r="M5" s="80" t="s">
        <v>185</v>
      </c>
      <c r="N5" s="81">
        <f>分析係数表!H8</f>
        <v>1.0269115390614515E-2</v>
      </c>
      <c r="O5" s="82">
        <f t="shared" ref="O5:O43" si="4">$M$44*N5</f>
        <v>0.29104562866707534</v>
      </c>
      <c r="P5" s="76">
        <f>分析係数表!C8</f>
        <v>0.31930596918295995</v>
      </c>
      <c r="Q5" s="82">
        <f t="shared" ref="Q5:Q38" si="5">O5*P5</f>
        <v>9.2932606538004364E-2</v>
      </c>
      <c r="R5" s="83">
        <f t="array" ref="R5:R43">MMULT(逆行列係数!C5:AO43,'27'!Q5:Q43)</f>
        <v>0.12032865429475034</v>
      </c>
      <c r="S5" s="84">
        <f t="shared" ref="S5:S38" si="6">I5+R5</f>
        <v>0.12460980636830445</v>
      </c>
      <c r="T5" s="85">
        <f>分析係数表!F8</f>
        <v>0.45168846379074762</v>
      </c>
      <c r="U5" s="86">
        <f t="shared" ref="U5:U38" si="7">S5*T5</f>
        <v>5.6284812011761956E-2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投入係数表!AC6</f>
        <v>0</v>
      </c>
      <c r="E6" s="77">
        <f t="shared" si="0"/>
        <v>0</v>
      </c>
      <c r="F6" s="76">
        <f>分析係数表!C9</f>
        <v>0.10538116591928248</v>
      </c>
      <c r="G6" s="77">
        <f t="shared" si="1"/>
        <v>0</v>
      </c>
      <c r="H6" s="77">
        <v>5.3097428041683561E-4</v>
      </c>
      <c r="I6" s="77">
        <f t="shared" si="2"/>
        <v>5.3097428041683561E-4</v>
      </c>
      <c r="J6" s="76">
        <f>分析係数表!G9</f>
        <v>0.23529411764705882</v>
      </c>
      <c r="K6" s="78">
        <f t="shared" si="3"/>
        <v>1.2493512480396131E-4</v>
      </c>
      <c r="L6" s="79"/>
      <c r="M6" s="80"/>
      <c r="N6" s="81">
        <f>分析係数表!H9</f>
        <v>5.5136190016722222E-4</v>
      </c>
      <c r="O6" s="82">
        <f t="shared" si="4"/>
        <v>1.5626610935144981E-2</v>
      </c>
      <c r="P6" s="76">
        <f>分析係数表!C9</f>
        <v>0.10538116591928248</v>
      </c>
      <c r="Q6" s="82">
        <f t="shared" si="5"/>
        <v>1.6467504797125874E-3</v>
      </c>
      <c r="R6" s="83">
        <v>1.9470747590101297E-3</v>
      </c>
      <c r="S6" s="84">
        <f t="shared" si="6"/>
        <v>2.4780490394269656E-3</v>
      </c>
      <c r="T6" s="85">
        <f>分析係数表!F9</f>
        <v>0.68627450980392157</v>
      </c>
      <c r="U6" s="86">
        <f t="shared" si="7"/>
        <v>1.7006218898028196E-3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投入係数表!AC7</f>
        <v>0</v>
      </c>
      <c r="E7" s="77">
        <f t="shared" si="0"/>
        <v>0</v>
      </c>
      <c r="F7" s="76">
        <f>分析係数表!C10</f>
        <v>4.5045045045044585E-3</v>
      </c>
      <c r="G7" s="77">
        <f t="shared" si="1"/>
        <v>0</v>
      </c>
      <c r="H7" s="77">
        <v>9.336555911514157E-6</v>
      </c>
      <c r="I7" s="77">
        <f t="shared" si="2"/>
        <v>9.336555911514157E-6</v>
      </c>
      <c r="J7" s="76">
        <f>分析係数表!G10</f>
        <v>0.2857142857142857</v>
      </c>
      <c r="K7" s="78">
        <f t="shared" si="3"/>
        <v>2.6675874032897592E-6</v>
      </c>
      <c r="L7" s="79"/>
      <c r="M7" s="80"/>
      <c r="N7" s="81">
        <f>分析係数表!H10</f>
        <v>1.0301761818913889E-3</v>
      </c>
      <c r="O7" s="82">
        <f t="shared" si="4"/>
        <v>2.9197088852507731E-2</v>
      </c>
      <c r="P7" s="76">
        <f>分析係数表!C10</f>
        <v>4.5045045045044585E-3</v>
      </c>
      <c r="Q7" s="82">
        <f t="shared" si="5"/>
        <v>1.3151841825453797E-4</v>
      </c>
      <c r="R7" s="83">
        <v>1.9498769426195064E-4</v>
      </c>
      <c r="S7" s="84">
        <f t="shared" si="6"/>
        <v>2.0432425017346479E-4</v>
      </c>
      <c r="T7" s="85">
        <f>分析係数表!F10</f>
        <v>0.5714285714285714</v>
      </c>
      <c r="U7" s="86">
        <f t="shared" si="7"/>
        <v>1.1675671438483702E-4</v>
      </c>
      <c r="V7" s="87">
        <f>分析係数表!D10</f>
        <v>0</v>
      </c>
      <c r="W7" s="88">
        <f t="shared" si="8"/>
        <v>0</v>
      </c>
      <c r="X7" s="76">
        <f>分析係数表!E10</f>
        <v>0</v>
      </c>
      <c r="Y7" s="89">
        <f t="shared" si="9"/>
        <v>0</v>
      </c>
    </row>
    <row r="8" spans="1:25" x14ac:dyDescent="0.2">
      <c r="A8" s="6" t="s">
        <v>222</v>
      </c>
      <c r="B8" s="5" t="s">
        <v>27</v>
      </c>
      <c r="C8" s="90"/>
      <c r="D8" s="76">
        <f>投入係数表!AC8</f>
        <v>0</v>
      </c>
      <c r="E8" s="77">
        <f t="shared" si="0"/>
        <v>0</v>
      </c>
      <c r="F8" s="76">
        <f>分析係数表!C11</f>
        <v>3.1931139802859887E-3</v>
      </c>
      <c r="G8" s="77">
        <f t="shared" si="1"/>
        <v>0</v>
      </c>
      <c r="H8" s="77">
        <v>1.0580916548509748E-3</v>
      </c>
      <c r="I8" s="77">
        <f t="shared" si="2"/>
        <v>1.0580916548509748E-3</v>
      </c>
      <c r="J8" s="76">
        <f>分析係数表!G11</f>
        <v>0.37142857142857144</v>
      </c>
      <c r="K8" s="78">
        <f t="shared" si="3"/>
        <v>3.9300547180179065E-4</v>
      </c>
      <c r="L8" s="79"/>
      <c r="M8" s="80"/>
      <c r="N8" s="81">
        <f>分析係数表!H11</f>
        <v>-1.8136904610763891E-5</v>
      </c>
      <c r="O8" s="82">
        <f t="shared" si="4"/>
        <v>-5.140332544455587E-4</v>
      </c>
      <c r="P8" s="76">
        <f>分析係数表!C11</f>
        <v>3.1931139802859887E-3</v>
      </c>
      <c r="Q8" s="82">
        <f t="shared" si="5"/>
        <v>-1.6413667711020183E-6</v>
      </c>
      <c r="R8" s="83">
        <v>3.6589613668043715E-4</v>
      </c>
      <c r="S8" s="84">
        <f t="shared" si="6"/>
        <v>1.4239877915314119E-3</v>
      </c>
      <c r="T8" s="85">
        <f>分析係数表!F11</f>
        <v>0.6</v>
      </c>
      <c r="U8" s="86">
        <f t="shared" si="7"/>
        <v>8.5439267491884709E-4</v>
      </c>
      <c r="V8" s="87">
        <f>分析係数表!D11</f>
        <v>2.8571428571428571E-2</v>
      </c>
      <c r="W8" s="88">
        <f t="shared" si="8"/>
        <v>0</v>
      </c>
      <c r="X8" s="76">
        <f>分析係数表!E11</f>
        <v>0</v>
      </c>
      <c r="Y8" s="89">
        <f t="shared" si="9"/>
        <v>0</v>
      </c>
    </row>
    <row r="9" spans="1:25" x14ac:dyDescent="0.2">
      <c r="A9" s="6" t="s">
        <v>223</v>
      </c>
      <c r="B9" s="5" t="s">
        <v>191</v>
      </c>
      <c r="C9" s="90"/>
      <c r="D9" s="76">
        <f>投入係数表!AC9</f>
        <v>1.7165024545985101E-4</v>
      </c>
      <c r="E9" s="77">
        <f t="shared" si="0"/>
        <v>1.7165024545985102E-2</v>
      </c>
      <c r="F9" s="76">
        <f>分析係数表!C12</f>
        <v>6.6043595279642764E-2</v>
      </c>
      <c r="G9" s="77">
        <f t="shared" si="1"/>
        <v>1.1336399340801738E-3</v>
      </c>
      <c r="H9" s="77">
        <v>1.7977827766169441E-3</v>
      </c>
      <c r="I9" s="77">
        <f t="shared" si="2"/>
        <v>1.7977827766169441E-3</v>
      </c>
      <c r="J9" s="76">
        <f>分析係数表!G12</f>
        <v>0.14090852981113441</v>
      </c>
      <c r="K9" s="78">
        <f t="shared" si="3"/>
        <v>2.5332292797287264E-4</v>
      </c>
      <c r="L9" s="79"/>
      <c r="M9" s="80"/>
      <c r="N9" s="81">
        <f>分析係数表!H12</f>
        <v>8.4811793340854105E-2</v>
      </c>
      <c r="O9" s="82">
        <f t="shared" si="4"/>
        <v>2.4037223044383214</v>
      </c>
      <c r="P9" s="76">
        <f>分析係数表!C12</f>
        <v>6.6043595279642764E-2</v>
      </c>
      <c r="Q9" s="82">
        <f t="shared" si="5"/>
        <v>0.15875046303897475</v>
      </c>
      <c r="R9" s="83">
        <v>0.17767783426512418</v>
      </c>
      <c r="S9" s="84">
        <f t="shared" si="6"/>
        <v>0.17947561704174111</v>
      </c>
      <c r="T9" s="85">
        <f>分析係数表!F12</f>
        <v>0.31027033699543266</v>
      </c>
      <c r="U9" s="86">
        <f t="shared" si="7"/>
        <v>5.5685960182004231E-2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投入係数表!AC10</f>
        <v>4.4629063819561264E-3</v>
      </c>
      <c r="E10" s="77">
        <f t="shared" si="0"/>
        <v>0.44629063819561265</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0.39056246672773548</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投入係数表!AC11</f>
        <v>8.4451920766246691E-3</v>
      </c>
      <c r="E11" s="77">
        <f t="shared" si="0"/>
        <v>0.84451920766246691</v>
      </c>
      <c r="F11" s="76">
        <f>分析係数表!C14</f>
        <v>0.21132596685082872</v>
      </c>
      <c r="G11" s="77">
        <f t="shared" si="1"/>
        <v>0.17846883808336661</v>
      </c>
      <c r="H11" s="77">
        <v>0.27716578657350266</v>
      </c>
      <c r="I11" s="77">
        <f t="shared" si="2"/>
        <v>0.27716578657350266</v>
      </c>
      <c r="J11" s="76">
        <f>分析係数表!G14</f>
        <v>0.15875192868163895</v>
      </c>
      <c r="K11" s="78">
        <f t="shared" si="3"/>
        <v>4.4000603183107057E-2</v>
      </c>
      <c r="L11" s="79"/>
      <c r="M11" s="80"/>
      <c r="N11" s="81">
        <f>分析係数表!H14</f>
        <v>1.0700773720350694E-3</v>
      </c>
      <c r="O11" s="82">
        <f t="shared" si="4"/>
        <v>3.0327962012287959E-2</v>
      </c>
      <c r="P11" s="76">
        <f>分析係数表!C14</f>
        <v>0.21132596685082872</v>
      </c>
      <c r="Q11" s="82">
        <f t="shared" si="5"/>
        <v>6.4090858948619581E-3</v>
      </c>
      <c r="R11" s="83">
        <v>3.4082871422037198E-2</v>
      </c>
      <c r="S11" s="84">
        <f t="shared" si="6"/>
        <v>0.31124865799553986</v>
      </c>
      <c r="T11" s="85">
        <f>分析係数表!F14</f>
        <v>0.30327447282701869</v>
      </c>
      <c r="U11" s="86">
        <f t="shared" si="7"/>
        <v>9.4393772671714393E-2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投入係数表!AC12</f>
        <v>0</v>
      </c>
      <c r="E12" s="77">
        <f t="shared" si="0"/>
        <v>0</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0.2216511393169249</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投入係数表!AC13</f>
        <v>1.6135123073225995E-3</v>
      </c>
      <c r="E13" s="77">
        <f t="shared" si="0"/>
        <v>0.16135123073225996</v>
      </c>
      <c r="F13" s="76">
        <f>分析係数表!C16</f>
        <v>5.160637490513531E-2</v>
      </c>
      <c r="G13" s="77">
        <f t="shared" si="1"/>
        <v>8.3267521045739968E-3</v>
      </c>
      <c r="H13" s="77">
        <v>1.4121782720781561E-2</v>
      </c>
      <c r="I13" s="77">
        <f t="shared" si="2"/>
        <v>1.4121782720781561E-2</v>
      </c>
      <c r="J13" s="76">
        <f>分析係数表!G16</f>
        <v>3.3358042994810974E-2</v>
      </c>
      <c r="K13" s="78">
        <f t="shared" si="3"/>
        <v>4.7107503516321002E-4</v>
      </c>
      <c r="L13" s="79"/>
      <c r="M13" s="80"/>
      <c r="N13" s="81">
        <f>分析係数表!H16</f>
        <v>1.6069297485136805E-2</v>
      </c>
      <c r="O13" s="82">
        <f t="shared" si="4"/>
        <v>0.45543346343876495</v>
      </c>
      <c r="P13" s="76">
        <f>分析係数表!C16</f>
        <v>5.160637490513531E-2</v>
      </c>
      <c r="Q13" s="82">
        <f t="shared" si="5"/>
        <v>2.3503270058565139E-2</v>
      </c>
      <c r="R13" s="83">
        <v>2.6825710544915473E-2</v>
      </c>
      <c r="S13" s="84">
        <f t="shared" si="6"/>
        <v>4.0947493265697035E-2</v>
      </c>
      <c r="T13" s="85">
        <f>分析係数表!F16</f>
        <v>0.28836174944403259</v>
      </c>
      <c r="U13" s="86">
        <f t="shared" si="7"/>
        <v>1.1807690793444139E-2</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投入係数表!AC14</f>
        <v>5.3554876583473514E-3</v>
      </c>
      <c r="E14" s="77">
        <f t="shared" si="0"/>
        <v>0.5355487658347351</v>
      </c>
      <c r="F14" s="76">
        <f>分析係数表!C17</f>
        <v>0.10194271980773084</v>
      </c>
      <c r="G14" s="77">
        <f t="shared" si="1"/>
        <v>5.4595297778866458E-2</v>
      </c>
      <c r="H14" s="77">
        <v>7.4715949790153377E-2</v>
      </c>
      <c r="I14" s="77">
        <f t="shared" si="2"/>
        <v>7.4715949790153377E-2</v>
      </c>
      <c r="J14" s="76">
        <f>分析係数表!G17</f>
        <v>0.21196160054370911</v>
      </c>
      <c r="K14" s="78">
        <f t="shared" si="3"/>
        <v>1.5836912303664318E-2</v>
      </c>
      <c r="L14" s="79"/>
      <c r="M14" s="80"/>
      <c r="N14" s="81">
        <f>分析係数表!H17</f>
        <v>2.8221023574348612E-3</v>
      </c>
      <c r="O14" s="82">
        <f t="shared" si="4"/>
        <v>7.9983574391728929E-2</v>
      </c>
      <c r="P14" s="76">
        <f>分析係数表!C17</f>
        <v>0.10194271980773084</v>
      </c>
      <c r="Q14" s="82">
        <f t="shared" si="5"/>
        <v>8.1537431134368187E-3</v>
      </c>
      <c r="R14" s="83">
        <v>1.7884109719154412E-2</v>
      </c>
      <c r="S14" s="84">
        <f t="shared" si="6"/>
        <v>9.2600059509307789E-2</v>
      </c>
      <c r="T14" s="85">
        <f>分析係数表!F17</f>
        <v>0.32180783280944697</v>
      </c>
      <c r="U14" s="86">
        <f t="shared" si="7"/>
        <v>2.9799424468716161E-2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投入係数表!AC15</f>
        <v>2.4031034364379141E-4</v>
      </c>
      <c r="E15" s="77">
        <f t="shared" si="0"/>
        <v>2.4031034364379141E-2</v>
      </c>
      <c r="F15" s="76">
        <f>分析係数表!C18</f>
        <v>6.449787835926446E-2</v>
      </c>
      <c r="G15" s="77">
        <f t="shared" si="1"/>
        <v>1.5499507312810299E-3</v>
      </c>
      <c r="H15" s="77">
        <v>4.0067900471928725E-3</v>
      </c>
      <c r="I15" s="77">
        <f t="shared" si="2"/>
        <v>4.0067900471928725E-3</v>
      </c>
      <c r="J15" s="76">
        <f>分析係数表!G18</f>
        <v>0.21547360809833696</v>
      </c>
      <c r="K15" s="78">
        <f t="shared" si="3"/>
        <v>8.633575083611541E-4</v>
      </c>
      <c r="L15" s="79"/>
      <c r="M15" s="80"/>
      <c r="N15" s="81">
        <f>分析係数表!H18</f>
        <v>4.2077618696972224E-4</v>
      </c>
      <c r="O15" s="82">
        <f t="shared" si="4"/>
        <v>1.192557150313696E-2</v>
      </c>
      <c r="P15" s="76">
        <f>分析係数表!C18</f>
        <v>6.449787835926446E-2</v>
      </c>
      <c r="Q15" s="82">
        <f t="shared" si="5"/>
        <v>7.6917406017403824E-4</v>
      </c>
      <c r="R15" s="83">
        <v>1.9768565216778142E-3</v>
      </c>
      <c r="S15" s="84">
        <f t="shared" si="6"/>
        <v>5.9836465688706871E-3</v>
      </c>
      <c r="T15" s="85">
        <f>分析係数表!F18</f>
        <v>0.45914678235719453</v>
      </c>
      <c r="U15" s="86">
        <f t="shared" si="7"/>
        <v>2.7473720688596433E-3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投入係数表!AC16</f>
        <v>0</v>
      </c>
      <c r="E16" s="77">
        <f t="shared" si="0"/>
        <v>0</v>
      </c>
      <c r="F16" s="76">
        <f>分析係数表!C19</f>
        <v>8.3816636211964779E-2</v>
      </c>
      <c r="G16" s="77">
        <f t="shared" si="1"/>
        <v>0</v>
      </c>
      <c r="H16" s="77">
        <v>3.4271894091069655E-3</v>
      </c>
      <c r="I16" s="77">
        <f t="shared" si="2"/>
        <v>3.4271894091069655E-3</v>
      </c>
      <c r="J16" s="76">
        <f>分析係数表!G19</f>
        <v>5.7589381288803254E-2</v>
      </c>
      <c r="K16" s="78">
        <f t="shared" si="3"/>
        <v>1.9736971763000937E-4</v>
      </c>
      <c r="L16" s="79"/>
      <c r="M16" s="80"/>
      <c r="N16" s="81">
        <f>分析係数表!H19</f>
        <v>-1.0882142766458335E-4</v>
      </c>
      <c r="O16" s="82">
        <f t="shared" si="4"/>
        <v>-3.0841995266733522E-3</v>
      </c>
      <c r="P16" s="76">
        <f>分析係数表!C19</f>
        <v>8.3816636211964779E-2</v>
      </c>
      <c r="Q16" s="82">
        <f t="shared" si="5"/>
        <v>-2.5850722973229433E-4</v>
      </c>
      <c r="R16" s="83">
        <v>1.6716034163108708E-3</v>
      </c>
      <c r="S16" s="84">
        <f t="shared" si="6"/>
        <v>5.0987928254178361E-3</v>
      </c>
      <c r="T16" s="85">
        <f>分析係数表!F19</f>
        <v>0.2397773496039392</v>
      </c>
      <c r="U16" s="86">
        <f t="shared" si="7"/>
        <v>1.2225750298582693E-3</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投入係数表!AC17</f>
        <v>0</v>
      </c>
      <c r="E17" s="77">
        <f t="shared" si="0"/>
        <v>0</v>
      </c>
      <c r="F17" s="76">
        <f>分析係数表!C20</f>
        <v>0.20483184148778999</v>
      </c>
      <c r="G17" s="77">
        <f t="shared" si="1"/>
        <v>0</v>
      </c>
      <c r="H17" s="77">
        <v>6.9326926043606595E-3</v>
      </c>
      <c r="I17" s="77">
        <f t="shared" si="2"/>
        <v>6.9326926043606595E-3</v>
      </c>
      <c r="J17" s="76">
        <f>分析係数表!G20</f>
        <v>0.10000439000834102</v>
      </c>
      <c r="K17" s="78">
        <f t="shared" si="3"/>
        <v>6.9329969501442479E-4</v>
      </c>
      <c r="L17" s="79"/>
      <c r="M17" s="80"/>
      <c r="N17" s="81">
        <f>分析係数表!H20</f>
        <v>5.2234285279000004E-4</v>
      </c>
      <c r="O17" s="82">
        <f t="shared" si="4"/>
        <v>1.480415772803209E-2</v>
      </c>
      <c r="P17" s="76">
        <f>分析係数表!C20</f>
        <v>0.20483184148778999</v>
      </c>
      <c r="Q17" s="82">
        <f t="shared" si="5"/>
        <v>3.0323628891085102E-3</v>
      </c>
      <c r="R17" s="83">
        <v>1.0760629568189623E-2</v>
      </c>
      <c r="S17" s="84">
        <f t="shared" si="6"/>
        <v>1.7693322172550284E-2</v>
      </c>
      <c r="T17" s="85">
        <f>分析係数表!F20</f>
        <v>0.22283682338996444</v>
      </c>
      <c r="U17" s="86">
        <f t="shared" si="7"/>
        <v>3.9427237081463293E-3</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投入係数表!AC18</f>
        <v>3.0553743691853481E-3</v>
      </c>
      <c r="E18" s="77">
        <f t="shared" si="0"/>
        <v>0.3055374369185348</v>
      </c>
      <c r="F18" s="76">
        <f>分析係数表!C21</f>
        <v>0.18990139408364504</v>
      </c>
      <c r="G18" s="77">
        <f t="shared" si="1"/>
        <v>5.8021985215573516E-2</v>
      </c>
      <c r="H18" s="77">
        <v>7.1602595319308668E-2</v>
      </c>
      <c r="I18" s="77">
        <f t="shared" si="2"/>
        <v>7.1602595319308668E-2</v>
      </c>
      <c r="J18" s="76">
        <f>分析係数表!G21</f>
        <v>0.28518653100775193</v>
      </c>
      <c r="K18" s="78">
        <f t="shared" si="3"/>
        <v>2.0420095770265535E-2</v>
      </c>
      <c r="L18" s="79"/>
      <c r="M18" s="80"/>
      <c r="N18" s="81">
        <f>分析係数表!H21</f>
        <v>8.7057142131666677E-4</v>
      </c>
      <c r="O18" s="82">
        <f t="shared" si="4"/>
        <v>2.4673596213386818E-2</v>
      </c>
      <c r="P18" s="76">
        <f>分析係数表!C21</f>
        <v>0.18990139408364504</v>
      </c>
      <c r="Q18" s="82">
        <f t="shared" si="5"/>
        <v>4.6855503179791024E-3</v>
      </c>
      <c r="R18" s="83">
        <v>1.2657076985973932E-2</v>
      </c>
      <c r="S18" s="84">
        <f t="shared" si="6"/>
        <v>8.4259672305282599E-2</v>
      </c>
      <c r="T18" s="85">
        <f>分析係数表!F21</f>
        <v>0.42587209302325579</v>
      </c>
      <c r="U18" s="86">
        <f t="shared" si="7"/>
        <v>3.5883843002104364E-2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投入係数表!AC19</f>
        <v>0</v>
      </c>
      <c r="E19" s="77">
        <f t="shared" si="0"/>
        <v>0</v>
      </c>
      <c r="F19" s="76">
        <f>分析係数表!C22</f>
        <v>1.6020972909991271E-2</v>
      </c>
      <c r="G19" s="77">
        <f t="shared" si="1"/>
        <v>0</v>
      </c>
      <c r="H19" s="77">
        <v>1.4926153433453759E-3</v>
      </c>
      <c r="I19" s="77">
        <f t="shared" si="2"/>
        <v>1.4926153433453759E-3</v>
      </c>
      <c r="J19" s="76">
        <f>分析係数表!G22</f>
        <v>0.19438596491228069</v>
      </c>
      <c r="K19" s="78">
        <f t="shared" si="3"/>
        <v>2.9014347375906603E-4</v>
      </c>
      <c r="L19" s="79"/>
      <c r="M19" s="80"/>
      <c r="N19" s="81">
        <f>分析係数表!H22</f>
        <v>3.9901190143680555E-5</v>
      </c>
      <c r="O19" s="82">
        <f t="shared" si="4"/>
        <v>1.1308731597802289E-3</v>
      </c>
      <c r="P19" s="76">
        <f>分析係数表!C22</f>
        <v>1.6020972909991271E-2</v>
      </c>
      <c r="Q19" s="82">
        <f t="shared" si="5"/>
        <v>1.8117688257475276E-5</v>
      </c>
      <c r="R19" s="83">
        <v>3.3017653604496157E-4</v>
      </c>
      <c r="S19" s="84">
        <f t="shared" si="6"/>
        <v>1.8227918793903375E-3</v>
      </c>
      <c r="T19" s="85">
        <f>分析係数表!F22</f>
        <v>0.4126315789473684</v>
      </c>
      <c r="U19" s="86">
        <f t="shared" si="7"/>
        <v>7.5214149128527603E-4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投入係数表!AC20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7.196465562237821E-4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投入係数表!AC21</f>
        <v>1.1672216691269869E-3</v>
      </c>
      <c r="E21" s="77">
        <f t="shared" si="0"/>
        <v>0.11672216691269868</v>
      </c>
      <c r="F21" s="76">
        <f>分析係数表!C24</f>
        <v>0.69825317061497971</v>
      </c>
      <c r="G21" s="77">
        <f t="shared" si="1"/>
        <v>8.1501623127842732E-2</v>
      </c>
      <c r="H21" s="77">
        <v>0.12659453312697835</v>
      </c>
      <c r="I21" s="77">
        <f t="shared" si="2"/>
        <v>0.12659453312697835</v>
      </c>
      <c r="J21" s="76">
        <f>分析係数表!G24</f>
        <v>0.20807453416149069</v>
      </c>
      <c r="K21" s="78">
        <f t="shared" si="3"/>
        <v>2.6341098507787424E-2</v>
      </c>
      <c r="L21" s="79"/>
      <c r="M21" s="80"/>
      <c r="N21" s="81">
        <f>分析係数表!H24</f>
        <v>2.9019047377222226E-4</v>
      </c>
      <c r="O21" s="82">
        <f t="shared" si="4"/>
        <v>8.2245320711289392E-3</v>
      </c>
      <c r="P21" s="76">
        <f>分析係数表!C24</f>
        <v>0.69825317061497971</v>
      </c>
      <c r="Q21" s="82">
        <f t="shared" si="5"/>
        <v>5.7428055954903681E-3</v>
      </c>
      <c r="R21" s="83">
        <v>2.960227345097434E-2</v>
      </c>
      <c r="S21" s="84">
        <f t="shared" si="6"/>
        <v>0.15619680657795271</v>
      </c>
      <c r="T21" s="85">
        <f>分析係数表!F24</f>
        <v>0.39233954451345754</v>
      </c>
      <c r="U21" s="86">
        <f t="shared" si="7"/>
        <v>6.1282183947250594E-2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投入係数表!AC22</f>
        <v>3.4330049091970199E-5</v>
      </c>
      <c r="E22" s="77">
        <f t="shared" si="0"/>
        <v>3.4330049091970201E-3</v>
      </c>
      <c r="F22" s="76">
        <f>分析係数表!C25</f>
        <v>6.4698426111756691E-3</v>
      </c>
      <c r="G22" s="77">
        <f t="shared" si="1"/>
        <v>2.2211001445898141E-5</v>
      </c>
      <c r="H22" s="77">
        <v>1.2126525684139525E-3</v>
      </c>
      <c r="I22" s="77">
        <f t="shared" si="2"/>
        <v>1.2126525684139525E-3</v>
      </c>
      <c r="J22" s="76">
        <f>分析係数表!G25</f>
        <v>0.19696730374348445</v>
      </c>
      <c r="K22" s="78">
        <f t="shared" si="3"/>
        <v>2.3885290677810753E-4</v>
      </c>
      <c r="L22" s="79"/>
      <c r="M22" s="80"/>
      <c r="N22" s="81">
        <f>分析係数表!H25</f>
        <v>4.8606904356847223E-4</v>
      </c>
      <c r="O22" s="82">
        <f t="shared" si="4"/>
        <v>1.3776091219140972E-2</v>
      </c>
      <c r="P22" s="76">
        <f>分析係数表!C25</f>
        <v>6.4698426111756691E-3</v>
      </c>
      <c r="Q22" s="82">
        <f t="shared" si="5"/>
        <v>8.912914198504123E-5</v>
      </c>
      <c r="R22" s="83">
        <v>1.0540470267201092E-3</v>
      </c>
      <c r="S22" s="84">
        <f t="shared" si="6"/>
        <v>2.2666995951340614E-3</v>
      </c>
      <c r="T22" s="85">
        <f>分析係数表!F25</f>
        <v>0.35065550465961143</v>
      </c>
      <c r="U22" s="86">
        <f t="shared" si="7"/>
        <v>7.9483069044347123E-4</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投入係数表!AC23</f>
        <v>2.4031034364379141E-4</v>
      </c>
      <c r="E23" s="77">
        <f t="shared" si="0"/>
        <v>2.4031034364379141E-2</v>
      </c>
      <c r="F23" s="76">
        <f>分析係数表!C26</f>
        <v>0.30930996714129244</v>
      </c>
      <c r="G23" s="77">
        <f t="shared" si="1"/>
        <v>7.4330384496173818E-3</v>
      </c>
      <c r="H23" s="77">
        <v>3.4178014013368299E-2</v>
      </c>
      <c r="I23" s="77">
        <f t="shared" si="2"/>
        <v>3.4178014013368299E-2</v>
      </c>
      <c r="J23" s="76">
        <f>分析係数表!G26</f>
        <v>0.19640381464521278</v>
      </c>
      <c r="K23" s="78">
        <f t="shared" si="3"/>
        <v>6.7126923292230726E-3</v>
      </c>
      <c r="L23" s="79"/>
      <c r="M23" s="80"/>
      <c r="N23" s="81">
        <f>分析係数表!H26</f>
        <v>9.7503999187466672E-3</v>
      </c>
      <c r="O23" s="82">
        <f t="shared" si="4"/>
        <v>0.27634427758993235</v>
      </c>
      <c r="P23" s="76">
        <f>分析係数表!C26</f>
        <v>0.30930996714129244</v>
      </c>
      <c r="Q23" s="82">
        <f t="shared" si="5"/>
        <v>8.5476039421026176E-2</v>
      </c>
      <c r="R23" s="83">
        <v>9.6849938396054047E-2</v>
      </c>
      <c r="S23" s="84">
        <f t="shared" si="6"/>
        <v>0.13102795240942233</v>
      </c>
      <c r="T23" s="85">
        <f>分析係数表!F26</f>
        <v>0.33483174389782799</v>
      </c>
      <c r="U23" s="86">
        <f t="shared" si="7"/>
        <v>4.3872317804608492E-2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投入係数表!AC24</f>
        <v>3.0897044182773184E-4</v>
      </c>
      <c r="E24" s="77">
        <f t="shared" si="0"/>
        <v>3.0897044182773184E-2</v>
      </c>
      <c r="F24" s="76">
        <f>分析係数表!C27</f>
        <v>1</v>
      </c>
      <c r="G24" s="77">
        <f t="shared" si="1"/>
        <v>3.0897044182773184E-2</v>
      </c>
      <c r="H24" s="77">
        <v>4.0660917087968748E-2</v>
      </c>
      <c r="I24" s="77">
        <f t="shared" si="2"/>
        <v>4.0660917087968748E-2</v>
      </c>
      <c r="J24" s="76">
        <f>分析係数表!G27</f>
        <v>0.17104746959591996</v>
      </c>
      <c r="K24" s="78">
        <f t="shared" si="3"/>
        <v>6.954946979346557E-3</v>
      </c>
      <c r="L24" s="79"/>
      <c r="M24" s="80"/>
      <c r="N24" s="81">
        <f>分析係数表!H27</f>
        <v>1.0751557053260833E-2</v>
      </c>
      <c r="O24" s="82">
        <f t="shared" si="4"/>
        <v>0.30471891323532713</v>
      </c>
      <c r="P24" s="76">
        <f>分析係数表!C27</f>
        <v>1</v>
      </c>
      <c r="Q24" s="82">
        <f t="shared" si="5"/>
        <v>0.30471891323532713</v>
      </c>
      <c r="R24" s="83">
        <v>0.31637174402406731</v>
      </c>
      <c r="S24" s="84">
        <f t="shared" si="6"/>
        <v>0.35703266111203608</v>
      </c>
      <c r="T24" s="85">
        <f>分析係数表!F27</f>
        <v>0.32230451819045502</v>
      </c>
      <c r="U24" s="86">
        <f t="shared" si="7"/>
        <v>0.1150732398179708</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投入係数表!AC25</f>
        <v>0</v>
      </c>
      <c r="E25" s="77">
        <f t="shared" si="0"/>
        <v>0</v>
      </c>
      <c r="F25" s="76">
        <f>分析係数表!C28</f>
        <v>0.18422373610613119</v>
      </c>
      <c r="G25" s="77">
        <f t="shared" si="1"/>
        <v>0</v>
      </c>
      <c r="H25" s="77">
        <v>6.2896384172093117E-2</v>
      </c>
      <c r="I25" s="77">
        <f t="shared" si="2"/>
        <v>6.2896384172093117E-2</v>
      </c>
      <c r="J25" s="76">
        <f>分析係数表!G28</f>
        <v>0.12484443941622356</v>
      </c>
      <c r="K25" s="78">
        <f t="shared" si="3"/>
        <v>7.8522638232724016E-3</v>
      </c>
      <c r="L25" s="79"/>
      <c r="M25" s="80"/>
      <c r="N25" s="81">
        <f>分析係数表!H28</f>
        <v>2.0316960544977711E-2</v>
      </c>
      <c r="O25" s="82">
        <f t="shared" si="4"/>
        <v>0.57582005162991479</v>
      </c>
      <c r="P25" s="76">
        <f>分析係数表!C28</f>
        <v>0.18422373610613119</v>
      </c>
      <c r="Q25" s="82">
        <f t="shared" si="5"/>
        <v>0.10607972123608826</v>
      </c>
      <c r="R25" s="83">
        <v>0.1263992840132431</v>
      </c>
      <c r="S25" s="84">
        <f t="shared" si="6"/>
        <v>0.18929566818533622</v>
      </c>
      <c r="T25" s="85">
        <f>分析係数表!F28</f>
        <v>0.21354225591130219</v>
      </c>
      <c r="U25" s="86">
        <f t="shared" si="7"/>
        <v>4.0422624018534012E-2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投入係数表!AC26</f>
        <v>6.3853891311064573E-3</v>
      </c>
      <c r="E26" s="77">
        <f t="shared" si="0"/>
        <v>0.6385389131106457</v>
      </c>
      <c r="F26" s="76">
        <f>分析係数表!C29</f>
        <v>0.37519639677385563</v>
      </c>
      <c r="G26" s="77">
        <f t="shared" si="1"/>
        <v>0.23957749939900835</v>
      </c>
      <c r="H26" s="77">
        <v>0.28202861275937885</v>
      </c>
      <c r="I26" s="77">
        <f t="shared" si="2"/>
        <v>0.28202861275937885</v>
      </c>
      <c r="J26" s="76">
        <f>分析係数表!G29</f>
        <v>0.26085431102534867</v>
      </c>
      <c r="K26" s="78">
        <f t="shared" si="3"/>
        <v>7.3568379470782624E-2</v>
      </c>
      <c r="L26" s="79"/>
      <c r="M26" s="80"/>
      <c r="N26" s="81">
        <f>分析係数表!H29</f>
        <v>9.7721642042795844E-3</v>
      </c>
      <c r="O26" s="82">
        <f t="shared" si="4"/>
        <v>0.27696111749526703</v>
      </c>
      <c r="P26" s="76">
        <f>分析係数表!C29</f>
        <v>0.37519639677385563</v>
      </c>
      <c r="Q26" s="82">
        <f t="shared" si="5"/>
        <v>0.10391481333068465</v>
      </c>
      <c r="R26" s="83">
        <v>0.1415814329181018</v>
      </c>
      <c r="S26" s="84">
        <f t="shared" si="6"/>
        <v>0.42361004567748062</v>
      </c>
      <c r="T26" s="85">
        <f>分析係数表!F29</f>
        <v>0.42899745636347691</v>
      </c>
      <c r="U26" s="86">
        <f t="shared" si="7"/>
        <v>0.18172763208565546</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投入係数表!AC27</f>
        <v>3.0553743691853481E-3</v>
      </c>
      <c r="E27" s="77">
        <f t="shared" si="0"/>
        <v>0.3055374369185348</v>
      </c>
      <c r="F27" s="76">
        <f>分析係数表!C30</f>
        <v>1</v>
      </c>
      <c r="G27" s="77">
        <f t="shared" si="1"/>
        <v>0.3055374369185348</v>
      </c>
      <c r="H27" s="77">
        <v>0.36187632434027567</v>
      </c>
      <c r="I27" s="77">
        <f t="shared" si="2"/>
        <v>0.36187632434027567</v>
      </c>
      <c r="J27" s="76">
        <f>分析係数表!G30</f>
        <v>0.34460347092581067</v>
      </c>
      <c r="K27" s="78">
        <f t="shared" si="3"/>
        <v>0.12470383741353341</v>
      </c>
      <c r="L27" s="79"/>
      <c r="M27" s="80"/>
      <c r="N27" s="81">
        <f>分析係数表!H30</f>
        <v>0</v>
      </c>
      <c r="O27" s="82">
        <f t="shared" si="4"/>
        <v>0</v>
      </c>
      <c r="P27" s="76">
        <f>分析係数表!C30</f>
        <v>1</v>
      </c>
      <c r="Q27" s="82">
        <f t="shared" si="5"/>
        <v>0</v>
      </c>
      <c r="R27" s="83">
        <v>8.7172506340104705E-2</v>
      </c>
      <c r="S27" s="84">
        <f t="shared" si="6"/>
        <v>0.44904883068038037</v>
      </c>
      <c r="T27" s="85">
        <f>分析係数表!F30</f>
        <v>0.44064163728133859</v>
      </c>
      <c r="U27" s="86">
        <f t="shared" si="7"/>
        <v>0.19786961197027339</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投入係数表!AC28</f>
        <v>2.3584743726183528E-2</v>
      </c>
      <c r="E28" s="77">
        <f t="shared" si="0"/>
        <v>2.3584743726183528</v>
      </c>
      <c r="F28" s="76">
        <f>分析係数表!C31</f>
        <v>0.41247576690614662</v>
      </c>
      <c r="G28" s="77">
        <f t="shared" si="1"/>
        <v>0.97281352557424805</v>
      </c>
      <c r="H28" s="77">
        <v>1.0553411603734673</v>
      </c>
      <c r="I28" s="77">
        <f t="shared" si="2"/>
        <v>1.0553411603734673</v>
      </c>
      <c r="J28" s="76">
        <f>分析係数表!G31</f>
        <v>7.085965394122494E-2</v>
      </c>
      <c r="K28" s="78">
        <f t="shared" si="3"/>
        <v>7.4781109413994656E-2</v>
      </c>
      <c r="L28" s="79"/>
      <c r="M28" s="80"/>
      <c r="N28" s="81">
        <f>分析係数表!H31</f>
        <v>2.0541858162151181E-2</v>
      </c>
      <c r="O28" s="82">
        <f t="shared" si="4"/>
        <v>0.5821940639850397</v>
      </c>
      <c r="P28" s="76">
        <f>分析係数表!C31</f>
        <v>0.41247576690614662</v>
      </c>
      <c r="Q28" s="82">
        <f t="shared" si="5"/>
        <v>0.24014094303043546</v>
      </c>
      <c r="R28" s="83">
        <v>0.3209368198818055</v>
      </c>
      <c r="S28" s="84">
        <f t="shared" si="6"/>
        <v>1.3762779802552727</v>
      </c>
      <c r="T28" s="85">
        <f>分析係数表!F31</f>
        <v>0.34509750068662454</v>
      </c>
      <c r="U28" s="86">
        <f t="shared" si="7"/>
        <v>0.47495009123613019</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投入係数表!AC29</f>
        <v>2.3687733873459437E-3</v>
      </c>
      <c r="E29" s="77">
        <f t="shared" si="0"/>
        <v>0.23687733873459438</v>
      </c>
      <c r="F29" s="76">
        <f>分析係数表!C32</f>
        <v>0.57030303030303031</v>
      </c>
      <c r="G29" s="77">
        <f t="shared" si="1"/>
        <v>0.13509186409045656</v>
      </c>
      <c r="H29" s="77">
        <v>0.1487894627026162</v>
      </c>
      <c r="I29" s="77">
        <f t="shared" si="2"/>
        <v>0.1487894627026162</v>
      </c>
      <c r="J29" s="76">
        <f>分析係数表!G32</f>
        <v>0.14036939313984167</v>
      </c>
      <c r="K29" s="78">
        <f t="shared" si="3"/>
        <v>2.0885486585169342E-2</v>
      </c>
      <c r="L29" s="79"/>
      <c r="M29" s="80"/>
      <c r="N29" s="81">
        <f>分析係数表!H32</f>
        <v>5.992433283396389E-3</v>
      </c>
      <c r="O29" s="82">
        <f t="shared" si="4"/>
        <v>0.16983658726881257</v>
      </c>
      <c r="P29" s="76">
        <f>分析係数表!C32</f>
        <v>0.57030303030303031</v>
      </c>
      <c r="Q29" s="82">
        <f t="shared" si="5"/>
        <v>9.6858320375728862E-2</v>
      </c>
      <c r="R29" s="83">
        <v>0.12464913416377495</v>
      </c>
      <c r="S29" s="84">
        <f t="shared" si="6"/>
        <v>0.27343859686639116</v>
      </c>
      <c r="T29" s="85">
        <f>分析係数表!F32</f>
        <v>0.48284960422163586</v>
      </c>
      <c r="U29" s="86">
        <f t="shared" si="7"/>
        <v>0.13202971827585641</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投入係数表!AC30</f>
        <v>1.4075320127707783E-3</v>
      </c>
      <c r="E30" s="77">
        <f t="shared" si="0"/>
        <v>0.14075320127707783</v>
      </c>
      <c r="F30" s="76">
        <f>分析係数表!C33</f>
        <v>0.6011428571428572</v>
      </c>
      <c r="G30" s="77">
        <f t="shared" si="1"/>
        <v>8.4612781567706227E-2</v>
      </c>
      <c r="H30" s="77">
        <v>0.10121564675135868</v>
      </c>
      <c r="I30" s="77">
        <f t="shared" si="2"/>
        <v>0.10121564675135868</v>
      </c>
      <c r="J30" s="76">
        <f>分析係数表!G33</f>
        <v>0.50790638836179636</v>
      </c>
      <c r="K30" s="78">
        <f t="shared" si="3"/>
        <v>5.1408073587185972E-2</v>
      </c>
      <c r="L30" s="79"/>
      <c r="M30" s="80"/>
      <c r="N30" s="81">
        <f>分析係数表!H33</f>
        <v>9.0684523053819453E-4</v>
      </c>
      <c r="O30" s="82">
        <f t="shared" si="4"/>
        <v>2.5701662722277932E-2</v>
      </c>
      <c r="P30" s="76">
        <f>分析係数表!C33</f>
        <v>0.6011428571428572</v>
      </c>
      <c r="Q30" s="82">
        <f t="shared" si="5"/>
        <v>1.5450370962192221E-2</v>
      </c>
      <c r="R30" s="83">
        <v>4.7529701633596759E-2</v>
      </c>
      <c r="S30" s="84">
        <f t="shared" si="6"/>
        <v>0.14874534838495543</v>
      </c>
      <c r="T30" s="85">
        <f>分析係数表!F33</f>
        <v>0.64579380139152431</v>
      </c>
      <c r="U30" s="86">
        <f t="shared" si="7"/>
        <v>9.6058823972827001E-2</v>
      </c>
      <c r="V30" s="87">
        <f>分析係数表!D33</f>
        <v>0.13725490196078433</v>
      </c>
      <c r="W30" s="88">
        <f t="shared" si="8"/>
        <v>0</v>
      </c>
      <c r="X30" s="76">
        <f>分析係数表!E33</f>
        <v>0.12839974699557241</v>
      </c>
      <c r="Y30" s="89">
        <f t="shared" si="9"/>
        <v>0</v>
      </c>
    </row>
    <row r="31" spans="1:25" x14ac:dyDescent="0.2">
      <c r="A31" s="6" t="s">
        <v>19</v>
      </c>
      <c r="B31" s="5" t="s">
        <v>275</v>
      </c>
      <c r="C31" s="75">
        <f>最終需要_まとめ!C32</f>
        <v>100</v>
      </c>
      <c r="D31" s="76">
        <f>投入係数表!AC31</f>
        <v>1.1431906347626078E-2</v>
      </c>
      <c r="E31" s="77">
        <f t="shared" si="0"/>
        <v>1.1431906347626077</v>
      </c>
      <c r="F31" s="76">
        <f>分析係数表!C34</f>
        <v>0.23356645198677672</v>
      </c>
      <c r="G31" s="77">
        <f t="shared" si="1"/>
        <v>0.26701098050601341</v>
      </c>
      <c r="H31" s="77">
        <v>0.3469806187166341</v>
      </c>
      <c r="I31" s="77">
        <f t="shared" si="2"/>
        <v>100.34698061871663</v>
      </c>
      <c r="J31" s="76">
        <f>分析係数表!G34</f>
        <v>0.42480002746403928</v>
      </c>
      <c r="K31" s="78">
        <f t="shared" si="3"/>
        <v>42.627400122764243</v>
      </c>
      <c r="L31" s="79"/>
      <c r="M31" s="80"/>
      <c r="N31" s="81">
        <f>分析係数表!H34</f>
        <v>0.14989426184611926</v>
      </c>
      <c r="O31" s="82">
        <f t="shared" si="4"/>
        <v>4.2482792346907647</v>
      </c>
      <c r="P31" s="76">
        <f>分析係数表!C34</f>
        <v>0.23356645198677672</v>
      </c>
      <c r="Q31" s="82">
        <f t="shared" si="5"/>
        <v>0.99225550789582107</v>
      </c>
      <c r="R31" s="83">
        <v>1.0834432743599576</v>
      </c>
      <c r="S31" s="84">
        <f t="shared" si="6"/>
        <v>101.43042389307658</v>
      </c>
      <c r="T31" s="85">
        <f>分析係数表!F34</f>
        <v>0.69961207044526075</v>
      </c>
      <c r="U31" s="86">
        <f t="shared" si="7"/>
        <v>70.961948865975756</v>
      </c>
      <c r="V31" s="87">
        <f>分析係数表!D34</f>
        <v>0.26492498884273402</v>
      </c>
      <c r="W31" s="88">
        <f t="shared" si="8"/>
        <v>27</v>
      </c>
      <c r="X31" s="76">
        <f>分析係数表!E34</f>
        <v>0.20343987091901541</v>
      </c>
      <c r="Y31" s="89">
        <f t="shared" si="9"/>
        <v>21</v>
      </c>
    </row>
    <row r="32" spans="1:25" x14ac:dyDescent="0.2">
      <c r="A32" s="6" t="s">
        <v>20</v>
      </c>
      <c r="B32" s="5" t="s">
        <v>37</v>
      </c>
      <c r="C32" s="90"/>
      <c r="D32" s="76">
        <f>投入係数表!AC32</f>
        <v>1.7679975282364653E-2</v>
      </c>
      <c r="E32" s="77">
        <f t="shared" si="0"/>
        <v>1.7679975282364653</v>
      </c>
      <c r="F32" s="76">
        <f>分析係数表!C35</f>
        <v>0.38334288443170961</v>
      </c>
      <c r="G32" s="77">
        <f t="shared" si="1"/>
        <v>0.67774927214229952</v>
      </c>
      <c r="H32" s="77">
        <v>0.7975040920397366</v>
      </c>
      <c r="I32" s="77">
        <f t="shared" si="2"/>
        <v>0.7975040920397366</v>
      </c>
      <c r="J32" s="76">
        <f>分析係数表!G35</f>
        <v>0.31383724189479584</v>
      </c>
      <c r="K32" s="78">
        <f t="shared" si="3"/>
        <v>0.25028648464556436</v>
      </c>
      <c r="L32" s="79"/>
      <c r="M32" s="80"/>
      <c r="N32" s="81">
        <f>分析係数表!H35</f>
        <v>5.7098603095606881E-2</v>
      </c>
      <c r="O32" s="82">
        <f t="shared" si="4"/>
        <v>1.6182794916455079</v>
      </c>
      <c r="P32" s="76">
        <f>分析係数表!C35</f>
        <v>0.38334288443170961</v>
      </c>
      <c r="Q32" s="82">
        <f t="shared" si="5"/>
        <v>0.6203559281440697</v>
      </c>
      <c r="R32" s="83">
        <v>0.83663411125450937</v>
      </c>
      <c r="S32" s="84">
        <f t="shared" si="6"/>
        <v>1.634138203294246</v>
      </c>
      <c r="T32" s="85">
        <f>分析係数表!F35</f>
        <v>0.64393160796038496</v>
      </c>
      <c r="U32" s="86">
        <f t="shared" si="7"/>
        <v>1.0522732408767583</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投入係数表!AC33</f>
        <v>2.7258058979024339E-2</v>
      </c>
      <c r="E33" s="77">
        <f t="shared" si="0"/>
        <v>2.725805897902434</v>
      </c>
      <c r="F33" s="76">
        <f>分析係数表!C36</f>
        <v>0.89284634912959382</v>
      </c>
      <c r="G33" s="77">
        <f t="shared" si="1"/>
        <v>2.4337258443781025</v>
      </c>
      <c r="H33" s="77">
        <v>2.5382201102302142</v>
      </c>
      <c r="I33" s="77">
        <f t="shared" si="2"/>
        <v>2.5382201102302142</v>
      </c>
      <c r="J33" s="76">
        <f>分析係数表!G36</f>
        <v>2.3659252759121133E-2</v>
      </c>
      <c r="K33" s="78">
        <f t="shared" si="3"/>
        <v>6.0052391146220942E-2</v>
      </c>
      <c r="L33" s="79"/>
      <c r="M33" s="80"/>
      <c r="N33" s="81">
        <f>分析係数表!H36</f>
        <v>0.22140807672636126</v>
      </c>
      <c r="O33" s="82">
        <f t="shared" si="4"/>
        <v>6.2751123569696015</v>
      </c>
      <c r="P33" s="76">
        <f>分析係数表!C36</f>
        <v>0.89284634912959382</v>
      </c>
      <c r="Q33" s="82">
        <f t="shared" si="5"/>
        <v>5.6027111582983089</v>
      </c>
      <c r="R33" s="83">
        <v>5.7950796736513048</v>
      </c>
      <c r="S33" s="84">
        <f t="shared" si="6"/>
        <v>8.3332997838815182</v>
      </c>
      <c r="T33" s="85">
        <f>分析係数表!F36</f>
        <v>0.87728239225083537</v>
      </c>
      <c r="U33" s="86">
        <f t="shared" si="7"/>
        <v>7.310657169746948</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投入係数表!AC34</f>
        <v>2.1044320093377734E-2</v>
      </c>
      <c r="E34" s="77">
        <f t="shared" si="0"/>
        <v>2.1044320093377733</v>
      </c>
      <c r="F34" s="76">
        <f>分析係数表!C37</f>
        <v>0.21490407922986354</v>
      </c>
      <c r="G34" s="77">
        <f t="shared" si="1"/>
        <v>0.45225102326858579</v>
      </c>
      <c r="H34" s="77">
        <v>0.5035671461757949</v>
      </c>
      <c r="I34" s="77">
        <f t="shared" si="2"/>
        <v>0.5035671461757949</v>
      </c>
      <c r="J34" s="76">
        <f>分析係数表!G37</f>
        <v>0.45930626057529611</v>
      </c>
      <c r="K34" s="78">
        <f t="shared" si="3"/>
        <v>0.23129154285857789</v>
      </c>
      <c r="L34" s="79"/>
      <c r="M34" s="80"/>
      <c r="N34" s="81">
        <f>分析係数表!H37</f>
        <v>4.6223715090992851E-2</v>
      </c>
      <c r="O34" s="82">
        <f t="shared" si="4"/>
        <v>1.3100651522799507</v>
      </c>
      <c r="P34" s="76">
        <f>分析係数表!C37</f>
        <v>0.21490407922986354</v>
      </c>
      <c r="Q34" s="82">
        <f t="shared" si="5"/>
        <v>0.28153834528185379</v>
      </c>
      <c r="R34" s="83">
        <v>0.3300052195037203</v>
      </c>
      <c r="S34" s="84">
        <f t="shared" si="6"/>
        <v>0.8335723656795152</v>
      </c>
      <c r="T34" s="85">
        <f>分析係数表!F37</f>
        <v>0.7057529610829103</v>
      </c>
      <c r="U34" s="86">
        <f t="shared" si="7"/>
        <v>0.58829616535520435</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投入係数表!AC35</f>
        <v>3.8552645130282538E-2</v>
      </c>
      <c r="E35" s="77">
        <f t="shared" si="0"/>
        <v>3.8552645130282537</v>
      </c>
      <c r="F35" s="76">
        <f>分析係数表!C38</f>
        <v>0.11038675651919128</v>
      </c>
      <c r="G35" s="77">
        <f t="shared" si="1"/>
        <v>0.42557014511672836</v>
      </c>
      <c r="H35" s="77">
        <v>0.45276261887636127</v>
      </c>
      <c r="I35" s="77">
        <f t="shared" si="2"/>
        <v>0.45276261887636127</v>
      </c>
      <c r="J35" s="76">
        <f>分析係数表!G38</f>
        <v>0.31473468458209974</v>
      </c>
      <c r="K35" s="78">
        <f t="shared" si="3"/>
        <v>0.14250010004261701</v>
      </c>
      <c r="L35" s="79"/>
      <c r="M35" s="80"/>
      <c r="N35" s="81">
        <f>分析係数表!H38</f>
        <v>4.1428317511906877E-2</v>
      </c>
      <c r="O35" s="82">
        <f t="shared" si="4"/>
        <v>1.174154759804545</v>
      </c>
      <c r="P35" s="76">
        <f>分析係数表!C38</f>
        <v>0.11038675651919128</v>
      </c>
      <c r="Q35" s="82">
        <f t="shared" si="5"/>
        <v>0.12961113558639381</v>
      </c>
      <c r="R35" s="83">
        <v>0.15759997833047862</v>
      </c>
      <c r="S35" s="84">
        <f t="shared" si="6"/>
        <v>0.61036259720683983</v>
      </c>
      <c r="T35" s="85">
        <f>分析係数表!F38</f>
        <v>0.52516511045319969</v>
      </c>
      <c r="U35" s="86">
        <f t="shared" si="7"/>
        <v>0.32054114077863188</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投入係数表!AC36</f>
        <v>0</v>
      </c>
      <c r="E36" s="77">
        <f t="shared" si="0"/>
        <v>0</v>
      </c>
      <c r="F36" s="76">
        <f>分析係数表!C39</f>
        <v>1</v>
      </c>
      <c r="G36" s="77">
        <f t="shared" si="1"/>
        <v>0</v>
      </c>
      <c r="H36" s="77">
        <v>6.3147575946846599E-2</v>
      </c>
      <c r="I36" s="77">
        <f t="shared" si="2"/>
        <v>6.3147575946846599E-2</v>
      </c>
      <c r="J36" s="76">
        <f>分析係数表!G39</f>
        <v>0.35137517630465442</v>
      </c>
      <c r="K36" s="78">
        <f t="shared" si="3"/>
        <v>2.2188490631534778E-2</v>
      </c>
      <c r="L36" s="79"/>
      <c r="M36" s="80"/>
      <c r="N36" s="81">
        <f>分析係数表!H39</f>
        <v>3.6128713984641667E-3</v>
      </c>
      <c r="O36" s="82">
        <f t="shared" si="4"/>
        <v>0.10239542428555527</v>
      </c>
      <c r="P36" s="76">
        <f>分析係数表!C39</f>
        <v>1</v>
      </c>
      <c r="Q36" s="82">
        <f t="shared" si="5"/>
        <v>0.10239542428555527</v>
      </c>
      <c r="R36" s="83">
        <v>0.14441646564729865</v>
      </c>
      <c r="S36" s="84">
        <f t="shared" si="6"/>
        <v>0.20756404159414527</v>
      </c>
      <c r="T36" s="85">
        <f>分析係数表!F39</f>
        <v>0.70210390220968499</v>
      </c>
      <c r="U36" s="86">
        <f t="shared" si="7"/>
        <v>0.14573152356166275</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投入係数表!AC37</f>
        <v>3.4330049091970199E-5</v>
      </c>
      <c r="E37" s="77">
        <f t="shared" si="0"/>
        <v>3.4330049091970201E-3</v>
      </c>
      <c r="F37" s="76">
        <f>分析係数表!C40</f>
        <v>1</v>
      </c>
      <c r="G37" s="77">
        <f t="shared" si="1"/>
        <v>3.4330049091970201E-3</v>
      </c>
      <c r="H37" s="77">
        <v>5.7196600695823873E-3</v>
      </c>
      <c r="I37" s="77">
        <f t="shared" si="2"/>
        <v>5.7196600695823873E-3</v>
      </c>
      <c r="J37" s="76">
        <f>分析係数表!G40</f>
        <v>0.54518413597733706</v>
      </c>
      <c r="K37" s="78">
        <f t="shared" si="3"/>
        <v>3.1182679331193492E-3</v>
      </c>
      <c r="L37" s="79"/>
      <c r="M37" s="80"/>
      <c r="N37" s="81">
        <f>分析係数表!H40</f>
        <v>3.4256985428810838E-2</v>
      </c>
      <c r="O37" s="82">
        <f t="shared" si="4"/>
        <v>0.97090601099677121</v>
      </c>
      <c r="P37" s="76">
        <f>分析係数表!C40</f>
        <v>1</v>
      </c>
      <c r="Q37" s="82">
        <f t="shared" si="5"/>
        <v>0.97090601099677121</v>
      </c>
      <c r="R37" s="83">
        <v>0.97273648332534801</v>
      </c>
      <c r="S37" s="84">
        <f t="shared" si="6"/>
        <v>0.97845614339493037</v>
      </c>
      <c r="T37" s="85">
        <f>分析係数表!F40</f>
        <v>0.74197355996222847</v>
      </c>
      <c r="U37" s="86">
        <f t="shared" si="7"/>
        <v>0.72598858798164922</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投入係数表!AC38</f>
        <v>3.4330049091970199E-5</v>
      </c>
      <c r="E38" s="77">
        <f t="shared" si="0"/>
        <v>3.4330049091970201E-3</v>
      </c>
      <c r="F38" s="76">
        <f>分析係数表!C41</f>
        <v>0.81633454219164769</v>
      </c>
      <c r="G38" s="77">
        <f t="shared" si="1"/>
        <v>2.8024804908910283E-3</v>
      </c>
      <c r="H38" s="77">
        <v>4.6793783464001764E-3</v>
      </c>
      <c r="I38" s="77">
        <f t="shared" si="2"/>
        <v>4.6793783464001764E-3</v>
      </c>
      <c r="J38" s="76">
        <f>分析係数表!G41</f>
        <v>0.4395790436970945</v>
      </c>
      <c r="K38" s="78">
        <f t="shared" si="3"/>
        <v>2.056956658607481E-3</v>
      </c>
      <c r="L38" s="79"/>
      <c r="M38" s="80"/>
      <c r="N38" s="81">
        <f>分析係数表!H41</f>
        <v>5.7994566183378615E-2</v>
      </c>
      <c r="O38" s="82">
        <f t="shared" si="4"/>
        <v>1.6436727344151183</v>
      </c>
      <c r="P38" s="76">
        <f>分析係数表!C41</f>
        <v>0.81633454219164769</v>
      </c>
      <c r="Q38" s="82">
        <f t="shared" si="5"/>
        <v>1.3417868291616593</v>
      </c>
      <c r="R38" s="83">
        <v>1.3666104455787038</v>
      </c>
      <c r="S38" s="84">
        <f t="shared" si="6"/>
        <v>1.3712898239251039</v>
      </c>
      <c r="T38" s="85">
        <f>分析係数表!F41</f>
        <v>0.54481811942347291</v>
      </c>
      <c r="U38" s="86">
        <f t="shared" si="7"/>
        <v>0.74710354305542037</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投入係数表!AC39</f>
        <v>3.0897044182773184E-4</v>
      </c>
      <c r="E39" s="77">
        <f>$C$31*D39</f>
        <v>3.0897044182773184E-2</v>
      </c>
      <c r="F39" s="76">
        <f>分析係数表!C42</f>
        <v>0.95937673900946019</v>
      </c>
      <c r="G39" s="77">
        <f>E39*F39</f>
        <v>2.9641905493100151E-2</v>
      </c>
      <c r="H39" s="77">
        <v>4.3820695008646333E-2</v>
      </c>
      <c r="I39" s="77">
        <f>C39+H39</f>
        <v>4.3820695008646333E-2</v>
      </c>
      <c r="J39" s="76">
        <f>分析係数表!G42</f>
        <v>0.48447864154948261</v>
      </c>
      <c r="K39" s="78">
        <f>I39*J39</f>
        <v>2.123019078954317E-2</v>
      </c>
      <c r="L39" s="79"/>
      <c r="M39" s="80"/>
      <c r="N39" s="81">
        <f>分析係数表!H42</f>
        <v>1.0613716578219029E-2</v>
      </c>
      <c r="O39" s="82">
        <f t="shared" si="4"/>
        <v>0.30081226050154092</v>
      </c>
      <c r="P39" s="76">
        <f>分析係数表!C42</f>
        <v>0.95937673900946019</v>
      </c>
      <c r="Q39" s="82">
        <f>O39*P39</f>
        <v>0.28859228553403254</v>
      </c>
      <c r="R39" s="83">
        <v>0.30248431703087963</v>
      </c>
      <c r="S39" s="84">
        <f>I39+R39</f>
        <v>0.34630501203952596</v>
      </c>
      <c r="T39" s="85">
        <f>分析係数表!F42</f>
        <v>0.55638100291854609</v>
      </c>
      <c r="U39" s="86">
        <f>S39*T39</f>
        <v>0.19267752991427062</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投入係数表!AC40</f>
        <v>8.6099763122661266E-2</v>
      </c>
      <c r="E40" s="77">
        <f>$C$31*D40</f>
        <v>8.6099763122661273</v>
      </c>
      <c r="F40" s="76">
        <f>分析係数表!C43</f>
        <v>0.4131437979732393</v>
      </c>
      <c r="G40" s="77">
        <f>E40*F40</f>
        <v>3.5571583141092527</v>
      </c>
      <c r="H40" s="77">
        <v>3.9241507057859732</v>
      </c>
      <c r="I40" s="77">
        <f>C40+H40</f>
        <v>3.9241507057859732</v>
      </c>
      <c r="J40" s="76">
        <f>分析係数表!G43</f>
        <v>0.33776204164621748</v>
      </c>
      <c r="K40" s="78">
        <f>I40*J40</f>
        <v>1.3254291541137155</v>
      </c>
      <c r="L40" s="79"/>
      <c r="M40" s="80"/>
      <c r="N40" s="81">
        <f>分析係数表!H43</f>
        <v>3.0226965224299098E-2</v>
      </c>
      <c r="O40" s="82">
        <f t="shared" si="4"/>
        <v>0.85668782185896797</v>
      </c>
      <c r="P40" s="76">
        <f>分析係数表!C43</f>
        <v>0.4131437979732393</v>
      </c>
      <c r="Q40" s="82">
        <f>O40*P40</f>
        <v>0.35393526040023587</v>
      </c>
      <c r="R40" s="83">
        <v>0.63319663220287647</v>
      </c>
      <c r="S40" s="84">
        <f>I40+R40</f>
        <v>4.5573473379888494</v>
      </c>
      <c r="T40" s="85">
        <f>分析係数表!F43</f>
        <v>0.53379373203393399</v>
      </c>
      <c r="U40" s="86">
        <f>S40*T40</f>
        <v>2.4326834437199825</v>
      </c>
      <c r="V40" s="87">
        <f>分析係数表!D43</f>
        <v>0.11519315711982052</v>
      </c>
      <c r="W40" s="88">
        <f>ROUND(S40*V40,0)</f>
        <v>1</v>
      </c>
      <c r="X40" s="76">
        <f>分析係数表!E43</f>
        <v>9.142536633246863E-2</v>
      </c>
      <c r="Y40" s="89">
        <f>ROUND(S40*X40,0)</f>
        <v>0</v>
      </c>
    </row>
    <row r="41" spans="1:25" x14ac:dyDescent="0.2">
      <c r="A41" s="6" t="s">
        <v>341</v>
      </c>
      <c r="B41" s="5" t="s">
        <v>42</v>
      </c>
      <c r="C41" s="90"/>
      <c r="D41" s="76">
        <f>投入係数表!AC41</f>
        <v>8.9258127639122527E-4</v>
      </c>
      <c r="E41" s="77">
        <f>$C$31*D41</f>
        <v>8.9258127639122525E-2</v>
      </c>
      <c r="F41" s="76">
        <f>分析係数表!C44</f>
        <v>0.45547864698968266</v>
      </c>
      <c r="G41" s="77">
        <f>E41*F41</f>
        <v>4.0655171209899928E-2</v>
      </c>
      <c r="H41" s="77">
        <v>4.5525786545276885E-2</v>
      </c>
      <c r="I41" s="77">
        <f>C41+H41</f>
        <v>4.5525786545276885E-2</v>
      </c>
      <c r="J41" s="76">
        <f>分析係数表!G44</f>
        <v>0.26709165419892017</v>
      </c>
      <c r="K41" s="78">
        <f>I41*J41</f>
        <v>1.2159557637084947E-2</v>
      </c>
      <c r="L41" s="79"/>
      <c r="M41" s="80"/>
      <c r="N41" s="81">
        <f>分析係数表!H44</f>
        <v>0.10779487886361411</v>
      </c>
      <c r="O41" s="82">
        <f t="shared" si="4"/>
        <v>3.0551052444717333</v>
      </c>
      <c r="P41" s="76">
        <f>分析係数表!C44</f>
        <v>0.45547864698968266</v>
      </c>
      <c r="Q41" s="82">
        <f>O41*P41</f>
        <v>1.3915352031630688</v>
      </c>
      <c r="R41" s="83">
        <v>1.414577678524171</v>
      </c>
      <c r="S41" s="84">
        <f>I41+R41</f>
        <v>1.460103465069448</v>
      </c>
      <c r="T41" s="85">
        <f>分析係数表!F44</f>
        <v>0.48806348793338972</v>
      </c>
      <c r="U41" s="86">
        <f>S41*T41</f>
        <v>0.71262318990542306</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投入係数表!AC42</f>
        <v>3.4330049091970201E-3</v>
      </c>
      <c r="E42" s="77">
        <f>$C$31*D42</f>
        <v>0.34330049091970199</v>
      </c>
      <c r="F42" s="76">
        <f>分析係数表!C45</f>
        <v>1</v>
      </c>
      <c r="G42" s="77">
        <f>E42*F42</f>
        <v>0.34330049091970199</v>
      </c>
      <c r="H42" s="77">
        <v>0.36473837459400732</v>
      </c>
      <c r="I42" s="77">
        <f>C42+H42</f>
        <v>0.36473837459400732</v>
      </c>
      <c r="J42" s="76">
        <f>分析係数表!G45</f>
        <v>0</v>
      </c>
      <c r="K42" s="78">
        <f>I42*J42</f>
        <v>0</v>
      </c>
      <c r="L42" s="79"/>
      <c r="M42" s="80"/>
      <c r="N42" s="81">
        <f>分析係数表!H45</f>
        <v>0</v>
      </c>
      <c r="O42" s="82">
        <f t="shared" si="4"/>
        <v>0</v>
      </c>
      <c r="P42" s="76">
        <f>分析係数表!C45</f>
        <v>1</v>
      </c>
      <c r="Q42" s="82">
        <f>O42*P42</f>
        <v>0</v>
      </c>
      <c r="R42" s="83">
        <v>3.0396294873150306E-2</v>
      </c>
      <c r="S42" s="84">
        <f>I42+R42</f>
        <v>0.39513466946715764</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投入係数表!AC43</f>
        <v>9.2691132548319548E-3</v>
      </c>
      <c r="E43" s="77">
        <f>$C$31*D43</f>
        <v>0.92691132548319544</v>
      </c>
      <c r="F43" s="76">
        <f>分析係数表!C46</f>
        <v>0.339622641509434</v>
      </c>
      <c r="G43" s="77">
        <f>E43*F43</f>
        <v>0.31480007280561356</v>
      </c>
      <c r="H43" s="77">
        <v>0.3331089257126908</v>
      </c>
      <c r="I43" s="77">
        <f>C43+H43</f>
        <v>0.3331089257126908</v>
      </c>
      <c r="J43" s="76">
        <f>分析係数表!G46</f>
        <v>9.1833387996064289E-3</v>
      </c>
      <c r="K43" s="78">
        <f>I43*J43</f>
        <v>3.0590521219925689E-3</v>
      </c>
      <c r="L43" s="79"/>
      <c r="M43" s="80"/>
      <c r="N43" s="81">
        <f>分析係数表!H46</f>
        <v>2.0661561732582222E-2</v>
      </c>
      <c r="O43" s="82">
        <f t="shared" si="4"/>
        <v>0.58558668346438036</v>
      </c>
      <c r="P43" s="76">
        <f>分析係数表!C46</f>
        <v>0.339622641509434</v>
      </c>
      <c r="Q43" s="82">
        <f>O43*P43</f>
        <v>0.19887849627092166</v>
      </c>
      <c r="R43" s="83">
        <v>0.22166462822137645</v>
      </c>
      <c r="S43" s="84">
        <f>I43+R43</f>
        <v>0.55477355393406724</v>
      </c>
      <c r="T43" s="85">
        <f>分析係数表!F46</f>
        <v>0.31321744834371923</v>
      </c>
      <c r="U43" s="86">
        <f>S43*T43</f>
        <v>0.17376475697180524</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投入係数表!AC44</f>
        <v>0.27803906759586666</v>
      </c>
      <c r="E44" s="91">
        <f>SUM(E5:E43)</f>
        <v>27.803906759586667</v>
      </c>
      <c r="F44" s="92">
        <f>分析係数表!C47</f>
        <v>0.37586044165269894</v>
      </c>
      <c r="G44" s="91">
        <f>SUM(G5:G43)</f>
        <v>10.710970730387983</v>
      </c>
      <c r="H44" s="91">
        <f>SUM(H5:H43)</f>
        <v>12.099862135093186</v>
      </c>
      <c r="I44" s="91">
        <f>SUM(I5:I43)</f>
        <v>112.09986213509319</v>
      </c>
      <c r="J44" s="92">
        <f>分析係数表!G47</f>
        <v>0.22454849559823431</v>
      </c>
      <c r="K44" s="93">
        <f>SUM(K5:K43)</f>
        <v>45.178278943296291</v>
      </c>
      <c r="L44" s="94">
        <f>最終需要_まとめ!$L$33</f>
        <v>0.62733333333333341</v>
      </c>
      <c r="M44" s="91">
        <f>K44*L44</f>
        <v>28.341840323761211</v>
      </c>
      <c r="N44" s="95">
        <f>分析係数表!H47</f>
        <v>1</v>
      </c>
      <c r="O44" s="96">
        <f>SUM(O5:O43)</f>
        <v>28.341840323761211</v>
      </c>
      <c r="P44" s="92">
        <f>分析係数表!C47</f>
        <v>0.37586044165269894</v>
      </c>
      <c r="Q44" s="96">
        <f>SUM(Q5:Q43)</f>
        <v>13.532745135248479</v>
      </c>
      <c r="R44" s="91">
        <f>SUM(R5:R43)</f>
        <v>14.987695566216349</v>
      </c>
      <c r="S44" s="97">
        <f>SUM(S5:S43)</f>
        <v>127.08755770130952</v>
      </c>
      <c r="T44" s="98">
        <f>分析係数表!F47</f>
        <v>0.4514453000332283</v>
      </c>
      <c r="U44" s="99">
        <f>SUM(U5:U43)</f>
        <v>87.003562318370072</v>
      </c>
      <c r="V44" s="100">
        <f>分析係数表!D47</f>
        <v>6.1166352989693973E-2</v>
      </c>
      <c r="W44" s="101">
        <f>SUM(W5:W43)</f>
        <v>28</v>
      </c>
      <c r="X44" s="92">
        <f>分析係数表!E47</f>
        <v>5.2427176815309715E-2</v>
      </c>
      <c r="Y44" s="102">
        <f>SUM(Y5:Y43)</f>
        <v>21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292</v>
      </c>
      <c r="S2" s="3" t="s">
        <v>153</v>
      </c>
      <c r="U2" s="64" t="s">
        <v>210</v>
      </c>
      <c r="W2" s="3" t="s">
        <v>130</v>
      </c>
      <c r="Y2" s="3" t="s">
        <v>154</v>
      </c>
    </row>
    <row r="3" spans="1:25" ht="44" x14ac:dyDescent="0.2">
      <c r="B3" s="65"/>
      <c r="C3" s="66" t="s">
        <v>228</v>
      </c>
      <c r="D3" s="66" t="s">
        <v>234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投入係数表!AD5</f>
        <v>0</v>
      </c>
      <c r="E5" s="77">
        <f t="shared" ref="E5:E38" si="0">$C$32*D5</f>
        <v>0</v>
      </c>
      <c r="F5" s="76">
        <f>分析係数表!C8</f>
        <v>0.31930596918295995</v>
      </c>
      <c r="G5" s="77">
        <f t="shared" ref="G5:G38" si="1">E5*F5</f>
        <v>0</v>
      </c>
      <c r="H5" s="77">
        <f t="array" ref="H5:H43">MMULT(逆行列係数!C5:AO43,'28'!G5:G43)</f>
        <v>9.3752410139722256E-4</v>
      </c>
      <c r="I5" s="77">
        <f t="shared" ref="I5:I38" si="2">C5+H5</f>
        <v>9.3752410139722256E-4</v>
      </c>
      <c r="J5" s="76">
        <f>分析係数表!G8</f>
        <v>0.11985164942416553</v>
      </c>
      <c r="K5" s="78">
        <f t="shared" ref="K5:K38" si="3">I5*J5</f>
        <v>1.1236380992736573E-4</v>
      </c>
      <c r="L5" s="79" t="s">
        <v>185</v>
      </c>
      <c r="M5" s="80" t="s">
        <v>185</v>
      </c>
      <c r="N5" s="81">
        <f>分析係数表!H8</f>
        <v>1.0269115390614515E-2</v>
      </c>
      <c r="O5" s="82">
        <f t="shared" ref="O5:O43" si="4">$M$44*N5</f>
        <v>0.22630509243836791</v>
      </c>
      <c r="P5" s="76">
        <f>分析係数表!C8</f>
        <v>0.31930596918295995</v>
      </c>
      <c r="Q5" s="82">
        <f t="shared" ref="Q5:Q38" si="5">O5*P5</f>
        <v>7.2260566872072413E-2</v>
      </c>
      <c r="R5" s="83">
        <f t="array" ref="R5:R43">MMULT(逆行列係数!C5:AO43,'28'!Q5:Q43)</f>
        <v>9.3562605141571123E-2</v>
      </c>
      <c r="S5" s="84">
        <f t="shared" ref="S5:S38" si="6">I5+R5</f>
        <v>9.4500129242968342E-2</v>
      </c>
      <c r="T5" s="85">
        <f>分析係数表!F8</f>
        <v>0.45168846379074762</v>
      </c>
      <c r="U5" s="86">
        <f t="shared" ref="U5:U38" si="7">S5*T5</f>
        <v>4.2684618205783474E-2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投入係数表!AD6</f>
        <v>0</v>
      </c>
      <c r="E6" s="77">
        <f t="shared" si="0"/>
        <v>0</v>
      </c>
      <c r="F6" s="76">
        <f>分析係数表!C9</f>
        <v>0.10538116591928248</v>
      </c>
      <c r="G6" s="77">
        <f t="shared" si="1"/>
        <v>0</v>
      </c>
      <c r="H6" s="77">
        <v>4.7839267327186611E-4</v>
      </c>
      <c r="I6" s="77">
        <f t="shared" si="2"/>
        <v>4.7839267327186611E-4</v>
      </c>
      <c r="J6" s="76">
        <f>分析係数表!G9</f>
        <v>0.23529411764705882</v>
      </c>
      <c r="K6" s="78">
        <f t="shared" si="3"/>
        <v>1.1256298194632144E-4</v>
      </c>
      <c r="L6" s="79"/>
      <c r="M6" s="80"/>
      <c r="N6" s="81">
        <f>分析係数表!H9</f>
        <v>5.5136190016722222E-4</v>
      </c>
      <c r="O6" s="82">
        <f t="shared" si="4"/>
        <v>1.2150608989979484E-2</v>
      </c>
      <c r="P6" s="76">
        <f>分析係数表!C9</f>
        <v>0.10538116591928248</v>
      </c>
      <c r="Q6" s="82">
        <f t="shared" si="5"/>
        <v>1.2804453419933534E-3</v>
      </c>
      <c r="R6" s="83">
        <v>1.5139651309665834E-3</v>
      </c>
      <c r="S6" s="84">
        <f t="shared" si="6"/>
        <v>1.9923578042384494E-3</v>
      </c>
      <c r="T6" s="85">
        <f>分析係数表!F9</f>
        <v>0.68627450980392157</v>
      </c>
      <c r="U6" s="86">
        <f t="shared" si="7"/>
        <v>1.3673043754577595E-3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投入係数表!AD7</f>
        <v>0</v>
      </c>
      <c r="E7" s="77">
        <f t="shared" si="0"/>
        <v>0</v>
      </c>
      <c r="F7" s="76">
        <f>分析係数表!C10</f>
        <v>4.5045045045044585E-3</v>
      </c>
      <c r="G7" s="77">
        <f t="shared" si="1"/>
        <v>0</v>
      </c>
      <c r="H7" s="77">
        <v>2.0237764673977641E-5</v>
      </c>
      <c r="I7" s="77">
        <f t="shared" si="2"/>
        <v>2.0237764673977641E-5</v>
      </c>
      <c r="J7" s="76">
        <f>分析係数表!G10</f>
        <v>0.2857142857142857</v>
      </c>
      <c r="K7" s="78">
        <f t="shared" si="3"/>
        <v>5.7822184782793258E-6</v>
      </c>
      <c r="L7" s="79"/>
      <c r="M7" s="80"/>
      <c r="N7" s="81">
        <f>分析係数表!H10</f>
        <v>1.0301761818913889E-3</v>
      </c>
      <c r="O7" s="82">
        <f t="shared" si="4"/>
        <v>2.2702453639172195E-2</v>
      </c>
      <c r="P7" s="76">
        <f>分析係数表!C10</f>
        <v>4.5045045045044585E-3</v>
      </c>
      <c r="Q7" s="82">
        <f t="shared" si="5"/>
        <v>1.0226330468095479E-4</v>
      </c>
      <c r="R7" s="83">
        <v>1.5161439935169456E-4</v>
      </c>
      <c r="S7" s="84">
        <f t="shared" si="6"/>
        <v>1.718521640256722E-4</v>
      </c>
      <c r="T7" s="85">
        <f>分析係数表!F10</f>
        <v>0.5714285714285714</v>
      </c>
      <c r="U7" s="86">
        <f t="shared" si="7"/>
        <v>9.8201236586098399E-5</v>
      </c>
      <c r="V7" s="87">
        <f>分析係数表!D10</f>
        <v>0</v>
      </c>
      <c r="W7" s="88">
        <f t="shared" si="8"/>
        <v>0</v>
      </c>
      <c r="X7" s="76">
        <f>分析係数表!E10</f>
        <v>0</v>
      </c>
      <c r="Y7" s="89">
        <f t="shared" si="9"/>
        <v>0</v>
      </c>
    </row>
    <row r="8" spans="1:25" x14ac:dyDescent="0.2">
      <c r="A8" s="6" t="s">
        <v>222</v>
      </c>
      <c r="B8" s="5" t="s">
        <v>27</v>
      </c>
      <c r="C8" s="90"/>
      <c r="D8" s="76">
        <f>投入係数表!AD8</f>
        <v>0</v>
      </c>
      <c r="E8" s="77">
        <f t="shared" si="0"/>
        <v>0</v>
      </c>
      <c r="F8" s="76">
        <f>分析係数表!C11</f>
        <v>3.1931139802859887E-3</v>
      </c>
      <c r="G8" s="77">
        <f t="shared" si="1"/>
        <v>0</v>
      </c>
      <c r="H8" s="77">
        <v>2.9131605459740728E-4</v>
      </c>
      <c r="I8" s="77">
        <f t="shared" si="2"/>
        <v>2.9131605459740728E-4</v>
      </c>
      <c r="J8" s="76">
        <f>分析係数表!G11</f>
        <v>0.37142857142857144</v>
      </c>
      <c r="K8" s="78">
        <f t="shared" si="3"/>
        <v>1.0820310599332271E-4</v>
      </c>
      <c r="L8" s="79"/>
      <c r="M8" s="80"/>
      <c r="N8" s="81">
        <f>分析係数表!H11</f>
        <v>-1.8136904610763891E-5</v>
      </c>
      <c r="O8" s="82">
        <f t="shared" si="4"/>
        <v>-3.9969108519669359E-4</v>
      </c>
      <c r="P8" s="76">
        <f>分析係数表!C11</f>
        <v>3.1931139802859887E-3</v>
      </c>
      <c r="Q8" s="82">
        <f t="shared" si="5"/>
        <v>-1.2762591919372405E-6</v>
      </c>
      <c r="R8" s="83">
        <v>2.8450576431445737E-4</v>
      </c>
      <c r="S8" s="84">
        <f t="shared" si="6"/>
        <v>5.7582181891186466E-4</v>
      </c>
      <c r="T8" s="85">
        <f>分析係数表!F11</f>
        <v>0.6</v>
      </c>
      <c r="U8" s="86">
        <f t="shared" si="7"/>
        <v>3.4549309134711877E-4</v>
      </c>
      <c r="V8" s="87">
        <f>分析係数表!D11</f>
        <v>2.8571428571428571E-2</v>
      </c>
      <c r="W8" s="88">
        <f t="shared" si="8"/>
        <v>0</v>
      </c>
      <c r="X8" s="76">
        <f>分析係数表!E11</f>
        <v>0</v>
      </c>
      <c r="Y8" s="89">
        <f t="shared" si="9"/>
        <v>0</v>
      </c>
    </row>
    <row r="9" spans="1:25" x14ac:dyDescent="0.2">
      <c r="A9" s="6" t="s">
        <v>223</v>
      </c>
      <c r="B9" s="5" t="s">
        <v>191</v>
      </c>
      <c r="C9" s="90"/>
      <c r="D9" s="76">
        <f>投入係数表!AD9</f>
        <v>0</v>
      </c>
      <c r="E9" s="77">
        <f t="shared" si="0"/>
        <v>0</v>
      </c>
      <c r="F9" s="76">
        <f>分析係数表!C12</f>
        <v>6.6043595279642764E-2</v>
      </c>
      <c r="G9" s="77">
        <f t="shared" si="1"/>
        <v>0</v>
      </c>
      <c r="H9" s="77">
        <v>3.2639495012426055E-4</v>
      </c>
      <c r="I9" s="77">
        <f t="shared" si="2"/>
        <v>3.2639495012426055E-4</v>
      </c>
      <c r="J9" s="76">
        <f>分析係数表!G12</f>
        <v>0.14090852981113441</v>
      </c>
      <c r="K9" s="78">
        <f t="shared" si="3"/>
        <v>4.59918325597881E-5</v>
      </c>
      <c r="L9" s="79"/>
      <c r="M9" s="80"/>
      <c r="N9" s="81">
        <f>分析係数表!H12</f>
        <v>8.4811793340854105E-2</v>
      </c>
      <c r="O9" s="82">
        <f t="shared" si="4"/>
        <v>1.8690354525967785</v>
      </c>
      <c r="P9" s="76">
        <f>分析係数表!C12</f>
        <v>6.6043595279642764E-2</v>
      </c>
      <c r="Q9" s="82">
        <f t="shared" si="5"/>
        <v>0.12343782099460558</v>
      </c>
      <c r="R9" s="83">
        <v>0.13815496522578991</v>
      </c>
      <c r="S9" s="84">
        <f t="shared" si="6"/>
        <v>0.13848136017591417</v>
      </c>
      <c r="T9" s="85">
        <f>分析係数表!F12</f>
        <v>0.31027033699543266</v>
      </c>
      <c r="U9" s="86">
        <f t="shared" si="7"/>
        <v>4.2966658289366778E-2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投入係数表!AD10</f>
        <v>1.6817714659441278E-3</v>
      </c>
      <c r="E10" s="77">
        <f t="shared" si="0"/>
        <v>0.16817714659441277</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0.30368528653244775</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投入係数表!AD11</f>
        <v>4.765019153508362E-3</v>
      </c>
      <c r="E11" s="77">
        <f t="shared" si="0"/>
        <v>0.47650191535083619</v>
      </c>
      <c r="F11" s="76">
        <f>分析係数表!C14</f>
        <v>0.21132596685082872</v>
      </c>
      <c r="G11" s="77">
        <f t="shared" si="1"/>
        <v>0.1006972279677872</v>
      </c>
      <c r="H11" s="77">
        <v>0.24526017774831613</v>
      </c>
      <c r="I11" s="77">
        <f t="shared" si="2"/>
        <v>0.24526017774831613</v>
      </c>
      <c r="J11" s="76">
        <f>分析係数表!G14</f>
        <v>0.15875192868163895</v>
      </c>
      <c r="K11" s="78">
        <f t="shared" si="3"/>
        <v>3.8935526246346774E-2</v>
      </c>
      <c r="L11" s="79"/>
      <c r="M11" s="80"/>
      <c r="N11" s="81">
        <f>分析係数表!H14</f>
        <v>1.0700773720350694E-3</v>
      </c>
      <c r="O11" s="82">
        <f t="shared" si="4"/>
        <v>2.3581774026604919E-2</v>
      </c>
      <c r="P11" s="76">
        <f>分析係数表!C14</f>
        <v>0.21132596685082872</v>
      </c>
      <c r="Q11" s="82">
        <f t="shared" si="5"/>
        <v>4.9834411962300451E-3</v>
      </c>
      <c r="R11" s="83">
        <v>2.6501436915763191E-2</v>
      </c>
      <c r="S11" s="84">
        <f t="shared" si="6"/>
        <v>0.27176161466407933</v>
      </c>
      <c r="T11" s="85">
        <f>分析係数表!F14</f>
        <v>0.30327447282701869</v>
      </c>
      <c r="U11" s="86">
        <f t="shared" si="7"/>
        <v>8.241836042186805E-2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投入係数表!AD12</f>
        <v>0</v>
      </c>
      <c r="E12" s="77">
        <f t="shared" si="0"/>
        <v>0</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0.17234679593681426</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投入係数表!AD13</f>
        <v>3.7372699243202838E-4</v>
      </c>
      <c r="E13" s="77">
        <f t="shared" si="0"/>
        <v>3.7372699243202835E-2</v>
      </c>
      <c r="F13" s="76">
        <f>分析係数表!C16</f>
        <v>5.160637490513531E-2</v>
      </c>
      <c r="G13" s="77">
        <f t="shared" si="1"/>
        <v>1.9286695283615922E-3</v>
      </c>
      <c r="H13" s="77">
        <v>6.072267242030735E-3</v>
      </c>
      <c r="I13" s="77">
        <f t="shared" si="2"/>
        <v>6.072267242030735E-3</v>
      </c>
      <c r="J13" s="76">
        <f>分析係数表!G16</f>
        <v>3.3358042994810974E-2</v>
      </c>
      <c r="K13" s="78">
        <f t="shared" si="3"/>
        <v>2.0255895173564351E-4</v>
      </c>
      <c r="L13" s="79"/>
      <c r="M13" s="80"/>
      <c r="N13" s="81">
        <f>分析係数表!H16</f>
        <v>1.6069297485136805E-2</v>
      </c>
      <c r="O13" s="82">
        <f t="shared" si="4"/>
        <v>0.35412630148427049</v>
      </c>
      <c r="P13" s="76">
        <f>分析係数表!C16</f>
        <v>5.160637490513531E-2</v>
      </c>
      <c r="Q13" s="82">
        <f t="shared" si="5"/>
        <v>1.8275174678166237E-2</v>
      </c>
      <c r="R13" s="83">
        <v>2.0858567546246608E-2</v>
      </c>
      <c r="S13" s="84">
        <f t="shared" si="6"/>
        <v>2.6930834788277343E-2</v>
      </c>
      <c r="T13" s="85">
        <f>分析係数表!F16</f>
        <v>0.28836174944403259</v>
      </c>
      <c r="U13" s="86">
        <f t="shared" si="7"/>
        <v>7.7658226335358673E-3</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投入係数表!AD14</f>
        <v>2.9898159394562271E-3</v>
      </c>
      <c r="E14" s="77">
        <f t="shared" si="0"/>
        <v>0.29898159394562268</v>
      </c>
      <c r="F14" s="76">
        <f>分析係数表!C17</f>
        <v>0.10194271980773084</v>
      </c>
      <c r="G14" s="77">
        <f t="shared" si="1"/>
        <v>3.047899685926737E-2</v>
      </c>
      <c r="H14" s="77">
        <v>5.7294844991971704E-2</v>
      </c>
      <c r="I14" s="77">
        <f t="shared" si="2"/>
        <v>5.7294844991971704E-2</v>
      </c>
      <c r="J14" s="76">
        <f>分析係数表!G17</f>
        <v>0.21196160054370911</v>
      </c>
      <c r="K14" s="78">
        <f t="shared" si="3"/>
        <v>1.2144307047402039E-2</v>
      </c>
      <c r="L14" s="79"/>
      <c r="M14" s="80"/>
      <c r="N14" s="81">
        <f>分析係数表!H17</f>
        <v>2.8221023574348612E-3</v>
      </c>
      <c r="O14" s="82">
        <f t="shared" si="4"/>
        <v>6.2191932856605514E-2</v>
      </c>
      <c r="P14" s="76">
        <f>分析係数表!C17</f>
        <v>0.10194271980773084</v>
      </c>
      <c r="Q14" s="82">
        <f t="shared" si="5"/>
        <v>6.3400147855021457E-3</v>
      </c>
      <c r="R14" s="83">
        <v>1.3905947056160004E-2</v>
      </c>
      <c r="S14" s="84">
        <f t="shared" si="6"/>
        <v>7.1200792048131706E-2</v>
      </c>
      <c r="T14" s="85">
        <f>分析係数表!F17</f>
        <v>0.32180783280944697</v>
      </c>
      <c r="U14" s="86">
        <f t="shared" si="7"/>
        <v>2.2912972583325371E-2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投入係数表!AD15</f>
        <v>0</v>
      </c>
      <c r="E15" s="77">
        <f t="shared" si="0"/>
        <v>0</v>
      </c>
      <c r="F15" s="76">
        <f>分析係数表!C18</f>
        <v>6.449787835926446E-2</v>
      </c>
      <c r="G15" s="77">
        <f t="shared" si="1"/>
        <v>0</v>
      </c>
      <c r="H15" s="77">
        <v>2.4590165851461668E-3</v>
      </c>
      <c r="I15" s="77">
        <f t="shared" si="2"/>
        <v>2.4590165851461668E-3</v>
      </c>
      <c r="J15" s="76">
        <f>分析係数表!G18</f>
        <v>0.21547360809833696</v>
      </c>
      <c r="K15" s="78">
        <f t="shared" si="3"/>
        <v>5.2985317597509598E-4</v>
      </c>
      <c r="L15" s="79"/>
      <c r="M15" s="80"/>
      <c r="N15" s="81">
        <f>分析係数表!H18</f>
        <v>4.2077618696972224E-4</v>
      </c>
      <c r="O15" s="82">
        <f t="shared" si="4"/>
        <v>9.2728331765632912E-3</v>
      </c>
      <c r="P15" s="76">
        <f>分析係数表!C18</f>
        <v>6.449787835926446E-2</v>
      </c>
      <c r="Q15" s="82">
        <f t="shared" si="5"/>
        <v>5.9807806626773104E-4</v>
      </c>
      <c r="R15" s="83">
        <v>1.5371222028812332E-3</v>
      </c>
      <c r="S15" s="84">
        <f t="shared" si="6"/>
        <v>3.9961387880274001E-3</v>
      </c>
      <c r="T15" s="85">
        <f>分析係数表!F18</f>
        <v>0.45914678235719453</v>
      </c>
      <c r="U15" s="86">
        <f t="shared" si="7"/>
        <v>1.8348142663755598E-3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投入係数表!AD16</f>
        <v>0</v>
      </c>
      <c r="E16" s="77">
        <f t="shared" si="0"/>
        <v>0</v>
      </c>
      <c r="F16" s="76">
        <f>分析係数表!C19</f>
        <v>8.3816636211964779E-2</v>
      </c>
      <c r="G16" s="77">
        <f t="shared" si="1"/>
        <v>0</v>
      </c>
      <c r="H16" s="77">
        <v>2.2540373318068198E-3</v>
      </c>
      <c r="I16" s="77">
        <f t="shared" si="2"/>
        <v>2.2540373318068198E-3</v>
      </c>
      <c r="J16" s="76">
        <f>分析係数表!G19</f>
        <v>5.7589381288803254E-2</v>
      </c>
      <c r="K16" s="78">
        <f t="shared" si="3"/>
        <v>1.2980861534061969E-4</v>
      </c>
      <c r="L16" s="79"/>
      <c r="M16" s="80"/>
      <c r="N16" s="81">
        <f>分析係数表!H19</f>
        <v>-1.0882142766458335E-4</v>
      </c>
      <c r="O16" s="82">
        <f t="shared" si="4"/>
        <v>-2.3981465111801614E-3</v>
      </c>
      <c r="P16" s="76">
        <f>分析係数表!C19</f>
        <v>8.3816636211964779E-2</v>
      </c>
      <c r="Q16" s="82">
        <f t="shared" si="5"/>
        <v>-2.0100457371058012E-4</v>
      </c>
      <c r="R16" s="83">
        <v>1.2997699617789099E-3</v>
      </c>
      <c r="S16" s="84">
        <f t="shared" si="6"/>
        <v>3.5538072935857295E-3</v>
      </c>
      <c r="T16" s="85">
        <f>分析係数表!F19</f>
        <v>0.2397773496039392</v>
      </c>
      <c r="U16" s="86">
        <f t="shared" si="7"/>
        <v>8.5212249385913444E-4</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投入係数表!AD17</f>
        <v>0</v>
      </c>
      <c r="E17" s="77">
        <f t="shared" si="0"/>
        <v>0</v>
      </c>
      <c r="F17" s="76">
        <f>分析係数表!C20</f>
        <v>0.20483184148778999</v>
      </c>
      <c r="G17" s="77">
        <f t="shared" si="1"/>
        <v>0</v>
      </c>
      <c r="H17" s="77">
        <v>7.1472098103794041E-3</v>
      </c>
      <c r="I17" s="77">
        <f t="shared" si="2"/>
        <v>7.1472098103794041E-3</v>
      </c>
      <c r="J17" s="76">
        <f>分析係数表!G20</f>
        <v>0.10000439000834102</v>
      </c>
      <c r="K17" s="78">
        <f t="shared" si="3"/>
        <v>7.1475235734862295E-4</v>
      </c>
      <c r="L17" s="79"/>
      <c r="M17" s="80"/>
      <c r="N17" s="81">
        <f>分析係数表!H20</f>
        <v>5.2234285279000004E-4</v>
      </c>
      <c r="O17" s="82">
        <f t="shared" si="4"/>
        <v>1.1511103253664775E-2</v>
      </c>
      <c r="P17" s="76">
        <f>分析係数表!C20</f>
        <v>0.20483184148778999</v>
      </c>
      <c r="Q17" s="82">
        <f t="shared" si="5"/>
        <v>2.3578404770042468E-3</v>
      </c>
      <c r="R17" s="83">
        <v>8.3670223128819981E-3</v>
      </c>
      <c r="S17" s="84">
        <f t="shared" si="6"/>
        <v>1.5514232123261402E-2</v>
      </c>
      <c r="T17" s="85">
        <f>分析係数表!F20</f>
        <v>0.22283682338996444</v>
      </c>
      <c r="U17" s="86">
        <f t="shared" si="7"/>
        <v>3.457142203682114E-3</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投入係数表!AD18</f>
        <v>9.3431748108007095E-5</v>
      </c>
      <c r="E18" s="77">
        <f t="shared" si="0"/>
        <v>9.3431748108007088E-3</v>
      </c>
      <c r="F18" s="76">
        <f>分析係数表!C21</f>
        <v>0.18990139408364504</v>
      </c>
      <c r="G18" s="77">
        <f t="shared" si="1"/>
        <v>1.774281921738251E-3</v>
      </c>
      <c r="H18" s="77">
        <v>1.4502165791849854E-2</v>
      </c>
      <c r="I18" s="77">
        <f t="shared" si="2"/>
        <v>1.4502165791849854E-2</v>
      </c>
      <c r="J18" s="76">
        <f>分析係数表!G21</f>
        <v>0.28518653100775193</v>
      </c>
      <c r="K18" s="78">
        <f t="shared" si="3"/>
        <v>4.135822354276948E-3</v>
      </c>
      <c r="L18" s="79"/>
      <c r="M18" s="80"/>
      <c r="N18" s="81">
        <f>分析係数表!H21</f>
        <v>8.7057142131666677E-4</v>
      </c>
      <c r="O18" s="82">
        <f t="shared" si="4"/>
        <v>1.9185172089441292E-2</v>
      </c>
      <c r="P18" s="76">
        <f>分析係数表!C21</f>
        <v>0.18990139408364504</v>
      </c>
      <c r="Q18" s="82">
        <f t="shared" si="5"/>
        <v>3.6432909255195382E-3</v>
      </c>
      <c r="R18" s="83">
        <v>9.8416217086939595E-3</v>
      </c>
      <c r="S18" s="84">
        <f t="shared" si="6"/>
        <v>2.4343787500543813E-2</v>
      </c>
      <c r="T18" s="85">
        <f>分析係数表!F21</f>
        <v>0.42587209302325579</v>
      </c>
      <c r="U18" s="86">
        <f t="shared" si="7"/>
        <v>1.0367339734969967E-2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投入係数表!AD19</f>
        <v>0</v>
      </c>
      <c r="E19" s="77">
        <f t="shared" si="0"/>
        <v>0</v>
      </c>
      <c r="F19" s="76">
        <f>分析係数表!C22</f>
        <v>1.6020972909991271E-2</v>
      </c>
      <c r="G19" s="77">
        <f t="shared" si="1"/>
        <v>0</v>
      </c>
      <c r="H19" s="77">
        <v>1.9344363256516149E-3</v>
      </c>
      <c r="I19" s="77">
        <f t="shared" si="2"/>
        <v>1.9344363256516149E-3</v>
      </c>
      <c r="J19" s="76">
        <f>分析係数表!G22</f>
        <v>0.19438596491228069</v>
      </c>
      <c r="K19" s="78">
        <f t="shared" si="3"/>
        <v>3.7602727172315599E-4</v>
      </c>
      <c r="L19" s="79"/>
      <c r="M19" s="80"/>
      <c r="N19" s="81">
        <f>分析係数表!H22</f>
        <v>3.9901190143680555E-5</v>
      </c>
      <c r="O19" s="82">
        <f t="shared" si="4"/>
        <v>8.7932038743272572E-4</v>
      </c>
      <c r="P19" s="76">
        <f>分析係数表!C22</f>
        <v>1.6020972909991271E-2</v>
      </c>
      <c r="Q19" s="82">
        <f t="shared" si="5"/>
        <v>1.4087568106262727E-5</v>
      </c>
      <c r="R19" s="83">
        <v>2.567316741805714E-4</v>
      </c>
      <c r="S19" s="84">
        <f t="shared" si="6"/>
        <v>2.1911679998321862E-3</v>
      </c>
      <c r="T19" s="85">
        <f>分析係数表!F22</f>
        <v>0.4126315789473684</v>
      </c>
      <c r="U19" s="86">
        <f t="shared" si="7"/>
        <v>9.0414511150970205E-4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投入係数表!AD20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5.5956751927537104E-4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投入係数表!AD21</f>
        <v>0</v>
      </c>
      <c r="E21" s="77">
        <f t="shared" si="0"/>
        <v>0</v>
      </c>
      <c r="F21" s="76">
        <f>分析係数表!C24</f>
        <v>0.69825317061497971</v>
      </c>
      <c r="G21" s="77">
        <f t="shared" si="1"/>
        <v>0</v>
      </c>
      <c r="H21" s="77">
        <v>5.4808941578374938E-2</v>
      </c>
      <c r="I21" s="77">
        <f t="shared" si="2"/>
        <v>5.4808941578374938E-2</v>
      </c>
      <c r="J21" s="76">
        <f>分析係数表!G24</f>
        <v>0.20807453416149069</v>
      </c>
      <c r="K21" s="78">
        <f t="shared" si="3"/>
        <v>1.1404344986804723E-2</v>
      </c>
      <c r="L21" s="79"/>
      <c r="M21" s="80"/>
      <c r="N21" s="81">
        <f>分析係数表!H24</f>
        <v>2.9019047377222226E-4</v>
      </c>
      <c r="O21" s="82">
        <f t="shared" si="4"/>
        <v>6.3950573631470975E-3</v>
      </c>
      <c r="P21" s="76">
        <f>分析係数表!C24</f>
        <v>0.69825317061497971</v>
      </c>
      <c r="Q21" s="82">
        <f t="shared" si="5"/>
        <v>4.4653690800821322E-3</v>
      </c>
      <c r="R21" s="83">
        <v>2.3017508493046939E-2</v>
      </c>
      <c r="S21" s="84">
        <f t="shared" si="6"/>
        <v>7.7826450071421874E-2</v>
      </c>
      <c r="T21" s="85">
        <f>分析係数表!F24</f>
        <v>0.39233954451345754</v>
      </c>
      <c r="U21" s="86">
        <f t="shared" si="7"/>
        <v>3.0534393972121002E-2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投入係数表!AD22</f>
        <v>0</v>
      </c>
      <c r="E22" s="77">
        <f t="shared" si="0"/>
        <v>0</v>
      </c>
      <c r="F22" s="76">
        <f>分析係数表!C25</f>
        <v>6.4698426111756691E-3</v>
      </c>
      <c r="G22" s="77">
        <f t="shared" si="1"/>
        <v>0</v>
      </c>
      <c r="H22" s="77">
        <v>1.4521288153483485E-3</v>
      </c>
      <c r="I22" s="77">
        <f t="shared" si="2"/>
        <v>1.4521288153483485E-3</v>
      </c>
      <c r="J22" s="76">
        <f>分析係数表!G25</f>
        <v>0.19696730374348445</v>
      </c>
      <c r="K22" s="78">
        <f t="shared" si="3"/>
        <v>2.8602189744738438E-4</v>
      </c>
      <c r="L22" s="79"/>
      <c r="M22" s="80"/>
      <c r="N22" s="81">
        <f>分析係数表!H25</f>
        <v>4.8606904356847223E-4</v>
      </c>
      <c r="O22" s="82">
        <f t="shared" si="4"/>
        <v>1.0711721083271387E-2</v>
      </c>
      <c r="P22" s="76">
        <f>分析係数表!C25</f>
        <v>6.4698426111756691E-3</v>
      </c>
      <c r="Q22" s="82">
        <f t="shared" si="5"/>
        <v>6.9303149503578012E-5</v>
      </c>
      <c r="R22" s="83">
        <v>8.1958355089792757E-4</v>
      </c>
      <c r="S22" s="84">
        <f t="shared" si="6"/>
        <v>2.2717123662462759E-3</v>
      </c>
      <c r="T22" s="85">
        <f>分析係数表!F25</f>
        <v>0.35065550465961143</v>
      </c>
      <c r="U22" s="86">
        <f t="shared" si="7"/>
        <v>7.965884462275679E-4</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投入係数表!AD23</f>
        <v>0</v>
      </c>
      <c r="E23" s="77">
        <f t="shared" si="0"/>
        <v>0</v>
      </c>
      <c r="F23" s="76">
        <f>分析係数表!C26</f>
        <v>0.30930996714129244</v>
      </c>
      <c r="G23" s="77">
        <f t="shared" si="1"/>
        <v>0</v>
      </c>
      <c r="H23" s="77">
        <v>3.4188572681750476E-2</v>
      </c>
      <c r="I23" s="77">
        <f t="shared" si="2"/>
        <v>3.4188572681750476E-2</v>
      </c>
      <c r="J23" s="76">
        <f>分析係数表!G26</f>
        <v>0.19640381464521278</v>
      </c>
      <c r="K23" s="78">
        <f t="shared" si="3"/>
        <v>6.7147660919709053E-3</v>
      </c>
      <c r="L23" s="79"/>
      <c r="M23" s="80"/>
      <c r="N23" s="81">
        <f>分析係数表!H26</f>
        <v>9.7503999187466672E-3</v>
      </c>
      <c r="O23" s="82">
        <f t="shared" si="4"/>
        <v>0.21487392740174246</v>
      </c>
      <c r="P23" s="76">
        <f>分析係数表!C26</f>
        <v>0.30930996714129244</v>
      </c>
      <c r="Q23" s="82">
        <f t="shared" si="5"/>
        <v>6.646264742415342E-2</v>
      </c>
      <c r="R23" s="83">
        <v>7.530652276671243E-2</v>
      </c>
      <c r="S23" s="84">
        <f t="shared" si="6"/>
        <v>0.10949509544846291</v>
      </c>
      <c r="T23" s="85">
        <f>分析係数表!F26</f>
        <v>0.33483174389782799</v>
      </c>
      <c r="U23" s="86">
        <f t="shared" si="7"/>
        <v>3.6662433757267965E-2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投入係数表!AD24</f>
        <v>9.3431748108007095E-5</v>
      </c>
      <c r="E24" s="77">
        <f t="shared" si="0"/>
        <v>9.3431748108007088E-3</v>
      </c>
      <c r="F24" s="76">
        <f>分析係数表!C27</f>
        <v>1</v>
      </c>
      <c r="G24" s="77">
        <f t="shared" si="1"/>
        <v>9.3431748108007088E-3</v>
      </c>
      <c r="H24" s="77">
        <v>2.1193586190187661E-2</v>
      </c>
      <c r="I24" s="77">
        <f t="shared" si="2"/>
        <v>2.1193586190187661E-2</v>
      </c>
      <c r="J24" s="76">
        <f>分析係数表!G27</f>
        <v>0.17104746959591996</v>
      </c>
      <c r="K24" s="78">
        <f t="shared" si="3"/>
        <v>3.6251092894946332E-3</v>
      </c>
      <c r="L24" s="79"/>
      <c r="M24" s="80"/>
      <c r="N24" s="81">
        <f>分析係数表!H27</f>
        <v>1.0751557053260833E-2</v>
      </c>
      <c r="O24" s="82">
        <f t="shared" si="4"/>
        <v>0.23693687530459992</v>
      </c>
      <c r="P24" s="76">
        <f>分析係数表!C27</f>
        <v>1</v>
      </c>
      <c r="Q24" s="82">
        <f t="shared" si="5"/>
        <v>0.23693687530459992</v>
      </c>
      <c r="R24" s="83">
        <v>0.24599763653606671</v>
      </c>
      <c r="S24" s="84">
        <f t="shared" si="6"/>
        <v>0.2671912227262544</v>
      </c>
      <c r="T24" s="85">
        <f>分析係数表!F27</f>
        <v>0.32230451819045502</v>
      </c>
      <c r="U24" s="86">
        <f t="shared" si="7"/>
        <v>8.6116938305503973E-2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投入係数表!AD25</f>
        <v>0</v>
      </c>
      <c r="E25" s="77">
        <f t="shared" si="0"/>
        <v>0</v>
      </c>
      <c r="F25" s="76">
        <f>分析係数表!C28</f>
        <v>0.18422373610613119</v>
      </c>
      <c r="G25" s="77">
        <f t="shared" si="1"/>
        <v>0</v>
      </c>
      <c r="H25" s="77">
        <v>8.4512783558882712E-2</v>
      </c>
      <c r="I25" s="77">
        <f t="shared" si="2"/>
        <v>8.4512783558882712E-2</v>
      </c>
      <c r="J25" s="76">
        <f>分析係数表!G28</f>
        <v>0.12484443941622356</v>
      </c>
      <c r="K25" s="78">
        <f t="shared" si="3"/>
        <v>1.0550951086913347E-2</v>
      </c>
      <c r="L25" s="79"/>
      <c r="M25" s="80"/>
      <c r="N25" s="81">
        <f>分析係数表!H28</f>
        <v>2.0316960544977711E-2</v>
      </c>
      <c r="O25" s="82">
        <f t="shared" si="4"/>
        <v>0.44773395363733615</v>
      </c>
      <c r="P25" s="76">
        <f>分析係数表!C28</f>
        <v>0.18422373610613119</v>
      </c>
      <c r="Q25" s="82">
        <f t="shared" si="5"/>
        <v>8.2483221720639391E-2</v>
      </c>
      <c r="R25" s="83">
        <v>9.8282876756349738E-2</v>
      </c>
      <c r="S25" s="84">
        <f t="shared" si="6"/>
        <v>0.18279566031523245</v>
      </c>
      <c r="T25" s="85">
        <f>分析係数表!F28</f>
        <v>0.21354225591130219</v>
      </c>
      <c r="U25" s="86">
        <f t="shared" si="7"/>
        <v>3.9034597674510833E-2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投入係数表!AD26</f>
        <v>1.6630851163225265E-2</v>
      </c>
      <c r="E26" s="77">
        <f t="shared" si="0"/>
        <v>1.6630851163225264</v>
      </c>
      <c r="F26" s="76">
        <f>分析係数表!C29</f>
        <v>0.37519639677385563</v>
      </c>
      <c r="G26" s="77">
        <f t="shared" si="1"/>
        <v>0.62398354317244042</v>
      </c>
      <c r="H26" s="77">
        <v>0.69173216342533406</v>
      </c>
      <c r="I26" s="77">
        <f t="shared" si="2"/>
        <v>0.69173216342533406</v>
      </c>
      <c r="J26" s="76">
        <f>分析係数表!G29</f>
        <v>0.26085431102534867</v>
      </c>
      <c r="K26" s="78">
        <f t="shared" si="3"/>
        <v>0.18044131690438941</v>
      </c>
      <c r="L26" s="79"/>
      <c r="M26" s="80"/>
      <c r="N26" s="81">
        <f>分析係数表!H29</f>
        <v>9.7721642042795844E-3</v>
      </c>
      <c r="O26" s="82">
        <f t="shared" si="4"/>
        <v>0.21535355670397849</v>
      </c>
      <c r="P26" s="76">
        <f>分析係数表!C29</f>
        <v>0.37519639677385563</v>
      </c>
      <c r="Q26" s="82">
        <f t="shared" si="5"/>
        <v>8.0799878507766931E-2</v>
      </c>
      <c r="R26" s="83">
        <v>0.11008789037934182</v>
      </c>
      <c r="S26" s="84">
        <f t="shared" si="6"/>
        <v>0.80182005380467591</v>
      </c>
      <c r="T26" s="85">
        <f>分析係数表!F29</f>
        <v>0.42899745636347691</v>
      </c>
      <c r="U26" s="86">
        <f t="shared" si="7"/>
        <v>0.34397876354343215</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投入係数表!AD27</f>
        <v>2.616088947024199E-3</v>
      </c>
      <c r="E27" s="77">
        <f t="shared" si="0"/>
        <v>0.26160889470241988</v>
      </c>
      <c r="F27" s="76">
        <f>分析係数表!C30</f>
        <v>1</v>
      </c>
      <c r="G27" s="77">
        <f t="shared" si="1"/>
        <v>0.26160889470241988</v>
      </c>
      <c r="H27" s="77">
        <v>0.30036910786060145</v>
      </c>
      <c r="I27" s="77">
        <f t="shared" si="2"/>
        <v>0.30036910786060145</v>
      </c>
      <c r="J27" s="76">
        <f>分析係数表!G30</f>
        <v>0.34460347092581067</v>
      </c>
      <c r="K27" s="78">
        <f t="shared" si="3"/>
        <v>0.10350823712765246</v>
      </c>
      <c r="L27" s="79"/>
      <c r="M27" s="80"/>
      <c r="N27" s="81">
        <f>分析係数表!H30</f>
        <v>0</v>
      </c>
      <c r="O27" s="82">
        <f t="shared" si="4"/>
        <v>0</v>
      </c>
      <c r="P27" s="76">
        <f>分析係数表!C30</f>
        <v>1</v>
      </c>
      <c r="Q27" s="82">
        <f t="shared" si="5"/>
        <v>0</v>
      </c>
      <c r="R27" s="83">
        <v>6.7781750221535986E-2</v>
      </c>
      <c r="S27" s="84">
        <f t="shared" si="6"/>
        <v>0.36815085808213743</v>
      </c>
      <c r="T27" s="85">
        <f>分析係数表!F30</f>
        <v>0.44064163728133859</v>
      </c>
      <c r="U27" s="86">
        <f t="shared" si="7"/>
        <v>0.16222259687184276</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投入係数表!AD28</f>
        <v>5.232177894048398E-3</v>
      </c>
      <c r="E28" s="77">
        <f t="shared" si="0"/>
        <v>0.52321778940483976</v>
      </c>
      <c r="F28" s="76">
        <f>分析係数表!C31</f>
        <v>0.41247576690614662</v>
      </c>
      <c r="G28" s="77">
        <f t="shared" si="1"/>
        <v>0.2158146589437</v>
      </c>
      <c r="H28" s="77">
        <v>0.27358767309156928</v>
      </c>
      <c r="I28" s="77">
        <f t="shared" si="2"/>
        <v>0.27358767309156928</v>
      </c>
      <c r="J28" s="76">
        <f>分析係数表!G31</f>
        <v>7.085965394122494E-2</v>
      </c>
      <c r="K28" s="78">
        <f t="shared" si="3"/>
        <v>1.9386327837853577E-2</v>
      </c>
      <c r="L28" s="79"/>
      <c r="M28" s="80"/>
      <c r="N28" s="81">
        <f>分析係数表!H31</f>
        <v>2.0541858162151181E-2</v>
      </c>
      <c r="O28" s="82">
        <f t="shared" si="4"/>
        <v>0.4526901230937751</v>
      </c>
      <c r="P28" s="76">
        <f>分析係数表!C31</f>
        <v>0.41247576690614662</v>
      </c>
      <c r="Q28" s="82">
        <f t="shared" si="5"/>
        <v>0.18672370569394281</v>
      </c>
      <c r="R28" s="83">
        <v>0.24954725148374682</v>
      </c>
      <c r="S28" s="84">
        <f t="shared" si="6"/>
        <v>0.52313492457531607</v>
      </c>
      <c r="T28" s="85">
        <f>分析係数表!F31</f>
        <v>0.34509750068662454</v>
      </c>
      <c r="U28" s="86">
        <f t="shared" si="7"/>
        <v>0.18053255499282742</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投入係数表!AD29</f>
        <v>1.2146127254040924E-3</v>
      </c>
      <c r="E29" s="77">
        <f t="shared" si="0"/>
        <v>0.12146127254040924</v>
      </c>
      <c r="F29" s="76">
        <f>分析係数表!C32</f>
        <v>0.57030303030303031</v>
      </c>
      <c r="G29" s="77">
        <f t="shared" si="1"/>
        <v>6.9269731794257633E-2</v>
      </c>
      <c r="H29" s="77">
        <v>8.1477670231728791E-2</v>
      </c>
      <c r="I29" s="77">
        <f t="shared" si="2"/>
        <v>8.1477670231728791E-2</v>
      </c>
      <c r="J29" s="76">
        <f>分析係数表!G32</f>
        <v>0.14036939313984167</v>
      </c>
      <c r="K29" s="78">
        <f t="shared" si="3"/>
        <v>1.1436971124875914E-2</v>
      </c>
      <c r="L29" s="79"/>
      <c r="M29" s="80"/>
      <c r="N29" s="81">
        <f>分析係数表!H32</f>
        <v>5.992433283396389E-3</v>
      </c>
      <c r="O29" s="82">
        <f t="shared" si="4"/>
        <v>0.13205793454898754</v>
      </c>
      <c r="P29" s="76">
        <f>分析係数表!C32</f>
        <v>0.57030303030303031</v>
      </c>
      <c r="Q29" s="82">
        <f t="shared" si="5"/>
        <v>7.531304024884683E-2</v>
      </c>
      <c r="R29" s="83">
        <v>9.6922032323541102E-2</v>
      </c>
      <c r="S29" s="84">
        <f t="shared" si="6"/>
        <v>0.17839970255526988</v>
      </c>
      <c r="T29" s="85">
        <f>分析係数表!F32</f>
        <v>0.48284960422163586</v>
      </c>
      <c r="U29" s="86">
        <f t="shared" si="7"/>
        <v>8.6140225772069617E-2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投入係数表!AD30</f>
        <v>3.2701111837802484E-3</v>
      </c>
      <c r="E30" s="77">
        <f t="shared" si="0"/>
        <v>0.32701111837802482</v>
      </c>
      <c r="F30" s="76">
        <f>分析係数表!C33</f>
        <v>0.6011428571428572</v>
      </c>
      <c r="G30" s="77">
        <f t="shared" si="1"/>
        <v>0.19658039801924695</v>
      </c>
      <c r="H30" s="77">
        <v>0.20978536453336713</v>
      </c>
      <c r="I30" s="77">
        <f t="shared" si="2"/>
        <v>0.20978536453336713</v>
      </c>
      <c r="J30" s="76">
        <f>分析係数表!G33</f>
        <v>0.50790638836179636</v>
      </c>
      <c r="K30" s="78">
        <f t="shared" si="3"/>
        <v>0.10655132683130539</v>
      </c>
      <c r="L30" s="79"/>
      <c r="M30" s="80"/>
      <c r="N30" s="81">
        <f>分析係数表!H33</f>
        <v>9.0684523053819453E-4</v>
      </c>
      <c r="O30" s="82">
        <f t="shared" si="4"/>
        <v>1.998455425983468E-2</v>
      </c>
      <c r="P30" s="76">
        <f>分析係数表!C33</f>
        <v>0.6011428571428572</v>
      </c>
      <c r="Q30" s="82">
        <f t="shared" si="5"/>
        <v>1.2013572046483477E-2</v>
      </c>
      <c r="R30" s="83">
        <v>3.6957138202075877E-2</v>
      </c>
      <c r="S30" s="84">
        <f t="shared" si="6"/>
        <v>0.24674250273544301</v>
      </c>
      <c r="T30" s="85">
        <f>分析係数表!F33</f>
        <v>0.64579380139152431</v>
      </c>
      <c r="U30" s="86">
        <f t="shared" si="7"/>
        <v>0.15934477880638034</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投入係数表!AD31</f>
        <v>5.6059048864804256E-3</v>
      </c>
      <c r="E31" s="77">
        <f t="shared" si="0"/>
        <v>0.56059048864804262</v>
      </c>
      <c r="F31" s="76">
        <f>分析係数表!C34</f>
        <v>0.23356645198677672</v>
      </c>
      <c r="G31" s="77">
        <f t="shared" si="1"/>
        <v>0.13093513145105676</v>
      </c>
      <c r="H31" s="77">
        <v>0.23266763601704732</v>
      </c>
      <c r="I31" s="77">
        <f t="shared" si="2"/>
        <v>0.23266763601704732</v>
      </c>
      <c r="J31" s="76">
        <f>分析係数表!G34</f>
        <v>0.42480002746403928</v>
      </c>
      <c r="K31" s="78">
        <f t="shared" si="3"/>
        <v>9.8837218170034796E-2</v>
      </c>
      <c r="L31" s="79"/>
      <c r="M31" s="80"/>
      <c r="N31" s="81">
        <f>分析係数表!H34</f>
        <v>0.14989426184611926</v>
      </c>
      <c r="O31" s="82">
        <f t="shared" si="4"/>
        <v>3.3032869427165941</v>
      </c>
      <c r="P31" s="76">
        <f>分析係数表!C34</f>
        <v>0.23356645198677672</v>
      </c>
      <c r="Q31" s="82">
        <f t="shared" si="5"/>
        <v>0.77153701110456185</v>
      </c>
      <c r="R31" s="83">
        <v>0.84244086220661851</v>
      </c>
      <c r="S31" s="84">
        <f t="shared" si="6"/>
        <v>1.0751084982236658</v>
      </c>
      <c r="T31" s="85">
        <f>分析係数表!F34</f>
        <v>0.69961207044526075</v>
      </c>
      <c r="U31" s="86">
        <f t="shared" si="7"/>
        <v>0.75215888239555384</v>
      </c>
      <c r="V31" s="87">
        <f>分析係数表!D34</f>
        <v>0.26492498884273402</v>
      </c>
      <c r="W31" s="88">
        <f t="shared" si="8"/>
        <v>0</v>
      </c>
      <c r="X31" s="76">
        <f>分析係数表!E34</f>
        <v>0.20343987091901541</v>
      </c>
      <c r="Y31" s="89">
        <f t="shared" si="9"/>
        <v>0</v>
      </c>
    </row>
    <row r="32" spans="1:25" x14ac:dyDescent="0.2">
      <c r="A32" s="6" t="s">
        <v>20</v>
      </c>
      <c r="B32" s="5" t="s">
        <v>37</v>
      </c>
      <c r="C32" s="75">
        <f>最終需要_まとめ!C33</f>
        <v>100</v>
      </c>
      <c r="D32" s="76">
        <f>投入係数表!AD32</f>
        <v>4.8117350275623659E-2</v>
      </c>
      <c r="E32" s="77">
        <f t="shared" si="0"/>
        <v>4.8117350275623663</v>
      </c>
      <c r="F32" s="76">
        <f>分析係数表!C35</f>
        <v>0.38334288443170961</v>
      </c>
      <c r="G32" s="77">
        <f t="shared" si="1"/>
        <v>1.8445443845868492</v>
      </c>
      <c r="H32" s="77">
        <v>1.9545975536453892</v>
      </c>
      <c r="I32" s="77">
        <f t="shared" si="2"/>
        <v>101.95459755364539</v>
      </c>
      <c r="J32" s="76">
        <f>分析係数表!G35</f>
        <v>0.31383724189479584</v>
      </c>
      <c r="K32" s="78">
        <f t="shared" si="3"/>
        <v>31.997149694729966</v>
      </c>
      <c r="L32" s="79"/>
      <c r="M32" s="80"/>
      <c r="N32" s="81">
        <f>分析係数表!H35</f>
        <v>5.7098603095606881E-2</v>
      </c>
      <c r="O32" s="82">
        <f t="shared" si="4"/>
        <v>1.2583074744162308</v>
      </c>
      <c r="P32" s="76">
        <f>分析係数表!C35</f>
        <v>0.38334288443170961</v>
      </c>
      <c r="Q32" s="82">
        <f t="shared" si="5"/>
        <v>0.48236321674469756</v>
      </c>
      <c r="R32" s="83">
        <v>0.65053222325191418</v>
      </c>
      <c r="S32" s="84">
        <f t="shared" si="6"/>
        <v>102.6051297768973</v>
      </c>
      <c r="T32" s="85">
        <f>分析係数表!F35</f>
        <v>0.64393160796038496</v>
      </c>
      <c r="U32" s="86">
        <f t="shared" si="7"/>
        <v>66.070686202221452</v>
      </c>
      <c r="V32" s="87">
        <f>分析係数表!D35</f>
        <v>7.0354106325329346E-2</v>
      </c>
      <c r="W32" s="88">
        <f t="shared" si="8"/>
        <v>7</v>
      </c>
      <c r="X32" s="76">
        <f>分析係数表!E35</f>
        <v>6.4374474446416891E-2</v>
      </c>
      <c r="Y32" s="89">
        <f t="shared" si="9"/>
        <v>7</v>
      </c>
    </row>
    <row r="33" spans="1:25" x14ac:dyDescent="0.2">
      <c r="A33" s="6" t="s">
        <v>21</v>
      </c>
      <c r="B33" s="5" t="s">
        <v>38</v>
      </c>
      <c r="C33" s="90"/>
      <c r="D33" s="76">
        <f>投入係数表!AD33</f>
        <v>1.4388489208633094E-2</v>
      </c>
      <c r="E33" s="77">
        <f t="shared" si="0"/>
        <v>1.4388489208633095</v>
      </c>
      <c r="F33" s="76">
        <f>分析係数表!C36</f>
        <v>0.89284634912959382</v>
      </c>
      <c r="G33" s="77">
        <f t="shared" si="1"/>
        <v>1.2846710059418618</v>
      </c>
      <c r="H33" s="77">
        <v>1.398486683255683</v>
      </c>
      <c r="I33" s="77">
        <f t="shared" si="2"/>
        <v>1.398486683255683</v>
      </c>
      <c r="J33" s="76">
        <f>分析係数表!G36</f>
        <v>2.3659252759121133E-2</v>
      </c>
      <c r="K33" s="78">
        <f t="shared" si="3"/>
        <v>3.3087149919411182E-2</v>
      </c>
      <c r="L33" s="79"/>
      <c r="M33" s="80"/>
      <c r="N33" s="81">
        <f>分析係数表!H36</f>
        <v>0.22140807672636126</v>
      </c>
      <c r="O33" s="82">
        <f t="shared" si="4"/>
        <v>4.8792688916471558</v>
      </c>
      <c r="P33" s="76">
        <f>分析係数表!C36</f>
        <v>0.89284634912959382</v>
      </c>
      <c r="Q33" s="82">
        <f t="shared" si="5"/>
        <v>4.3564374163287631</v>
      </c>
      <c r="R33" s="83">
        <v>4.5060152500470272</v>
      </c>
      <c r="S33" s="84">
        <f t="shared" si="6"/>
        <v>5.9045019333027104</v>
      </c>
      <c r="T33" s="85">
        <f>分析係数表!F36</f>
        <v>0.87728239225083537</v>
      </c>
      <c r="U33" s="86">
        <f t="shared" si="7"/>
        <v>5.1799155810974842</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投入係数表!AD34</f>
        <v>2.8403251424834158E-2</v>
      </c>
      <c r="E34" s="77">
        <f t="shared" si="0"/>
        <v>2.8403251424834157</v>
      </c>
      <c r="F34" s="76">
        <f>分析係数表!C37</f>
        <v>0.21490407922986354</v>
      </c>
      <c r="G34" s="77">
        <f t="shared" si="1"/>
        <v>0.61039745945882939</v>
      </c>
      <c r="H34" s="77">
        <v>0.67909674605062065</v>
      </c>
      <c r="I34" s="77">
        <f t="shared" si="2"/>
        <v>0.67909674605062065</v>
      </c>
      <c r="J34" s="76">
        <f>分析係数表!G37</f>
        <v>0.45930626057529611</v>
      </c>
      <c r="K34" s="78">
        <f t="shared" si="3"/>
        <v>0.31191338699736204</v>
      </c>
      <c r="L34" s="79"/>
      <c r="M34" s="80"/>
      <c r="N34" s="81">
        <f>分析係数表!H37</f>
        <v>4.6223715090992851E-2</v>
      </c>
      <c r="O34" s="82">
        <f t="shared" si="4"/>
        <v>1.0186526997322931</v>
      </c>
      <c r="P34" s="76">
        <f>分析係数表!C37</f>
        <v>0.21490407922986354</v>
      </c>
      <c r="Q34" s="82">
        <f t="shared" si="5"/>
        <v>0.21891262049098312</v>
      </c>
      <c r="R34" s="83">
        <v>0.25659846549477383</v>
      </c>
      <c r="S34" s="84">
        <f t="shared" si="6"/>
        <v>0.93569521154539448</v>
      </c>
      <c r="T34" s="85">
        <f>分析係数表!F37</f>
        <v>0.7057529610829103</v>
      </c>
      <c r="U34" s="86">
        <f t="shared" si="7"/>
        <v>0.6603696662192623</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投入係数表!AD35</f>
        <v>5.8301410819396431E-2</v>
      </c>
      <c r="E35" s="77">
        <f t="shared" si="0"/>
        <v>5.8301410819396429</v>
      </c>
      <c r="F35" s="76">
        <f>分析係数表!C38</f>
        <v>0.11038675651919128</v>
      </c>
      <c r="G35" s="77">
        <f t="shared" si="1"/>
        <v>0.64357036408460577</v>
      </c>
      <c r="H35" s="77">
        <v>0.68458427424894719</v>
      </c>
      <c r="I35" s="77">
        <f t="shared" si="2"/>
        <v>0.68458427424894719</v>
      </c>
      <c r="J35" s="76">
        <f>分析係数表!G38</f>
        <v>0.31473468458209974</v>
      </c>
      <c r="K35" s="78">
        <f t="shared" si="3"/>
        <v>0.21546241562560806</v>
      </c>
      <c r="L35" s="79"/>
      <c r="M35" s="80"/>
      <c r="N35" s="81">
        <f>分析係数表!H38</f>
        <v>4.1428317511906877E-2</v>
      </c>
      <c r="O35" s="82">
        <f t="shared" si="4"/>
        <v>0.91297437680628746</v>
      </c>
      <c r="P35" s="76">
        <f>分析係数表!C38</f>
        <v>0.11038675651919128</v>
      </c>
      <c r="Q35" s="82">
        <f t="shared" si="5"/>
        <v>0.10078028024077604</v>
      </c>
      <c r="R35" s="83">
        <v>0.12254325147470752</v>
      </c>
      <c r="S35" s="84">
        <f t="shared" si="6"/>
        <v>0.80712752572365476</v>
      </c>
      <c r="T35" s="85">
        <f>分析係数表!F38</f>
        <v>0.52516511045319969</v>
      </c>
      <c r="U35" s="86">
        <f t="shared" si="7"/>
        <v>0.42387521619648094</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投入係数表!AD36</f>
        <v>0</v>
      </c>
      <c r="E36" s="77">
        <f t="shared" si="0"/>
        <v>0</v>
      </c>
      <c r="F36" s="76">
        <f>分析係数表!C39</f>
        <v>1</v>
      </c>
      <c r="G36" s="77">
        <f t="shared" si="1"/>
        <v>0</v>
      </c>
      <c r="H36" s="77">
        <v>6.0607827222929803E-2</v>
      </c>
      <c r="I36" s="77">
        <f t="shared" si="2"/>
        <v>6.0607827222929803E-2</v>
      </c>
      <c r="J36" s="76">
        <f>分析係数表!G39</f>
        <v>0.35137517630465442</v>
      </c>
      <c r="K36" s="78">
        <f t="shared" si="3"/>
        <v>2.1296085975898993E-2</v>
      </c>
      <c r="L36" s="79"/>
      <c r="M36" s="80"/>
      <c r="N36" s="81">
        <f>分析係数表!H39</f>
        <v>3.6128713984641667E-3</v>
      </c>
      <c r="O36" s="82">
        <f t="shared" si="4"/>
        <v>7.9618464171181361E-2</v>
      </c>
      <c r="P36" s="76">
        <f>分析係数表!C39</f>
        <v>1</v>
      </c>
      <c r="Q36" s="82">
        <f t="shared" si="5"/>
        <v>7.9618464171181361E-2</v>
      </c>
      <c r="R36" s="83">
        <v>0.11229229505219329</v>
      </c>
      <c r="S36" s="84">
        <f t="shared" si="6"/>
        <v>0.17290012227512308</v>
      </c>
      <c r="T36" s="85">
        <f>分析係数表!F39</f>
        <v>0.70210390220968499</v>
      </c>
      <c r="U36" s="86">
        <f t="shared" si="7"/>
        <v>0.1213938505418956</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投入係数表!AD37</f>
        <v>2.8029524432402131E-4</v>
      </c>
      <c r="E37" s="77">
        <f t="shared" si="0"/>
        <v>2.8029524432402132E-2</v>
      </c>
      <c r="F37" s="76">
        <f>分析係数表!C40</f>
        <v>1</v>
      </c>
      <c r="G37" s="77">
        <f t="shared" si="1"/>
        <v>2.8029524432402132E-2</v>
      </c>
      <c r="H37" s="77">
        <v>3.1380985600840558E-2</v>
      </c>
      <c r="I37" s="77">
        <f t="shared" si="2"/>
        <v>3.1380985600840558E-2</v>
      </c>
      <c r="J37" s="76">
        <f>分析係数表!G40</f>
        <v>0.54518413597733706</v>
      </c>
      <c r="K37" s="78">
        <f t="shared" si="3"/>
        <v>1.7108415520911514E-2</v>
      </c>
      <c r="L37" s="79"/>
      <c r="M37" s="80"/>
      <c r="N37" s="81">
        <f>分析係数表!H40</f>
        <v>3.4256985428810838E-2</v>
      </c>
      <c r="O37" s="82">
        <f t="shared" si="4"/>
        <v>0.75493652171951486</v>
      </c>
      <c r="P37" s="76">
        <f>分析係数表!C40</f>
        <v>1</v>
      </c>
      <c r="Q37" s="82">
        <f t="shared" si="5"/>
        <v>0.75493652171951486</v>
      </c>
      <c r="R37" s="83">
        <v>0.7563598216035281</v>
      </c>
      <c r="S37" s="84">
        <f t="shared" si="6"/>
        <v>0.78774080720436868</v>
      </c>
      <c r="T37" s="85">
        <f>分析係数表!F40</f>
        <v>0.74197355996222847</v>
      </c>
      <c r="U37" s="86">
        <f t="shared" si="7"/>
        <v>0.58448285104894493</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投入係数表!AD38</f>
        <v>9.3431748108007095E-5</v>
      </c>
      <c r="E38" s="77">
        <f t="shared" si="0"/>
        <v>9.3431748108007088E-3</v>
      </c>
      <c r="F38" s="76">
        <f>分析係数表!C41</f>
        <v>0.81633454219164769</v>
      </c>
      <c r="G38" s="77">
        <f t="shared" si="1"/>
        <v>7.6271563317915313E-3</v>
      </c>
      <c r="H38" s="77">
        <v>1.0018713153629961E-2</v>
      </c>
      <c r="I38" s="77">
        <f t="shared" si="2"/>
        <v>1.0018713153629961E-2</v>
      </c>
      <c r="J38" s="76">
        <f>分析係数表!G41</f>
        <v>0.4395790436970945</v>
      </c>
      <c r="K38" s="78">
        <f t="shared" si="3"/>
        <v>4.4040163471481602E-3</v>
      </c>
      <c r="L38" s="79"/>
      <c r="M38" s="80"/>
      <c r="N38" s="81">
        <f>分析係数表!H41</f>
        <v>5.7994566183378615E-2</v>
      </c>
      <c r="O38" s="82">
        <f t="shared" si="4"/>
        <v>1.2780522140249473</v>
      </c>
      <c r="P38" s="76">
        <f>分析係数表!C41</f>
        <v>0.81633454219164769</v>
      </c>
      <c r="Q38" s="82">
        <f t="shared" si="5"/>
        <v>1.0433181690330771</v>
      </c>
      <c r="R38" s="83">
        <v>1.0626199906534246</v>
      </c>
      <c r="S38" s="84">
        <f t="shared" si="6"/>
        <v>1.0726387038070546</v>
      </c>
      <c r="T38" s="85">
        <f>分析係数表!F41</f>
        <v>0.54481811942347291</v>
      </c>
      <c r="U38" s="86">
        <f t="shared" si="7"/>
        <v>0.58439300142899109</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投入係数表!AD39</f>
        <v>2.616088947024199E-3</v>
      </c>
      <c r="E39" s="77">
        <f>$C$32*D39</f>
        <v>0.26160889470241988</v>
      </c>
      <c r="F39" s="76">
        <f>分析係数表!C42</f>
        <v>0.95937673900946019</v>
      </c>
      <c r="G39" s="77">
        <f>E39*F39</f>
        <v>0.25098148829547684</v>
      </c>
      <c r="H39" s="77">
        <v>0.26989978639483098</v>
      </c>
      <c r="I39" s="77">
        <f>C39+H39</f>
        <v>0.26989978639483098</v>
      </c>
      <c r="J39" s="76">
        <f>分析係数表!G42</f>
        <v>0.48447864154948261</v>
      </c>
      <c r="K39" s="78">
        <f>I39*J39</f>
        <v>0.13076068186706324</v>
      </c>
      <c r="L39" s="79"/>
      <c r="M39" s="80"/>
      <c r="N39" s="81">
        <f>分析係数表!H42</f>
        <v>1.0613716578219029E-2</v>
      </c>
      <c r="O39" s="82">
        <f t="shared" si="4"/>
        <v>0.23389922305710509</v>
      </c>
      <c r="P39" s="76">
        <f>分析係数表!C42</f>
        <v>0.95937673900946019</v>
      </c>
      <c r="Q39" s="82">
        <f>O39*P39</f>
        <v>0.22439747387337183</v>
      </c>
      <c r="R39" s="83">
        <v>0.23519934534091042</v>
      </c>
      <c r="S39" s="84">
        <f>I39+R39</f>
        <v>0.50509913173574139</v>
      </c>
      <c r="T39" s="85">
        <f>分析係数表!F42</f>
        <v>0.55638100291854609</v>
      </c>
      <c r="U39" s="86">
        <f>S39*T39</f>
        <v>0.28102756148841862</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投入係数表!AD40</f>
        <v>0.11594879940203681</v>
      </c>
      <c r="E40" s="77">
        <f>$C$32*D40</f>
        <v>11.594879940203681</v>
      </c>
      <c r="F40" s="76">
        <f>分析係数表!C43</f>
        <v>0.4131437979732393</v>
      </c>
      <c r="G40" s="77">
        <f>E40*F40</f>
        <v>4.7903527355394742</v>
      </c>
      <c r="H40" s="77">
        <v>5.2744639144866605</v>
      </c>
      <c r="I40" s="77">
        <f>C40+H40</f>
        <v>5.2744639144866605</v>
      </c>
      <c r="J40" s="76">
        <f>分析係数表!G43</f>
        <v>0.33776204164621748</v>
      </c>
      <c r="K40" s="78">
        <f>I40*J40</f>
        <v>1.7815137003463146</v>
      </c>
      <c r="L40" s="79"/>
      <c r="M40" s="80"/>
      <c r="N40" s="81">
        <f>分析係数表!H43</f>
        <v>3.0226965224299098E-2</v>
      </c>
      <c r="O40" s="82">
        <f t="shared" si="4"/>
        <v>0.66612516258880949</v>
      </c>
      <c r="P40" s="76">
        <f>分析係数表!C43</f>
        <v>0.4131437979732393</v>
      </c>
      <c r="Q40" s="82">
        <f>O40*P40</f>
        <v>0.27520547959748232</v>
      </c>
      <c r="R40" s="83">
        <v>0.49234761930147353</v>
      </c>
      <c r="S40" s="84">
        <f>I40+R40</f>
        <v>5.7668115337881343</v>
      </c>
      <c r="T40" s="85">
        <f>分析係数表!F43</f>
        <v>0.53379373203393399</v>
      </c>
      <c r="U40" s="86">
        <f>S40*T40</f>
        <v>3.0782878505571034</v>
      </c>
      <c r="V40" s="87">
        <f>分析係数表!D43</f>
        <v>0.11519315711982052</v>
      </c>
      <c r="W40" s="88">
        <f>ROUND(S40*V40,0)</f>
        <v>1</v>
      </c>
      <c r="X40" s="76">
        <f>分析係数表!E43</f>
        <v>9.142536633246863E-2</v>
      </c>
      <c r="Y40" s="89">
        <f>ROUND(S40*X40,0)</f>
        <v>1</v>
      </c>
    </row>
    <row r="41" spans="1:25" x14ac:dyDescent="0.2">
      <c r="A41" s="6" t="s">
        <v>341</v>
      </c>
      <c r="B41" s="5" t="s">
        <v>42</v>
      </c>
      <c r="C41" s="90"/>
      <c r="D41" s="76">
        <f>投入係数表!AD41</f>
        <v>9.3431748108007095E-5</v>
      </c>
      <c r="E41" s="77">
        <f>$C$32*D41</f>
        <v>9.3431748108007088E-3</v>
      </c>
      <c r="F41" s="76">
        <f>分析係数表!C44</f>
        <v>0.45547864698968266</v>
      </c>
      <c r="G41" s="77">
        <f>E41*F41</f>
        <v>4.2556166214115908E-3</v>
      </c>
      <c r="H41" s="77">
        <v>1.0637012290792804E-2</v>
      </c>
      <c r="I41" s="77">
        <f>C41+H41</f>
        <v>1.0637012290792804E-2</v>
      </c>
      <c r="J41" s="76">
        <f>分析係数表!G44</f>
        <v>0.26709165419892017</v>
      </c>
      <c r="K41" s="78">
        <f>I41*J41</f>
        <v>2.8410572084820954E-3</v>
      </c>
      <c r="L41" s="79"/>
      <c r="M41" s="80"/>
      <c r="N41" s="81">
        <f>分析係数表!H44</f>
        <v>0.10779487886361411</v>
      </c>
      <c r="O41" s="82">
        <f t="shared" si="4"/>
        <v>2.3755239957580288</v>
      </c>
      <c r="P41" s="76">
        <f>分析係数表!C44</f>
        <v>0.45547864698968266</v>
      </c>
      <c r="Q41" s="82">
        <f>O41*P41</f>
        <v>1.0820004554793916</v>
      </c>
      <c r="R41" s="83">
        <v>1.0999173351813301</v>
      </c>
      <c r="S41" s="84">
        <f>I41+R41</f>
        <v>1.1105543474721229</v>
      </c>
      <c r="T41" s="85">
        <f>分析係数表!F44</f>
        <v>0.48806348793338972</v>
      </c>
      <c r="U41" s="86">
        <f>S41*T41</f>
        <v>0.54202102836683397</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投入係数表!AD42</f>
        <v>5.8862001308044474E-3</v>
      </c>
      <c r="E42" s="77">
        <f>$C$32*D42</f>
        <v>0.58862001308044476</v>
      </c>
      <c r="F42" s="76">
        <f>分析係数表!C45</f>
        <v>1</v>
      </c>
      <c r="G42" s="77">
        <f>E42*F42</f>
        <v>0.58862001308044476</v>
      </c>
      <c r="H42" s="77">
        <v>0.62290296051294358</v>
      </c>
      <c r="I42" s="77">
        <f>C42+H42</f>
        <v>0.62290296051294358</v>
      </c>
      <c r="J42" s="76">
        <f>分析係数表!G45</f>
        <v>0</v>
      </c>
      <c r="K42" s="78">
        <f>I42*J42</f>
        <v>0</v>
      </c>
      <c r="L42" s="79"/>
      <c r="M42" s="80"/>
      <c r="N42" s="81">
        <f>分析係数表!H45</f>
        <v>0</v>
      </c>
      <c r="O42" s="82">
        <f t="shared" si="4"/>
        <v>0</v>
      </c>
      <c r="P42" s="76">
        <f>分析係数表!C45</f>
        <v>1</v>
      </c>
      <c r="Q42" s="82">
        <f>O42*P42</f>
        <v>0</v>
      </c>
      <c r="R42" s="83">
        <v>2.3634906844523722E-2</v>
      </c>
      <c r="S42" s="84">
        <f>I42+R42</f>
        <v>0.64653786735746732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投入係数表!AD43</f>
        <v>8.6891525740446611E-3</v>
      </c>
      <c r="E43" s="77">
        <f>$C$32*D43</f>
        <v>0.86891525740446607</v>
      </c>
      <c r="F43" s="76">
        <f>分析係数表!C46</f>
        <v>0.339622641509434</v>
      </c>
      <c r="G43" s="77">
        <f>E43*F43</f>
        <v>0.29510329496755455</v>
      </c>
      <c r="H43" s="77">
        <v>0.31971153149258297</v>
      </c>
      <c r="I43" s="77">
        <f>C43+H43</f>
        <v>0.31971153149258297</v>
      </c>
      <c r="J43" s="76">
        <f>分析係数表!G46</f>
        <v>9.1833387996064289E-3</v>
      </c>
      <c r="K43" s="78">
        <f>I43*J43</f>
        <v>2.9360193118374298E-3</v>
      </c>
      <c r="L43" s="79"/>
      <c r="M43" s="80"/>
      <c r="N43" s="81">
        <f>分析係数表!H46</f>
        <v>2.0661561732582222E-2</v>
      </c>
      <c r="O43" s="82">
        <f t="shared" si="4"/>
        <v>0.4553280842560733</v>
      </c>
      <c r="P43" s="76">
        <f>分析係数表!C46</f>
        <v>0.339622641509434</v>
      </c>
      <c r="Q43" s="82">
        <f>O43*P43</f>
        <v>0.15463972672847773</v>
      </c>
      <c r="R43" s="83">
        <v>0.17235728435329653</v>
      </c>
      <c r="S43" s="84">
        <f>I43+R43</f>
        <v>0.49206881584587947</v>
      </c>
      <c r="T43" s="85">
        <f>分析係数表!F46</f>
        <v>0.31321744834371923</v>
      </c>
      <c r="U43" s="86">
        <f>S43*T43</f>
        <v>0.15412453890876185</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投入係数表!AD44</f>
        <v>0.32738484537045687</v>
      </c>
      <c r="E44" s="91">
        <f>SUM(E5:E43)</f>
        <v>32.738484537045686</v>
      </c>
      <c r="F44" s="92">
        <f>分析係数表!C47</f>
        <v>0.37586044165269894</v>
      </c>
      <c r="G44" s="91">
        <f>SUM(G5:G43)</f>
        <v>11.99056775251178</v>
      </c>
      <c r="H44" s="91">
        <f>SUM(H5:H43)</f>
        <v>13.641141637711263</v>
      </c>
      <c r="I44" s="91">
        <f>SUM(I5:I43)</f>
        <v>113.64114163771126</v>
      </c>
      <c r="J44" s="92">
        <f>分析係数表!G47</f>
        <v>0.22454849559823431</v>
      </c>
      <c r="K44" s="93">
        <f>SUM(K5:K43)</f>
        <v>35.128768775167799</v>
      </c>
      <c r="L44" s="94">
        <f>最終需要_まとめ!$L$33</f>
        <v>0.62733333333333341</v>
      </c>
      <c r="M44" s="91">
        <f>K44*L44</f>
        <v>22.037447611621936</v>
      </c>
      <c r="N44" s="95">
        <f>分析係数表!H47</f>
        <v>1</v>
      </c>
      <c r="O44" s="96">
        <f>SUM(O5:O43)</f>
        <v>22.037447611621932</v>
      </c>
      <c r="P44" s="92">
        <f>分析係数表!C47</f>
        <v>0.37586044165269894</v>
      </c>
      <c r="Q44" s="96">
        <f>SUM(Q5:Q43)</f>
        <v>10.522505192065543</v>
      </c>
      <c r="R44" s="91">
        <f>SUM(R5:R43)</f>
        <v>11.653814716559616</v>
      </c>
      <c r="S44" s="97">
        <f>SUM(S5:S43)</f>
        <v>125.29495635427088</v>
      </c>
      <c r="T44" s="98">
        <f>分析係数表!F47</f>
        <v>0.4514453000332283</v>
      </c>
      <c r="U44" s="99">
        <f>SUM(U5:U43)</f>
        <v>79.776075097261028</v>
      </c>
      <c r="V44" s="100">
        <f>分析係数表!D47</f>
        <v>6.1166352989693973E-2</v>
      </c>
      <c r="W44" s="101">
        <f>SUM(W5:W43)</f>
        <v>8</v>
      </c>
      <c r="X44" s="92">
        <f>分析係数表!E47</f>
        <v>5.2427176815309715E-2</v>
      </c>
      <c r="Y44" s="102">
        <f>SUM(Y5:Y43)</f>
        <v>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291</v>
      </c>
      <c r="S2" s="3" t="s">
        <v>153</v>
      </c>
      <c r="U2" s="64" t="s">
        <v>210</v>
      </c>
      <c r="W2" s="3" t="s">
        <v>130</v>
      </c>
      <c r="Y2" s="3" t="s">
        <v>154</v>
      </c>
    </row>
    <row r="3" spans="1:25" ht="44" x14ac:dyDescent="0.2">
      <c r="B3" s="65"/>
      <c r="C3" s="66" t="s">
        <v>228</v>
      </c>
      <c r="D3" s="66" t="s">
        <v>233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投入係数表!AE5</f>
        <v>0</v>
      </c>
      <c r="E5" s="77">
        <f t="shared" ref="E5:E38" si="0">$C$33*D5</f>
        <v>0</v>
      </c>
      <c r="F5" s="76">
        <f>分析係数表!C8</f>
        <v>0.31930596918295995</v>
      </c>
      <c r="G5" s="77">
        <f t="shared" ref="G5:G38" si="1">E5*F5</f>
        <v>0</v>
      </c>
      <c r="H5" s="77">
        <f t="array" ref="H5:H43">MMULT(逆行列係数!C5:AO43,'29'!G5:G43)</f>
        <v>5.1569599350096242E-4</v>
      </c>
      <c r="I5" s="77">
        <f t="shared" ref="I5:I38" si="2">C5+H5</f>
        <v>5.1569599350096242E-4</v>
      </c>
      <c r="J5" s="76">
        <f>分析係数表!G8</f>
        <v>0.11985164942416553</v>
      </c>
      <c r="K5" s="78">
        <f t="shared" ref="K5:K38" si="3">I5*J5</f>
        <v>6.1807015422524097E-5</v>
      </c>
      <c r="L5" s="79" t="s">
        <v>186</v>
      </c>
      <c r="M5" s="80" t="s">
        <v>186</v>
      </c>
      <c r="N5" s="81">
        <f>分析係数表!H8</f>
        <v>1.0269115390614515E-2</v>
      </c>
      <c r="O5" s="82">
        <f t="shared" ref="O5:O43" si="4">$M$44*N5</f>
        <v>2.6032286432180425E-2</v>
      </c>
      <c r="P5" s="76">
        <f>分析係数表!C8</f>
        <v>0.31930596918295995</v>
      </c>
      <c r="Q5" s="82">
        <f t="shared" ref="Q5:Q38" si="5">O5*P5</f>
        <v>8.3122644492757899E-3</v>
      </c>
      <c r="R5" s="83">
        <f t="array" ref="R5:R43">MMULT(逆行列係数!C5:AO43,'29'!Q5:Q43)</f>
        <v>1.0762676659826833E-2</v>
      </c>
      <c r="S5" s="84">
        <f t="shared" ref="S5:S38" si="6">I5+R5</f>
        <v>1.1278372653327795E-2</v>
      </c>
      <c r="T5" s="85">
        <f>分析係数表!F8</f>
        <v>0.45168846379074762</v>
      </c>
      <c r="U5" s="86">
        <f t="shared" ref="U5:U38" si="7">S5*T5</f>
        <v>5.09431081784121E-3</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投入係数表!AE6</f>
        <v>0</v>
      </c>
      <c r="E6" s="77">
        <f t="shared" si="0"/>
        <v>0</v>
      </c>
      <c r="F6" s="76">
        <f>分析係数表!C9</f>
        <v>0.10538116591928248</v>
      </c>
      <c r="G6" s="77">
        <f t="shared" si="1"/>
        <v>0</v>
      </c>
      <c r="H6" s="77">
        <v>6.7927989709319289E-5</v>
      </c>
      <c r="I6" s="77">
        <f t="shared" si="2"/>
        <v>6.7927989709319289E-5</v>
      </c>
      <c r="J6" s="76">
        <f>分析係数表!G9</f>
        <v>0.23529411764705882</v>
      </c>
      <c r="K6" s="78">
        <f t="shared" si="3"/>
        <v>1.5983056402192774E-5</v>
      </c>
      <c r="L6" s="79"/>
      <c r="M6" s="80"/>
      <c r="N6" s="81">
        <f>分析係数表!H9</f>
        <v>5.5136190016722222E-4</v>
      </c>
      <c r="O6" s="82">
        <f t="shared" si="4"/>
        <v>1.3977066540768013E-3</v>
      </c>
      <c r="P6" s="76">
        <f>分析係数表!C9</f>
        <v>0.10538116591928248</v>
      </c>
      <c r="Q6" s="82">
        <f t="shared" si="5"/>
        <v>1.4729195681975255E-4</v>
      </c>
      <c r="R6" s="83">
        <v>1.7415416291787216E-4</v>
      </c>
      <c r="S6" s="84">
        <f t="shared" si="6"/>
        <v>2.4208215262719145E-4</v>
      </c>
      <c r="T6" s="85">
        <f>分析係数表!F9</f>
        <v>0.68627450980392157</v>
      </c>
      <c r="U6" s="86">
        <f t="shared" si="7"/>
        <v>1.6613481062650393E-4</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投入係数表!AE7</f>
        <v>0</v>
      </c>
      <c r="E7" s="77">
        <f t="shared" si="0"/>
        <v>0</v>
      </c>
      <c r="F7" s="76">
        <f>分析係数表!C10</f>
        <v>4.5045045045044585E-3</v>
      </c>
      <c r="G7" s="77">
        <f t="shared" si="1"/>
        <v>0</v>
      </c>
      <c r="H7" s="77">
        <v>1.1088145611246693E-6</v>
      </c>
      <c r="I7" s="77">
        <f t="shared" si="2"/>
        <v>1.1088145611246693E-6</v>
      </c>
      <c r="J7" s="76">
        <f>分析係数表!G10</f>
        <v>0.2857142857142857</v>
      </c>
      <c r="K7" s="78">
        <f t="shared" si="3"/>
        <v>3.1680416032133411E-7</v>
      </c>
      <c r="L7" s="79"/>
      <c r="M7" s="80"/>
      <c r="N7" s="81">
        <f>分析係数表!H10</f>
        <v>1.0301761818913889E-3</v>
      </c>
      <c r="O7" s="82">
        <f t="shared" si="4"/>
        <v>2.6115045378803394E-3</v>
      </c>
      <c r="P7" s="76">
        <f>分析係数表!C10</f>
        <v>4.5045045045044585E-3</v>
      </c>
      <c r="Q7" s="82">
        <f t="shared" si="5"/>
        <v>1.1763533954415822E-5</v>
      </c>
      <c r="R7" s="83">
        <v>1.7440480144039158E-5</v>
      </c>
      <c r="S7" s="84">
        <f t="shared" si="6"/>
        <v>1.8549294705163828E-5</v>
      </c>
      <c r="T7" s="85">
        <f>分析係数表!F10</f>
        <v>0.5714285714285714</v>
      </c>
      <c r="U7" s="86">
        <f t="shared" si="7"/>
        <v>1.059959697437933E-5</v>
      </c>
      <c r="V7" s="87">
        <f>分析係数表!D10</f>
        <v>0</v>
      </c>
      <c r="W7" s="88">
        <f t="shared" si="8"/>
        <v>0</v>
      </c>
      <c r="X7" s="76">
        <f>分析係数表!E10</f>
        <v>0</v>
      </c>
      <c r="Y7" s="89">
        <f t="shared" si="9"/>
        <v>0</v>
      </c>
    </row>
    <row r="8" spans="1:25" x14ac:dyDescent="0.2">
      <c r="A8" s="6" t="s">
        <v>222</v>
      </c>
      <c r="B8" s="5" t="s">
        <v>27</v>
      </c>
      <c r="C8" s="90"/>
      <c r="D8" s="76">
        <f>投入係数表!AE8</f>
        <v>0</v>
      </c>
      <c r="E8" s="77">
        <f t="shared" si="0"/>
        <v>0</v>
      </c>
      <c r="F8" s="76">
        <f>分析係数表!C11</f>
        <v>3.1931139802859887E-3</v>
      </c>
      <c r="G8" s="77">
        <f t="shared" si="1"/>
        <v>0</v>
      </c>
      <c r="H8" s="77">
        <v>1.0846930943885495E-4</v>
      </c>
      <c r="I8" s="77">
        <f t="shared" si="2"/>
        <v>1.0846930943885495E-4</v>
      </c>
      <c r="J8" s="76">
        <f>分析係数表!G11</f>
        <v>0.37142857142857144</v>
      </c>
      <c r="K8" s="78">
        <f t="shared" si="3"/>
        <v>4.0288600648717549E-5</v>
      </c>
      <c r="L8" s="79"/>
      <c r="M8" s="80"/>
      <c r="N8" s="81">
        <f>分析係数表!H11</f>
        <v>-1.8136904610763891E-5</v>
      </c>
      <c r="O8" s="82">
        <f t="shared" si="4"/>
        <v>-4.5977192568315837E-5</v>
      </c>
      <c r="P8" s="76">
        <f>分析係数表!C11</f>
        <v>3.1931139802859887E-3</v>
      </c>
      <c r="Q8" s="82">
        <f t="shared" si="5"/>
        <v>-1.4681041636419037E-7</v>
      </c>
      <c r="R8" s="83">
        <v>3.2727215585117331E-5</v>
      </c>
      <c r="S8" s="84">
        <f t="shared" si="6"/>
        <v>1.4119652502397228E-4</v>
      </c>
      <c r="T8" s="85">
        <f>分析係数表!F11</f>
        <v>0.6</v>
      </c>
      <c r="U8" s="86">
        <f t="shared" si="7"/>
        <v>8.4717915014383363E-5</v>
      </c>
      <c r="V8" s="87">
        <f>分析係数表!D11</f>
        <v>2.8571428571428571E-2</v>
      </c>
      <c r="W8" s="88">
        <f t="shared" si="8"/>
        <v>0</v>
      </c>
      <c r="X8" s="76">
        <f>分析係数表!E11</f>
        <v>0</v>
      </c>
      <c r="Y8" s="89">
        <f t="shared" si="9"/>
        <v>0</v>
      </c>
    </row>
    <row r="9" spans="1:25" x14ac:dyDescent="0.2">
      <c r="A9" s="6" t="s">
        <v>223</v>
      </c>
      <c r="B9" s="5" t="s">
        <v>191</v>
      </c>
      <c r="C9" s="90"/>
      <c r="D9" s="76">
        <f>投入係数表!AE9</f>
        <v>0</v>
      </c>
      <c r="E9" s="77">
        <f t="shared" si="0"/>
        <v>0</v>
      </c>
      <c r="F9" s="76">
        <f>分析係数表!C12</f>
        <v>6.6043595279642764E-2</v>
      </c>
      <c r="G9" s="77">
        <f t="shared" si="1"/>
        <v>0</v>
      </c>
      <c r="H9" s="77">
        <v>2.0087968114088225E-4</v>
      </c>
      <c r="I9" s="77">
        <f t="shared" si="2"/>
        <v>2.0087968114088225E-4</v>
      </c>
      <c r="J9" s="76">
        <f>分析係数表!G12</f>
        <v>0.14090852981113441</v>
      </c>
      <c r="K9" s="78">
        <f t="shared" si="3"/>
        <v>2.8305660538491181E-5</v>
      </c>
      <c r="L9" s="79"/>
      <c r="M9" s="80"/>
      <c r="N9" s="81">
        <f>分析係数表!H12</f>
        <v>8.4811793340854105E-2</v>
      </c>
      <c r="O9" s="82">
        <f t="shared" si="4"/>
        <v>0.2149985478879585</v>
      </c>
      <c r="P9" s="76">
        <f>分析係数表!C12</f>
        <v>6.6043595279642764E-2</v>
      </c>
      <c r="Q9" s="82">
        <f t="shared" si="5"/>
        <v>1.4199277082423224E-2</v>
      </c>
      <c r="R9" s="83">
        <v>1.5892216953823781E-2</v>
      </c>
      <c r="S9" s="84">
        <f t="shared" si="6"/>
        <v>1.6093096634964662E-2</v>
      </c>
      <c r="T9" s="85">
        <f>分析係数表!F12</f>
        <v>0.31027033699543266</v>
      </c>
      <c r="U9" s="86">
        <f t="shared" si="7"/>
        <v>4.9932105162305493E-3</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投入係数表!AE10</f>
        <v>0</v>
      </c>
      <c r="E10" s="77">
        <f t="shared" si="0"/>
        <v>0</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3.4933470913406373E-2</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投入係数表!AE11</f>
        <v>3.0375645482466504E-4</v>
      </c>
      <c r="E11" s="77">
        <f t="shared" si="0"/>
        <v>3.0375645482466504E-2</v>
      </c>
      <c r="F11" s="76">
        <f>分析係数表!C14</f>
        <v>0.21132596685082872</v>
      </c>
      <c r="G11" s="77">
        <f t="shared" si="1"/>
        <v>6.4191626503002416E-3</v>
      </c>
      <c r="H11" s="77">
        <v>3.103277336581016E-2</v>
      </c>
      <c r="I11" s="77">
        <f t="shared" si="2"/>
        <v>3.103277336581016E-2</v>
      </c>
      <c r="J11" s="76">
        <f>分析係数表!G14</f>
        <v>0.15875192868163895</v>
      </c>
      <c r="K11" s="78">
        <f t="shared" si="3"/>
        <v>4.9265126241625594E-3</v>
      </c>
      <c r="L11" s="79"/>
      <c r="M11" s="80"/>
      <c r="N11" s="81">
        <f>分析係数表!H14</f>
        <v>1.0700773720350694E-3</v>
      </c>
      <c r="O11" s="82">
        <f t="shared" si="4"/>
        <v>2.7126543615306341E-3</v>
      </c>
      <c r="P11" s="76">
        <f>分析係数表!C14</f>
        <v>0.21132596685082872</v>
      </c>
      <c r="Q11" s="82">
        <f t="shared" si="5"/>
        <v>5.7325430568257868E-4</v>
      </c>
      <c r="R11" s="83">
        <v>3.048508494537716E-3</v>
      </c>
      <c r="S11" s="84">
        <f t="shared" si="6"/>
        <v>3.4081281860347874E-2</v>
      </c>
      <c r="T11" s="85">
        <f>分析係数表!F14</f>
        <v>0.30327447282701869</v>
      </c>
      <c r="U11" s="86">
        <f t="shared" si="7"/>
        <v>1.0335982789466036E-2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投入係数表!AE12</f>
        <v>3.3750717202740556E-5</v>
      </c>
      <c r="E12" s="77">
        <f t="shared" si="0"/>
        <v>3.3750717202740556E-3</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1.9825365435457789E-2</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投入係数表!AE13</f>
        <v>1.6875358601370279E-4</v>
      </c>
      <c r="E13" s="77">
        <f t="shared" si="0"/>
        <v>1.687535860137028E-2</v>
      </c>
      <c r="F13" s="76">
        <f>分析係数表!C16</f>
        <v>5.160637490513531E-2</v>
      </c>
      <c r="G13" s="77">
        <f t="shared" si="1"/>
        <v>8.7087608264091454E-4</v>
      </c>
      <c r="H13" s="77">
        <v>2.1355583308124027E-3</v>
      </c>
      <c r="I13" s="77">
        <f t="shared" si="2"/>
        <v>2.1355583308124027E-3</v>
      </c>
      <c r="J13" s="76">
        <f>分析係数表!G16</f>
        <v>3.3358042994810974E-2</v>
      </c>
      <c r="K13" s="78">
        <f t="shared" si="3"/>
        <v>7.1238046617166885E-5</v>
      </c>
      <c r="L13" s="79"/>
      <c r="M13" s="80"/>
      <c r="N13" s="81">
        <f>分析係数表!H16</f>
        <v>1.6069297485136805E-2</v>
      </c>
      <c r="O13" s="82">
        <f t="shared" si="4"/>
        <v>4.0735792615527823E-2</v>
      </c>
      <c r="P13" s="76">
        <f>分析係数表!C16</f>
        <v>5.160637490513531E-2</v>
      </c>
      <c r="Q13" s="82">
        <f t="shared" si="5"/>
        <v>2.1022265857747711E-3</v>
      </c>
      <c r="R13" s="83">
        <v>2.3993989665820454E-3</v>
      </c>
      <c r="S13" s="84">
        <f t="shared" si="6"/>
        <v>4.5349572973944485E-3</v>
      </c>
      <c r="T13" s="85">
        <f>分析係数表!F16</f>
        <v>0.28836174944403259</v>
      </c>
      <c r="U13" s="86">
        <f t="shared" si="7"/>
        <v>1.3077082199306452E-3</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投入係数表!AE14</f>
        <v>5.0626075804110842E-4</v>
      </c>
      <c r="E14" s="77">
        <f t="shared" si="0"/>
        <v>5.062607580411084E-2</v>
      </c>
      <c r="F14" s="76">
        <f>分析係数表!C17</f>
        <v>0.10194271980773084</v>
      </c>
      <c r="G14" s="77">
        <f t="shared" si="1"/>
        <v>5.1609598606634135E-3</v>
      </c>
      <c r="H14" s="77">
        <v>1.0499563189535396E-2</v>
      </c>
      <c r="I14" s="77">
        <f t="shared" si="2"/>
        <v>1.0499563189535396E-2</v>
      </c>
      <c r="J14" s="76">
        <f>分析係数表!G17</f>
        <v>0.21196160054370911</v>
      </c>
      <c r="K14" s="78">
        <f t="shared" si="3"/>
        <v>2.2255042186637339E-3</v>
      </c>
      <c r="L14" s="79"/>
      <c r="M14" s="80"/>
      <c r="N14" s="81">
        <f>分析係数表!H17</f>
        <v>2.8221023574348612E-3</v>
      </c>
      <c r="O14" s="82">
        <f t="shared" si="4"/>
        <v>7.1540511636299436E-3</v>
      </c>
      <c r="P14" s="76">
        <f>分析係数表!C17</f>
        <v>0.10194271980773084</v>
      </c>
      <c r="Q14" s="82">
        <f t="shared" si="5"/>
        <v>7.2930343326409815E-4</v>
      </c>
      <c r="R14" s="83">
        <v>1.5996263847897355E-3</v>
      </c>
      <c r="S14" s="84">
        <f t="shared" si="6"/>
        <v>1.2099189574325132E-2</v>
      </c>
      <c r="T14" s="85">
        <f>分析係数表!F17</f>
        <v>0.32180783280944697</v>
      </c>
      <c r="U14" s="86">
        <f t="shared" si="7"/>
        <v>3.8936139756642263E-3</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投入係数表!AE15</f>
        <v>8.4376793006851395E-5</v>
      </c>
      <c r="E15" s="77">
        <f t="shared" si="0"/>
        <v>8.43767930068514E-3</v>
      </c>
      <c r="F15" s="76">
        <f>分析係数表!C18</f>
        <v>6.449787835926446E-2</v>
      </c>
      <c r="G15" s="77">
        <f t="shared" si="1"/>
        <v>5.4421241317007376E-4</v>
      </c>
      <c r="H15" s="77">
        <v>4.4015139484272214E-3</v>
      </c>
      <c r="I15" s="77">
        <f t="shared" si="2"/>
        <v>4.4015139484272214E-3</v>
      </c>
      <c r="J15" s="76">
        <f>分析係数表!G18</f>
        <v>0.21547360809833696</v>
      </c>
      <c r="K15" s="78">
        <f t="shared" si="3"/>
        <v>9.4841009156277083E-4</v>
      </c>
      <c r="L15" s="79"/>
      <c r="M15" s="80"/>
      <c r="N15" s="81">
        <f>分析係数表!H18</f>
        <v>4.2077618696972224E-4</v>
      </c>
      <c r="O15" s="82">
        <f t="shared" si="4"/>
        <v>1.0666708675849273E-3</v>
      </c>
      <c r="P15" s="76">
        <f>分析係数表!C18</f>
        <v>6.449787835926446E-2</v>
      </c>
      <c r="Q15" s="82">
        <f t="shared" si="5"/>
        <v>6.8798007866863737E-5</v>
      </c>
      <c r="R15" s="83">
        <v>1.7681796302293138E-4</v>
      </c>
      <c r="S15" s="84">
        <f t="shared" si="6"/>
        <v>4.5783319114501529E-3</v>
      </c>
      <c r="T15" s="85">
        <f>分析係数表!F18</f>
        <v>0.45914678235719453</v>
      </c>
      <c r="U15" s="86">
        <f t="shared" si="7"/>
        <v>2.1021263657056018E-3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投入係数表!AE16</f>
        <v>0</v>
      </c>
      <c r="E16" s="77">
        <f t="shared" si="0"/>
        <v>0</v>
      </c>
      <c r="F16" s="76">
        <f>分析係数表!C19</f>
        <v>8.3816636211964779E-2</v>
      </c>
      <c r="G16" s="77">
        <f t="shared" si="1"/>
        <v>0</v>
      </c>
      <c r="H16" s="77">
        <v>2.8903542241551436E-3</v>
      </c>
      <c r="I16" s="77">
        <f t="shared" si="2"/>
        <v>2.8903542241551436E-3</v>
      </c>
      <c r="J16" s="76">
        <f>分析係数表!G19</f>
        <v>5.7589381288803254E-2</v>
      </c>
      <c r="K16" s="78">
        <f t="shared" si="3"/>
        <v>1.6645371147457367E-4</v>
      </c>
      <c r="L16" s="79"/>
      <c r="M16" s="80"/>
      <c r="N16" s="81">
        <f>分析係数表!H19</f>
        <v>-1.0882142766458335E-4</v>
      </c>
      <c r="O16" s="82">
        <f t="shared" si="4"/>
        <v>-2.7586315540989502E-4</v>
      </c>
      <c r="P16" s="76">
        <f>分析係数表!C19</f>
        <v>8.3816636211964779E-2</v>
      </c>
      <c r="Q16" s="82">
        <f t="shared" si="5"/>
        <v>-2.3121921741275873E-5</v>
      </c>
      <c r="R16" s="83">
        <v>1.4951490298517123E-4</v>
      </c>
      <c r="S16" s="84">
        <f t="shared" si="6"/>
        <v>3.0398691271403149E-3</v>
      </c>
      <c r="T16" s="85">
        <f>分析係数表!F19</f>
        <v>0.2397773496039392</v>
      </c>
      <c r="U16" s="86">
        <f t="shared" si="7"/>
        <v>7.288917624485448E-4</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投入係数表!AE17</f>
        <v>0</v>
      </c>
      <c r="E17" s="77">
        <f t="shared" si="0"/>
        <v>0</v>
      </c>
      <c r="F17" s="76">
        <f>分析係数表!C20</f>
        <v>0.20483184148778999</v>
      </c>
      <c r="G17" s="77">
        <f t="shared" si="1"/>
        <v>0</v>
      </c>
      <c r="H17" s="77">
        <v>3.1864863658905866E-3</v>
      </c>
      <c r="I17" s="77">
        <f t="shared" si="2"/>
        <v>3.1864863658905866E-3</v>
      </c>
      <c r="J17" s="76">
        <f>分析係数表!G20</f>
        <v>0.10000439000834102</v>
      </c>
      <c r="K17" s="78">
        <f t="shared" si="3"/>
        <v>3.1866262529078345E-4</v>
      </c>
      <c r="L17" s="79"/>
      <c r="M17" s="80"/>
      <c r="N17" s="81">
        <f>分析係数表!H20</f>
        <v>5.2234285279000004E-4</v>
      </c>
      <c r="O17" s="82">
        <f t="shared" si="4"/>
        <v>1.324143145967496E-3</v>
      </c>
      <c r="P17" s="76">
        <f>分析係数表!C20</f>
        <v>0.20483184148778999</v>
      </c>
      <c r="Q17" s="82">
        <f t="shared" si="5"/>
        <v>2.7122667898195769E-4</v>
      </c>
      <c r="R17" s="83">
        <v>9.6247379626557999E-4</v>
      </c>
      <c r="S17" s="84">
        <f t="shared" si="6"/>
        <v>4.1489601621561662E-3</v>
      </c>
      <c r="T17" s="85">
        <f>分析係数表!F20</f>
        <v>0.22283682338996444</v>
      </c>
      <c r="U17" s="86">
        <f t="shared" si="7"/>
        <v>9.2454110290639182E-4</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投入係数表!AE18</f>
        <v>3.3750717202740558E-4</v>
      </c>
      <c r="E18" s="77">
        <f t="shared" si="0"/>
        <v>3.375071720274056E-2</v>
      </c>
      <c r="F18" s="76">
        <f>分析係数表!C21</f>
        <v>0.18990139408364504</v>
      </c>
      <c r="G18" s="77">
        <f t="shared" si="1"/>
        <v>6.4093082481232926E-3</v>
      </c>
      <c r="H18" s="77">
        <v>2.6942343094656433E-2</v>
      </c>
      <c r="I18" s="77">
        <f t="shared" si="2"/>
        <v>2.6942343094656433E-2</v>
      </c>
      <c r="J18" s="76">
        <f>分析係数表!G21</f>
        <v>0.28518653100775193</v>
      </c>
      <c r="K18" s="78">
        <f t="shared" si="3"/>
        <v>7.683593364385728E-3</v>
      </c>
      <c r="L18" s="79"/>
      <c r="M18" s="80"/>
      <c r="N18" s="81">
        <f>分析係数表!H21</f>
        <v>8.7057142131666677E-4</v>
      </c>
      <c r="O18" s="82">
        <f t="shared" si="4"/>
        <v>2.2069052432791602E-3</v>
      </c>
      <c r="P18" s="76">
        <f>分析係数表!C21</f>
        <v>0.18990139408364504</v>
      </c>
      <c r="Q18" s="82">
        <f t="shared" si="5"/>
        <v>4.1909438230921831E-4</v>
      </c>
      <c r="R18" s="83">
        <v>1.1320996470623381E-3</v>
      </c>
      <c r="S18" s="84">
        <f t="shared" si="6"/>
        <v>2.8074442741718771E-2</v>
      </c>
      <c r="T18" s="85">
        <f>分析係数表!F21</f>
        <v>0.42587209302325579</v>
      </c>
      <c r="U18" s="86">
        <f t="shared" si="7"/>
        <v>1.1956121690877324E-2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投入係数表!AE19</f>
        <v>0</v>
      </c>
      <c r="E19" s="77">
        <f t="shared" si="0"/>
        <v>0</v>
      </c>
      <c r="F19" s="76">
        <f>分析係数表!C22</f>
        <v>1.6020972909991271E-2</v>
      </c>
      <c r="G19" s="77">
        <f t="shared" si="1"/>
        <v>0</v>
      </c>
      <c r="H19" s="77">
        <v>3.6344942143010371E-4</v>
      </c>
      <c r="I19" s="77">
        <f t="shared" si="2"/>
        <v>3.6344942143010371E-4</v>
      </c>
      <c r="J19" s="76">
        <f>分析係数表!G22</f>
        <v>0.19438596491228069</v>
      </c>
      <c r="K19" s="78">
        <f t="shared" si="3"/>
        <v>7.0649466481500855E-5</v>
      </c>
      <c r="L19" s="79"/>
      <c r="M19" s="80"/>
      <c r="N19" s="81">
        <f>分析係数表!H22</f>
        <v>3.9901190143680555E-5</v>
      </c>
      <c r="O19" s="82">
        <f t="shared" si="4"/>
        <v>1.0114982365029482E-4</v>
      </c>
      <c r="P19" s="76">
        <f>分析係数表!C22</f>
        <v>1.6020972909991271E-2</v>
      </c>
      <c r="Q19" s="82">
        <f t="shared" si="5"/>
        <v>1.6205185845517677E-6</v>
      </c>
      <c r="R19" s="83">
        <v>2.9532311475942567E-5</v>
      </c>
      <c r="S19" s="84">
        <f t="shared" si="6"/>
        <v>3.9298173290604627E-4</v>
      </c>
      <c r="T19" s="85">
        <f>分析係数表!F22</f>
        <v>0.4126315789473684</v>
      </c>
      <c r="U19" s="86">
        <f t="shared" si="7"/>
        <v>1.6215667294649489E-4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投入係数表!AE20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6.4368069595642174E-5</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投入係数表!AE21</f>
        <v>0</v>
      </c>
      <c r="E21" s="77">
        <f t="shared" si="0"/>
        <v>0</v>
      </c>
      <c r="F21" s="76">
        <f>分析係数表!C24</f>
        <v>0.69825317061497971</v>
      </c>
      <c r="G21" s="77">
        <f t="shared" si="1"/>
        <v>0</v>
      </c>
      <c r="H21" s="77">
        <v>6.7641254333538018E-3</v>
      </c>
      <c r="I21" s="77">
        <f t="shared" si="2"/>
        <v>6.7641254333538018E-3</v>
      </c>
      <c r="J21" s="76">
        <f>分析係数表!G24</f>
        <v>0.20807453416149069</v>
      </c>
      <c r="K21" s="78">
        <f t="shared" si="3"/>
        <v>1.4074422485549837E-3</v>
      </c>
      <c r="L21" s="79"/>
      <c r="M21" s="80"/>
      <c r="N21" s="81">
        <f>分析係数表!H24</f>
        <v>2.9019047377222226E-4</v>
      </c>
      <c r="O21" s="82">
        <f t="shared" si="4"/>
        <v>7.3563508109305339E-4</v>
      </c>
      <c r="P21" s="76">
        <f>分析係数表!C24</f>
        <v>0.69825317061497971</v>
      </c>
      <c r="Q21" s="82">
        <f t="shared" si="5"/>
        <v>5.1365952778883225E-4</v>
      </c>
      <c r="R21" s="83">
        <v>2.6477458708063753E-3</v>
      </c>
      <c r="S21" s="84">
        <f t="shared" si="6"/>
        <v>9.4118713041601767E-3</v>
      </c>
      <c r="T21" s="85">
        <f>分析係数表!F24</f>
        <v>0.39233954451345754</v>
      </c>
      <c r="U21" s="86">
        <f t="shared" si="7"/>
        <v>3.6926493004934852E-3</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投入係数表!AE22</f>
        <v>0</v>
      </c>
      <c r="E22" s="77">
        <f t="shared" si="0"/>
        <v>0</v>
      </c>
      <c r="F22" s="76">
        <f>分析係数表!C25</f>
        <v>6.4698426111756691E-3</v>
      </c>
      <c r="G22" s="77">
        <f t="shared" si="1"/>
        <v>0</v>
      </c>
      <c r="H22" s="77">
        <v>1.8980249270676139E-4</v>
      </c>
      <c r="I22" s="77">
        <f t="shared" si="2"/>
        <v>1.8980249270676139E-4</v>
      </c>
      <c r="J22" s="76">
        <f>分析係数表!G25</f>
        <v>0.19696730374348445</v>
      </c>
      <c r="K22" s="78">
        <f t="shared" si="3"/>
        <v>3.738488523224316E-5</v>
      </c>
      <c r="L22" s="79"/>
      <c r="M22" s="80"/>
      <c r="N22" s="81">
        <f>分析係数表!H25</f>
        <v>4.8606904356847223E-4</v>
      </c>
      <c r="O22" s="82">
        <f t="shared" si="4"/>
        <v>1.2321887608308642E-3</v>
      </c>
      <c r="P22" s="76">
        <f>分析係数表!C25</f>
        <v>6.4698426111756691E-3</v>
      </c>
      <c r="Q22" s="82">
        <f t="shared" si="5"/>
        <v>7.9720673498352705E-6</v>
      </c>
      <c r="R22" s="83">
        <v>9.4278186682382925E-5</v>
      </c>
      <c r="S22" s="84">
        <f t="shared" si="6"/>
        <v>2.8408067938914431E-4</v>
      </c>
      <c r="T22" s="85">
        <f>分析係数表!F25</f>
        <v>0.35065550465961143</v>
      </c>
      <c r="U22" s="86">
        <f t="shared" si="7"/>
        <v>9.9614453995245679E-5</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投入係数表!AE23</f>
        <v>0</v>
      </c>
      <c r="E23" s="77">
        <f t="shared" si="0"/>
        <v>0</v>
      </c>
      <c r="F23" s="76">
        <f>分析係数表!C26</f>
        <v>0.30930996714129244</v>
      </c>
      <c r="G23" s="77">
        <f t="shared" si="1"/>
        <v>0</v>
      </c>
      <c r="H23" s="77">
        <v>7.1201302372164085E-3</v>
      </c>
      <c r="I23" s="77">
        <f t="shared" si="2"/>
        <v>7.1201302372164085E-3</v>
      </c>
      <c r="J23" s="76">
        <f>分析係数表!G26</f>
        <v>0.19640381464521278</v>
      </c>
      <c r="K23" s="78">
        <f t="shared" si="3"/>
        <v>1.3984207393600264E-3</v>
      </c>
      <c r="L23" s="79"/>
      <c r="M23" s="80"/>
      <c r="N23" s="81">
        <f>分析係数表!H26</f>
        <v>9.7503999187466672E-3</v>
      </c>
      <c r="O23" s="82">
        <f t="shared" si="4"/>
        <v>2.4717338724726593E-2</v>
      </c>
      <c r="P23" s="76">
        <f>分析係数表!C26</f>
        <v>0.30930996714129244</v>
      </c>
      <c r="Q23" s="82">
        <f t="shared" si="5"/>
        <v>7.6453192287653775E-3</v>
      </c>
      <c r="R23" s="83">
        <v>8.662646296430437E-3</v>
      </c>
      <c r="S23" s="84">
        <f t="shared" si="6"/>
        <v>1.5782776533646847E-2</v>
      </c>
      <c r="T23" s="85">
        <f>分析係数表!F26</f>
        <v>0.33483174389782799</v>
      </c>
      <c r="U23" s="86">
        <f t="shared" si="7"/>
        <v>5.2845745903106903E-3</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投入係数表!AE24</f>
        <v>1.6875358601370278E-5</v>
      </c>
      <c r="E24" s="77">
        <f t="shared" si="0"/>
        <v>1.6875358601370278E-3</v>
      </c>
      <c r="F24" s="76">
        <f>分析係数表!C27</f>
        <v>1</v>
      </c>
      <c r="G24" s="77">
        <f t="shared" si="1"/>
        <v>1.6875358601370278E-3</v>
      </c>
      <c r="H24" s="77">
        <v>5.2573952653054588E-3</v>
      </c>
      <c r="I24" s="77">
        <f t="shared" si="2"/>
        <v>5.2573952653054588E-3</v>
      </c>
      <c r="J24" s="76">
        <f>分析係数表!G27</f>
        <v>0.17104746959591996</v>
      </c>
      <c r="K24" s="78">
        <f t="shared" si="3"/>
        <v>8.9926415679606906E-4</v>
      </c>
      <c r="L24" s="79"/>
      <c r="M24" s="80"/>
      <c r="N24" s="81">
        <f>分析係数表!H27</f>
        <v>1.0751557053260833E-2</v>
      </c>
      <c r="O24" s="82">
        <f t="shared" si="4"/>
        <v>2.7255279754497624E-2</v>
      </c>
      <c r="P24" s="76">
        <f>分析係数表!C27</f>
        <v>1</v>
      </c>
      <c r="Q24" s="82">
        <f t="shared" si="5"/>
        <v>2.7255279754497624E-2</v>
      </c>
      <c r="R24" s="83">
        <v>2.829755560047921E-2</v>
      </c>
      <c r="S24" s="84">
        <f t="shared" si="6"/>
        <v>3.3554950865784666E-2</v>
      </c>
      <c r="T24" s="85">
        <f>分析係数表!F27</f>
        <v>0.32230451819045502</v>
      </c>
      <c r="U24" s="86">
        <f t="shared" si="7"/>
        <v>1.0814912271701119E-2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投入係数表!AE25</f>
        <v>0</v>
      </c>
      <c r="E25" s="77">
        <f t="shared" si="0"/>
        <v>0</v>
      </c>
      <c r="F25" s="76">
        <f>分析係数表!C28</f>
        <v>0.18422373610613119</v>
      </c>
      <c r="G25" s="77">
        <f t="shared" si="1"/>
        <v>0</v>
      </c>
      <c r="H25" s="77">
        <v>1.1245491287111779E-2</v>
      </c>
      <c r="I25" s="77">
        <f t="shared" si="2"/>
        <v>1.1245491287111779E-2</v>
      </c>
      <c r="J25" s="76">
        <f>分析係数表!G28</f>
        <v>0.12484443941622356</v>
      </c>
      <c r="K25" s="78">
        <f t="shared" si="3"/>
        <v>1.4039370556994963E-3</v>
      </c>
      <c r="L25" s="79"/>
      <c r="M25" s="80"/>
      <c r="N25" s="81">
        <f>分析係数表!H28</f>
        <v>2.0316960544977711E-2</v>
      </c>
      <c r="O25" s="82">
        <f t="shared" si="4"/>
        <v>5.1503651115027402E-2</v>
      </c>
      <c r="P25" s="76">
        <f>分析係数表!C28</f>
        <v>0.18422373610613119</v>
      </c>
      <c r="Q25" s="82">
        <f t="shared" si="5"/>
        <v>9.4881950315170577E-3</v>
      </c>
      <c r="R25" s="83">
        <v>1.1305658089849553E-2</v>
      </c>
      <c r="S25" s="84">
        <f t="shared" si="6"/>
        <v>2.255114937696133E-2</v>
      </c>
      <c r="T25" s="85">
        <f>分析係数表!F28</f>
        <v>0.21354225591130219</v>
      </c>
      <c r="U25" s="86">
        <f t="shared" si="7"/>
        <v>4.8156233113490791E-3</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投入係数表!AE26</f>
        <v>1.6875358601370278E-5</v>
      </c>
      <c r="E26" s="77">
        <f t="shared" si="0"/>
        <v>1.6875358601370278E-3</v>
      </c>
      <c r="F26" s="76">
        <f>分析係数表!C29</f>
        <v>0.37519639677385563</v>
      </c>
      <c r="G26" s="77">
        <f t="shared" si="1"/>
        <v>6.3315737415008198E-4</v>
      </c>
      <c r="H26" s="77">
        <v>2.5442505476742538E-2</v>
      </c>
      <c r="I26" s="77">
        <f t="shared" si="2"/>
        <v>2.5442505476742538E-2</v>
      </c>
      <c r="J26" s="76">
        <f>分析係数表!G29</f>
        <v>0.26085431102534867</v>
      </c>
      <c r="K26" s="78">
        <f t="shared" si="3"/>
        <v>6.6367872368943348E-3</v>
      </c>
      <c r="L26" s="79"/>
      <c r="M26" s="80"/>
      <c r="N26" s="81">
        <f>分析係数表!H29</f>
        <v>9.7721642042795844E-3</v>
      </c>
      <c r="O26" s="82">
        <f t="shared" si="4"/>
        <v>2.4772511355808571E-2</v>
      </c>
      <c r="P26" s="76">
        <f>分析係数表!C29</f>
        <v>0.37519639677385563</v>
      </c>
      <c r="Q26" s="82">
        <f t="shared" si="5"/>
        <v>9.2945569997387976E-3</v>
      </c>
      <c r="R26" s="83">
        <v>1.2663610280223768E-2</v>
      </c>
      <c r="S26" s="84">
        <f t="shared" si="6"/>
        <v>3.8106115756966305E-2</v>
      </c>
      <c r="T26" s="85">
        <f>分析係数表!F29</f>
        <v>0.42899745636347691</v>
      </c>
      <c r="U26" s="86">
        <f t="shared" si="7"/>
        <v>1.6347426731630754E-2</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投入係数表!AE27</f>
        <v>9.6864558371865406E-3</v>
      </c>
      <c r="E27" s="77">
        <f t="shared" si="0"/>
        <v>0.96864558371865406</v>
      </c>
      <c r="F27" s="76">
        <f>分析係数表!C30</f>
        <v>1</v>
      </c>
      <c r="G27" s="77">
        <f t="shared" si="1"/>
        <v>0.96864558371865406</v>
      </c>
      <c r="H27" s="77">
        <v>0.99606892178331863</v>
      </c>
      <c r="I27" s="77">
        <f t="shared" si="2"/>
        <v>0.99606892178331863</v>
      </c>
      <c r="J27" s="76">
        <f>分析係数表!G30</f>
        <v>0.34460347092581067</v>
      </c>
      <c r="K27" s="78">
        <f t="shared" si="3"/>
        <v>0.34324880772786143</v>
      </c>
      <c r="L27" s="79"/>
      <c r="M27" s="80"/>
      <c r="N27" s="81">
        <f>分析係数表!H30</f>
        <v>0</v>
      </c>
      <c r="O27" s="82">
        <f t="shared" si="4"/>
        <v>0</v>
      </c>
      <c r="P27" s="76">
        <f>分析係数表!C30</f>
        <v>1</v>
      </c>
      <c r="Q27" s="82">
        <f t="shared" si="5"/>
        <v>0</v>
      </c>
      <c r="R27" s="83">
        <v>7.7970580229964667E-3</v>
      </c>
      <c r="S27" s="84">
        <f t="shared" si="6"/>
        <v>1.0038659798063152</v>
      </c>
      <c r="T27" s="85">
        <f>分析係数表!F30</f>
        <v>0.44064163728133859</v>
      </c>
      <c r="U27" s="86">
        <f t="shared" si="7"/>
        <v>0.4423451489528899</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投入係数表!AE28</f>
        <v>1.5862837085288063E-3</v>
      </c>
      <c r="E28" s="77">
        <f t="shared" si="0"/>
        <v>0.15862837085288065</v>
      </c>
      <c r="F28" s="76">
        <f>分析係数表!C31</f>
        <v>0.41247576690614662</v>
      </c>
      <c r="G28" s="77">
        <f t="shared" si="1"/>
        <v>6.5430358920614579E-2</v>
      </c>
      <c r="H28" s="77">
        <v>8.2786720597114893E-2</v>
      </c>
      <c r="I28" s="77">
        <f t="shared" si="2"/>
        <v>8.2786720597114893E-2</v>
      </c>
      <c r="J28" s="76">
        <f>分析係数表!G31</f>
        <v>7.085965394122494E-2</v>
      </c>
      <c r="K28" s="78">
        <f t="shared" si="3"/>
        <v>5.8662383724404406E-3</v>
      </c>
      <c r="L28" s="79"/>
      <c r="M28" s="80"/>
      <c r="N28" s="81">
        <f>分析係数表!H31</f>
        <v>2.0541858162151181E-2</v>
      </c>
      <c r="O28" s="82">
        <f t="shared" si="4"/>
        <v>5.207376830287451E-2</v>
      </c>
      <c r="P28" s="76">
        <f>分析係数表!C31</f>
        <v>0.41247576690614662</v>
      </c>
      <c r="Q28" s="82">
        <f t="shared" si="5"/>
        <v>2.1479167516421153E-2</v>
      </c>
      <c r="R28" s="83">
        <v>2.8705874264660928E-2</v>
      </c>
      <c r="S28" s="84">
        <f t="shared" si="6"/>
        <v>0.11149259486177582</v>
      </c>
      <c r="T28" s="85">
        <f>分析係数表!F31</f>
        <v>0.34509750068662454</v>
      </c>
      <c r="U28" s="86">
        <f t="shared" si="7"/>
        <v>3.8475815831865233E-2</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投入係数表!AE29</f>
        <v>1.6875358601370279E-4</v>
      </c>
      <c r="E29" s="77">
        <f t="shared" si="0"/>
        <v>1.687535860137028E-2</v>
      </c>
      <c r="F29" s="76">
        <f>分析係数表!C32</f>
        <v>0.57030303030303031</v>
      </c>
      <c r="G29" s="77">
        <f t="shared" si="1"/>
        <v>9.624068147811778E-3</v>
      </c>
      <c r="H29" s="77">
        <v>1.3784188859887556E-2</v>
      </c>
      <c r="I29" s="77">
        <f t="shared" si="2"/>
        <v>1.3784188859887556E-2</v>
      </c>
      <c r="J29" s="76">
        <f>分析係数表!G32</f>
        <v>0.14036939313984167</v>
      </c>
      <c r="K29" s="78">
        <f t="shared" si="3"/>
        <v>1.9348782251873823E-3</v>
      </c>
      <c r="L29" s="79"/>
      <c r="M29" s="80"/>
      <c r="N29" s="81">
        <f>分析係数表!H32</f>
        <v>5.992433283396389E-3</v>
      </c>
      <c r="O29" s="82">
        <f t="shared" si="4"/>
        <v>1.519086442457155E-2</v>
      </c>
      <c r="P29" s="76">
        <f>分析係数表!C32</f>
        <v>0.57030303030303031</v>
      </c>
      <c r="Q29" s="82">
        <f t="shared" si="5"/>
        <v>8.6633960142556542E-3</v>
      </c>
      <c r="R29" s="83">
        <v>1.1149117679367356E-2</v>
      </c>
      <c r="S29" s="84">
        <f t="shared" si="6"/>
        <v>2.4933306539254914E-2</v>
      </c>
      <c r="T29" s="85">
        <f>分析係数表!F32</f>
        <v>0.48284960422163586</v>
      </c>
      <c r="U29" s="86">
        <f t="shared" si="7"/>
        <v>1.203903719441596E-2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投入係数表!AE30</f>
        <v>0</v>
      </c>
      <c r="E30" s="77">
        <f t="shared" si="0"/>
        <v>0</v>
      </c>
      <c r="F30" s="76">
        <f>分析係数表!C33</f>
        <v>0.6011428571428572</v>
      </c>
      <c r="G30" s="77">
        <f t="shared" si="1"/>
        <v>0</v>
      </c>
      <c r="H30" s="77">
        <v>8.7069635305818301E-3</v>
      </c>
      <c r="I30" s="77">
        <f t="shared" si="2"/>
        <v>8.7069635305818301E-3</v>
      </c>
      <c r="J30" s="76">
        <f>分析係数表!G33</f>
        <v>0.50790638836179636</v>
      </c>
      <c r="K30" s="78">
        <f t="shared" si="3"/>
        <v>4.4223224004156922E-3</v>
      </c>
      <c r="L30" s="79"/>
      <c r="M30" s="80"/>
      <c r="N30" s="81">
        <f>分析係数表!H33</f>
        <v>9.0684523053819453E-4</v>
      </c>
      <c r="O30" s="82">
        <f t="shared" si="4"/>
        <v>2.2988596284157919E-3</v>
      </c>
      <c r="P30" s="76">
        <f>分析係数表!C33</f>
        <v>0.6011428571428572</v>
      </c>
      <c r="Q30" s="82">
        <f t="shared" si="5"/>
        <v>1.3819430451962361E-3</v>
      </c>
      <c r="R30" s="83">
        <v>4.2512468324243753E-3</v>
      </c>
      <c r="S30" s="84">
        <f t="shared" si="6"/>
        <v>1.2958210363006206E-2</v>
      </c>
      <c r="T30" s="85">
        <f>分析係数表!F33</f>
        <v>0.64579380139152431</v>
      </c>
      <c r="U30" s="86">
        <f t="shared" si="7"/>
        <v>8.3683319295568218E-3</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投入係数表!AE31</f>
        <v>9.618954402781059E-4</v>
      </c>
      <c r="E31" s="77">
        <f t="shared" si="0"/>
        <v>9.6189544027810589E-2</v>
      </c>
      <c r="F31" s="76">
        <f>分析係数表!C34</f>
        <v>0.23356645198677672</v>
      </c>
      <c r="G31" s="77">
        <f t="shared" si="1"/>
        <v>2.2466650516801568E-2</v>
      </c>
      <c r="H31" s="77">
        <v>5.1552911994019124E-2</v>
      </c>
      <c r="I31" s="77">
        <f t="shared" si="2"/>
        <v>5.1552911994019124E-2</v>
      </c>
      <c r="J31" s="76">
        <f>分析係数表!G34</f>
        <v>0.42480002746403928</v>
      </c>
      <c r="K31" s="78">
        <f t="shared" si="3"/>
        <v>2.1899678430910525E-2</v>
      </c>
      <c r="L31" s="79"/>
      <c r="M31" s="80"/>
      <c r="N31" s="81">
        <f>分析係数表!H34</f>
        <v>0.14989426184611926</v>
      </c>
      <c r="O31" s="82">
        <f t="shared" si="4"/>
        <v>0.37998310570010307</v>
      </c>
      <c r="P31" s="76">
        <f>分析係数表!C34</f>
        <v>0.23356645198677672</v>
      </c>
      <c r="Q31" s="82">
        <f t="shared" si="5"/>
        <v>8.8751305813289424E-2</v>
      </c>
      <c r="R31" s="83">
        <v>9.6907504779674136E-2</v>
      </c>
      <c r="S31" s="84">
        <f t="shared" si="6"/>
        <v>0.14846041677369326</v>
      </c>
      <c r="T31" s="85">
        <f>分析係数表!F34</f>
        <v>0.69961207044526075</v>
      </c>
      <c r="U31" s="86">
        <f t="shared" si="7"/>
        <v>0.10386469955820986</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投入係数表!AE32</f>
        <v>7.5820986195956661E-2</v>
      </c>
      <c r="E32" s="77">
        <f t="shared" si="0"/>
        <v>7.5820986195956657</v>
      </c>
      <c r="F32" s="76">
        <f>分析係数表!C35</f>
        <v>0.38334288443170961</v>
      </c>
      <c r="G32" s="77">
        <f t="shared" si="1"/>
        <v>2.9065435548814862</v>
      </c>
      <c r="H32" s="77">
        <v>3.0182297689375068</v>
      </c>
      <c r="I32" s="77">
        <f t="shared" si="2"/>
        <v>3.0182297689375068</v>
      </c>
      <c r="J32" s="76">
        <f>分析係数表!G35</f>
        <v>0.31383724189479584</v>
      </c>
      <c r="K32" s="78">
        <f t="shared" si="3"/>
        <v>0.94723290608811406</v>
      </c>
      <c r="L32" s="79"/>
      <c r="M32" s="80"/>
      <c r="N32" s="81">
        <f>分析係数表!H35</f>
        <v>5.7098603095606881E-2</v>
      </c>
      <c r="O32" s="82">
        <f t="shared" si="4"/>
        <v>0.14474539764357192</v>
      </c>
      <c r="P32" s="76">
        <f>分析係数表!C35</f>
        <v>0.38334288443170961</v>
      </c>
      <c r="Q32" s="82">
        <f t="shared" si="5"/>
        <v>5.5487118240901641E-2</v>
      </c>
      <c r="R32" s="83">
        <v>7.4831904958873235E-2</v>
      </c>
      <c r="S32" s="84">
        <f t="shared" si="6"/>
        <v>3.0930616738963801</v>
      </c>
      <c r="T32" s="85">
        <f>分析係数表!F35</f>
        <v>0.64393160796038496</v>
      </c>
      <c r="U32" s="86">
        <f t="shared" si="7"/>
        <v>1.991720177192736</v>
      </c>
      <c r="V32" s="87">
        <f>分析係数表!D35</f>
        <v>7.0354106325329346E-2</v>
      </c>
      <c r="W32" s="88">
        <f t="shared" si="8"/>
        <v>0</v>
      </c>
      <c r="X32" s="76">
        <f>分析係数表!E35</f>
        <v>6.4374474446416891E-2</v>
      </c>
      <c r="Y32" s="89">
        <f t="shared" si="9"/>
        <v>0</v>
      </c>
    </row>
    <row r="33" spans="1:25" x14ac:dyDescent="0.2">
      <c r="A33" s="6" t="s">
        <v>21</v>
      </c>
      <c r="B33" s="5" t="s">
        <v>38</v>
      </c>
      <c r="C33" s="75">
        <f>最終需要_まとめ!C34</f>
        <v>100</v>
      </c>
      <c r="D33" s="76">
        <f>投入係数表!AE33</f>
        <v>1.7415370076614128E-2</v>
      </c>
      <c r="E33" s="77">
        <f t="shared" si="0"/>
        <v>1.7415370076614127</v>
      </c>
      <c r="F33" s="76">
        <f>分析係数表!C36</f>
        <v>0.89284634912959382</v>
      </c>
      <c r="G33" s="77">
        <f t="shared" si="1"/>
        <v>1.5549249591645697</v>
      </c>
      <c r="H33" s="77">
        <v>1.6289580824465006</v>
      </c>
      <c r="I33" s="77">
        <f t="shared" si="2"/>
        <v>101.6289580824465</v>
      </c>
      <c r="J33" s="76">
        <f>分析係数表!G36</f>
        <v>2.3659252759121133E-2</v>
      </c>
      <c r="K33" s="78">
        <f t="shared" si="3"/>
        <v>2.4044652069187284</v>
      </c>
      <c r="L33" s="79"/>
      <c r="M33" s="80"/>
      <c r="N33" s="81">
        <f>分析係数表!H36</f>
        <v>0.22140807672636126</v>
      </c>
      <c r="O33" s="82">
        <f t="shared" si="4"/>
        <v>0.5612711759969724</v>
      </c>
      <c r="P33" s="76">
        <f>分析係数表!C36</f>
        <v>0.89284634912959382</v>
      </c>
      <c r="Q33" s="82">
        <f t="shared" si="5"/>
        <v>0.50112892036057055</v>
      </c>
      <c r="R33" s="83">
        <v>0.51833513065528314</v>
      </c>
      <c r="S33" s="84">
        <f t="shared" si="6"/>
        <v>102.14729321310179</v>
      </c>
      <c r="T33" s="85">
        <f>分析係数表!F36</f>
        <v>0.87728239225083537</v>
      </c>
      <c r="U33" s="86">
        <f t="shared" si="7"/>
        <v>89.612021751937462</v>
      </c>
      <c r="V33" s="87">
        <f>分析係数表!D36</f>
        <v>1.2572142158020858E-2</v>
      </c>
      <c r="W33" s="88">
        <f t="shared" si="8"/>
        <v>1</v>
      </c>
      <c r="X33" s="76">
        <f>分析係数表!E36</f>
        <v>6.0582537378919303E-3</v>
      </c>
      <c r="Y33" s="89">
        <f t="shared" si="9"/>
        <v>1</v>
      </c>
    </row>
    <row r="34" spans="1:25" x14ac:dyDescent="0.2">
      <c r="A34" s="6" t="s">
        <v>22</v>
      </c>
      <c r="B34" s="5" t="s">
        <v>378</v>
      </c>
      <c r="C34" s="90"/>
      <c r="D34" s="76">
        <f>投入係数表!AE34</f>
        <v>2.5313037902055421E-4</v>
      </c>
      <c r="E34" s="77">
        <f t="shared" si="0"/>
        <v>2.531303790205542E-2</v>
      </c>
      <c r="F34" s="76">
        <f>分析係数表!C37</f>
        <v>0.21490407922986354</v>
      </c>
      <c r="G34" s="77">
        <f t="shared" si="1"/>
        <v>5.4398751028518566E-3</v>
      </c>
      <c r="H34" s="77">
        <v>3.492726299856927E-2</v>
      </c>
      <c r="I34" s="77">
        <f t="shared" si="2"/>
        <v>3.492726299856927E-2</v>
      </c>
      <c r="J34" s="76">
        <f>分析係数表!G37</f>
        <v>0.45930626057529611</v>
      </c>
      <c r="K34" s="78">
        <f t="shared" si="3"/>
        <v>1.6042310560002757E-2</v>
      </c>
      <c r="L34" s="79"/>
      <c r="M34" s="80"/>
      <c r="N34" s="81">
        <f>分析係数表!H37</f>
        <v>4.6223715090992851E-2</v>
      </c>
      <c r="O34" s="82">
        <f t="shared" si="4"/>
        <v>0.11717747297960973</v>
      </c>
      <c r="P34" s="76">
        <f>分析係数表!C37</f>
        <v>0.21490407922986354</v>
      </c>
      <c r="Q34" s="82">
        <f t="shared" si="5"/>
        <v>2.5181916937165243E-2</v>
      </c>
      <c r="R34" s="83">
        <v>2.9516988238508655E-2</v>
      </c>
      <c r="S34" s="84">
        <f t="shared" si="6"/>
        <v>6.4444251237077921E-2</v>
      </c>
      <c r="T34" s="85">
        <f>分析係数表!F37</f>
        <v>0.7057529610829103</v>
      </c>
      <c r="U34" s="86">
        <f t="shared" si="7"/>
        <v>4.548172113533875E-2</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投入係数表!AE35</f>
        <v>1.0631475918863277E-3</v>
      </c>
      <c r="E35" s="77">
        <f t="shared" si="0"/>
        <v>0.10631475918863277</v>
      </c>
      <c r="F35" s="76">
        <f>分析係数表!C38</f>
        <v>0.11038675651919128</v>
      </c>
      <c r="G35" s="77">
        <f t="shared" si="1"/>
        <v>1.1735741436952059E-2</v>
      </c>
      <c r="H35" s="77">
        <v>3.5361590697216103E-2</v>
      </c>
      <c r="I35" s="77">
        <f t="shared" si="2"/>
        <v>3.5361590697216103E-2</v>
      </c>
      <c r="J35" s="76">
        <f>分析係数表!G38</f>
        <v>0.31473468458209974</v>
      </c>
      <c r="K35" s="78">
        <f t="shared" si="3"/>
        <v>1.1129519094409623E-2</v>
      </c>
      <c r="L35" s="79"/>
      <c r="M35" s="80"/>
      <c r="N35" s="81">
        <f>分析係数表!H38</f>
        <v>4.1428317511906877E-2</v>
      </c>
      <c r="O35" s="82">
        <f t="shared" si="4"/>
        <v>0.10502110326454703</v>
      </c>
      <c r="P35" s="76">
        <f>分析係数表!C38</f>
        <v>0.11038675651919128</v>
      </c>
      <c r="Q35" s="82">
        <f t="shared" si="5"/>
        <v>1.1592938955440397E-2</v>
      </c>
      <c r="R35" s="83">
        <v>1.4096373123327271E-2</v>
      </c>
      <c r="S35" s="84">
        <f t="shared" si="6"/>
        <v>4.9457963820543377E-2</v>
      </c>
      <c r="T35" s="85">
        <f>分析係数表!F38</f>
        <v>0.52516511045319969</v>
      </c>
      <c r="U35" s="86">
        <f t="shared" si="7"/>
        <v>2.5973597032606016E-2</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投入係数表!AE36</f>
        <v>0</v>
      </c>
      <c r="E36" s="77">
        <f t="shared" si="0"/>
        <v>0</v>
      </c>
      <c r="F36" s="76">
        <f>分析係数表!C39</f>
        <v>1</v>
      </c>
      <c r="G36" s="77">
        <f t="shared" si="1"/>
        <v>0</v>
      </c>
      <c r="H36" s="77">
        <v>8.3424065938316715E-3</v>
      </c>
      <c r="I36" s="77">
        <f t="shared" si="2"/>
        <v>8.3424065938316715E-3</v>
      </c>
      <c r="J36" s="76">
        <f>分析係数表!G39</f>
        <v>0.35137517630465442</v>
      </c>
      <c r="K36" s="78">
        <f t="shared" si="3"/>
        <v>2.9313145877127153E-3</v>
      </c>
      <c r="L36" s="79"/>
      <c r="M36" s="80"/>
      <c r="N36" s="81">
        <f>分析係数表!H39</f>
        <v>3.6128713984641667E-3</v>
      </c>
      <c r="O36" s="82">
        <f t="shared" si="4"/>
        <v>9.1586567596085144E-3</v>
      </c>
      <c r="P36" s="76">
        <f>分析係数表!C39</f>
        <v>1</v>
      </c>
      <c r="Q36" s="82">
        <f t="shared" si="5"/>
        <v>9.1586567596085144E-3</v>
      </c>
      <c r="R36" s="83">
        <v>1.2917186959554282E-2</v>
      </c>
      <c r="S36" s="84">
        <f t="shared" si="6"/>
        <v>2.1259593553385955E-2</v>
      </c>
      <c r="T36" s="85">
        <f>分析係数表!F39</f>
        <v>0.70210390220968499</v>
      </c>
      <c r="U36" s="86">
        <f t="shared" si="7"/>
        <v>1.4926443593224143E-2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投入係数表!AE37</f>
        <v>0</v>
      </c>
      <c r="E37" s="77">
        <f t="shared" si="0"/>
        <v>0</v>
      </c>
      <c r="F37" s="76">
        <f>分析係数表!C40</f>
        <v>1</v>
      </c>
      <c r="G37" s="77">
        <f t="shared" si="1"/>
        <v>0</v>
      </c>
      <c r="H37" s="77">
        <v>1.205498350410517E-3</v>
      </c>
      <c r="I37" s="77">
        <f t="shared" si="2"/>
        <v>1.205498350410517E-3</v>
      </c>
      <c r="J37" s="76">
        <f>分析係数表!G40</f>
        <v>0.54518413597733706</v>
      </c>
      <c r="K37" s="78">
        <f t="shared" si="3"/>
        <v>6.572185765906628E-4</v>
      </c>
      <c r="L37" s="79"/>
      <c r="M37" s="80"/>
      <c r="N37" s="81">
        <f>分析係数表!H40</f>
        <v>3.4256985428810838E-2</v>
      </c>
      <c r="O37" s="82">
        <f t="shared" si="4"/>
        <v>8.6841721323034957E-2</v>
      </c>
      <c r="P37" s="76">
        <f>分析係数表!C40</f>
        <v>1</v>
      </c>
      <c r="Q37" s="82">
        <f t="shared" si="5"/>
        <v>8.6841721323034957E-2</v>
      </c>
      <c r="R37" s="83">
        <v>8.7005446097675729E-2</v>
      </c>
      <c r="S37" s="84">
        <f t="shared" si="6"/>
        <v>8.8210944448086248E-2</v>
      </c>
      <c r="T37" s="85">
        <f>分析係数表!F40</f>
        <v>0.74197355996222847</v>
      </c>
      <c r="U37" s="86">
        <f t="shared" si="7"/>
        <v>6.5450188479776933E-2</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投入係数表!AE38</f>
        <v>0</v>
      </c>
      <c r="E38" s="77">
        <f t="shared" si="0"/>
        <v>0</v>
      </c>
      <c r="F38" s="76">
        <f>分析係数表!C41</f>
        <v>0.81633454219164769</v>
      </c>
      <c r="G38" s="77">
        <f t="shared" si="1"/>
        <v>0</v>
      </c>
      <c r="H38" s="77">
        <v>4.0635786739821449E-4</v>
      </c>
      <c r="I38" s="77">
        <f t="shared" si="2"/>
        <v>4.0635786739821449E-4</v>
      </c>
      <c r="J38" s="76">
        <f>分析係数表!G41</f>
        <v>0.4395790436970945</v>
      </c>
      <c r="K38" s="78">
        <f t="shared" si="3"/>
        <v>1.7862640274969786E-4</v>
      </c>
      <c r="L38" s="79"/>
      <c r="M38" s="80"/>
      <c r="N38" s="81">
        <f>分析係数表!H41</f>
        <v>5.7994566183378615E-2</v>
      </c>
      <c r="O38" s="82">
        <f t="shared" si="4"/>
        <v>0.14701667095644672</v>
      </c>
      <c r="P38" s="76">
        <f>分析係数表!C41</f>
        <v>0.81633454219164769</v>
      </c>
      <c r="Q38" s="82">
        <f t="shared" si="5"/>
        <v>0.12001478677977104</v>
      </c>
      <c r="R38" s="83">
        <v>0.12223511043077587</v>
      </c>
      <c r="S38" s="84">
        <f t="shared" si="6"/>
        <v>0.12264146829817409</v>
      </c>
      <c r="T38" s="85">
        <f>分析係数表!F41</f>
        <v>0.54481811942347291</v>
      </c>
      <c r="U38" s="86">
        <f t="shared" si="7"/>
        <v>6.6817294121544676E-2</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投入係数表!AE39</f>
        <v>1.1812751020959196E-4</v>
      </c>
      <c r="E39" s="77">
        <f>$C$33*D39</f>
        <v>1.1812751020959196E-2</v>
      </c>
      <c r="F39" s="76">
        <f>分析係数表!C42</f>
        <v>0.95937673900946019</v>
      </c>
      <c r="G39" s="77">
        <f>E39*F39</f>
        <v>1.1332878553218505E-2</v>
      </c>
      <c r="H39" s="77">
        <v>2.1457059771802192E-2</v>
      </c>
      <c r="I39" s="77">
        <f>C39+H39</f>
        <v>2.1457059771802192E-2</v>
      </c>
      <c r="J39" s="76">
        <f>分析係数表!G42</f>
        <v>0.48447864154948261</v>
      </c>
      <c r="K39" s="78">
        <f>I39*J39</f>
        <v>1.0395487169888777E-2</v>
      </c>
      <c r="L39" s="79"/>
      <c r="M39" s="80"/>
      <c r="N39" s="81">
        <f>分析係数表!H42</f>
        <v>1.0613716578219029E-2</v>
      </c>
      <c r="O39" s="82">
        <f t="shared" si="4"/>
        <v>2.6905853090978427E-2</v>
      </c>
      <c r="P39" s="76">
        <f>分析係数表!C42</f>
        <v>0.95937673900946019</v>
      </c>
      <c r="Q39" s="82">
        <f>O39*P39</f>
        <v>2.5812849598690488E-2</v>
      </c>
      <c r="R39" s="83">
        <v>2.7055408522207169E-2</v>
      </c>
      <c r="S39" s="84">
        <f>I39+R39</f>
        <v>4.8512468294009362E-2</v>
      </c>
      <c r="T39" s="85">
        <f>分析係数表!F42</f>
        <v>0.55638100291854609</v>
      </c>
      <c r="U39" s="86">
        <f>S39*T39</f>
        <v>2.6991415763475097E-2</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投入係数表!AE40</f>
        <v>1.1289614904316717E-2</v>
      </c>
      <c r="E40" s="77">
        <f>$C$33*D40</f>
        <v>1.1289614904316716</v>
      </c>
      <c r="F40" s="76">
        <f>分析係数表!C43</f>
        <v>0.4131437979732393</v>
      </c>
      <c r="G40" s="77">
        <f>E40*F40</f>
        <v>0.46642343792246965</v>
      </c>
      <c r="H40" s="77">
        <v>0.70217178890289444</v>
      </c>
      <c r="I40" s="77">
        <f>C40+H40</f>
        <v>0.70217178890289444</v>
      </c>
      <c r="J40" s="76">
        <f>分析係数表!G43</f>
        <v>0.33776204164621748</v>
      </c>
      <c r="K40" s="78">
        <f>I40*J40</f>
        <v>0.23716697700621847</v>
      </c>
      <c r="L40" s="79"/>
      <c r="M40" s="80"/>
      <c r="N40" s="81">
        <f>分析係数表!H43</f>
        <v>3.0226965224299098E-2</v>
      </c>
      <c r="O40" s="82">
        <f t="shared" si="4"/>
        <v>7.662558913435516E-2</v>
      </c>
      <c r="P40" s="76">
        <f>分析係数表!C43</f>
        <v>0.4131437979732393</v>
      </c>
      <c r="Q40" s="82">
        <f>O40*P40</f>
        <v>3.1657386916904472E-2</v>
      </c>
      <c r="R40" s="83">
        <v>5.6635642228637234E-2</v>
      </c>
      <c r="S40" s="84">
        <f>I40+R40</f>
        <v>0.75880743113153171</v>
      </c>
      <c r="T40" s="85">
        <f>分析係数表!F43</f>
        <v>0.53379373203393399</v>
      </c>
      <c r="U40" s="86">
        <f>S40*T40</f>
        <v>0.40504665055878264</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投入係数表!AE41</f>
        <v>3.5438253062877587E-4</v>
      </c>
      <c r="E41" s="77">
        <f>$C$33*D41</f>
        <v>3.5438253062877588E-2</v>
      </c>
      <c r="F41" s="76">
        <f>分析係数表!C44</f>
        <v>0.45547864698968266</v>
      </c>
      <c r="G41" s="77">
        <f>E41*F41</f>
        <v>1.614136755675746E-2</v>
      </c>
      <c r="H41" s="77">
        <v>1.7258449590681881E-2</v>
      </c>
      <c r="I41" s="77">
        <f>C41+H41</f>
        <v>1.7258449590681881E-2</v>
      </c>
      <c r="J41" s="76">
        <f>分析係数表!G44</f>
        <v>0.26709165419892017</v>
      </c>
      <c r="K41" s="78">
        <f>I41*J41</f>
        <v>4.6095878500839E-3</v>
      </c>
      <c r="L41" s="79"/>
      <c r="M41" s="80"/>
      <c r="N41" s="81">
        <f>分析係数表!H44</f>
        <v>0.10779487886361411</v>
      </c>
      <c r="O41" s="82">
        <f t="shared" si="4"/>
        <v>0.27326084631052833</v>
      </c>
      <c r="P41" s="76">
        <f>分析係数表!C44</f>
        <v>0.45547864698968266</v>
      </c>
      <c r="Q41" s="82">
        <f>O41*P41</f>
        <v>0.12446448055277506</v>
      </c>
      <c r="R41" s="83">
        <v>0.12652549181569575</v>
      </c>
      <c r="S41" s="84">
        <f>I41+R41</f>
        <v>0.14378394140637762</v>
      </c>
      <c r="T41" s="85">
        <f>分析係数表!F44</f>
        <v>0.48806348793338972</v>
      </c>
      <c r="U41" s="86">
        <f>S41*T41</f>
        <v>7.0175691951606806E-2</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投入係数表!AE42</f>
        <v>2.0250430321644335E-4</v>
      </c>
      <c r="E42" s="77">
        <f>$C$33*D42</f>
        <v>2.0250430321644336E-2</v>
      </c>
      <c r="F42" s="76">
        <f>分析係数表!C45</f>
        <v>1</v>
      </c>
      <c r="G42" s="77">
        <f>E42*F42</f>
        <v>2.0250430321644336E-2</v>
      </c>
      <c r="H42" s="77">
        <v>4.2195882392957913E-2</v>
      </c>
      <c r="I42" s="77">
        <f>C42+H42</f>
        <v>4.2195882392957913E-2</v>
      </c>
      <c r="J42" s="76">
        <f>分析係数表!G45</f>
        <v>0</v>
      </c>
      <c r="K42" s="78">
        <f>I42*J42</f>
        <v>0</v>
      </c>
      <c r="L42" s="79"/>
      <c r="M42" s="80"/>
      <c r="N42" s="81">
        <f>分析係数表!H45</f>
        <v>0</v>
      </c>
      <c r="O42" s="82">
        <f t="shared" si="4"/>
        <v>0</v>
      </c>
      <c r="P42" s="76">
        <f>分析係数表!C45</f>
        <v>1</v>
      </c>
      <c r="Q42" s="82">
        <f>O42*P42</f>
        <v>0</v>
      </c>
      <c r="R42" s="83">
        <v>2.7187663262244377E-3</v>
      </c>
      <c r="S42" s="84">
        <f>I42+R42</f>
        <v>4.4914648719182354E-2</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投入係数表!AE43</f>
        <v>8.1001721286577341E-4</v>
      </c>
      <c r="E43" s="77">
        <f>$C$33*D43</f>
        <v>8.1001721286577344E-2</v>
      </c>
      <c r="F43" s="76">
        <f>分析係数表!C46</f>
        <v>0.339622641509434</v>
      </c>
      <c r="G43" s="77">
        <f>E43*F43</f>
        <v>2.7510018550158347E-2</v>
      </c>
      <c r="H43" s="77">
        <v>4.400691644393212E-2</v>
      </c>
      <c r="I43" s="77">
        <f>C43+H43</f>
        <v>4.400691644393212E-2</v>
      </c>
      <c r="J43" s="76">
        <f>分析係数表!G46</f>
        <v>9.1833387996064289E-3</v>
      </c>
      <c r="K43" s="78">
        <f>I43*J43</f>
        <v>4.0413042323060003E-4</v>
      </c>
      <c r="L43" s="79"/>
      <c r="M43" s="80"/>
      <c r="N43" s="81">
        <f>分析係数表!H46</f>
        <v>2.0661561732582222E-2</v>
      </c>
      <c r="O43" s="82">
        <f t="shared" si="4"/>
        <v>5.2377217773825396E-2</v>
      </c>
      <c r="P43" s="76">
        <f>分析係数表!C46</f>
        <v>0.339622641509434</v>
      </c>
      <c r="Q43" s="82">
        <f>O43*P43</f>
        <v>1.7788489055261456E-2</v>
      </c>
      <c r="R43" s="83">
        <v>1.9826571937084172E-2</v>
      </c>
      <c r="S43" s="84">
        <f>I43+R43</f>
        <v>6.3833488381016296E-2</v>
      </c>
      <c r="T43" s="85">
        <f>分析係数表!F46</f>
        <v>0.31321744834371923</v>
      </c>
      <c r="U43" s="86">
        <f>S43*T43</f>
        <v>1.9993762349580373E-2</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投入係数表!AE44</f>
        <v>0.12119882547504135</v>
      </c>
      <c r="E44" s="91">
        <f>SUM(E5:E43)</f>
        <v>12.119882547504137</v>
      </c>
      <c r="F44" s="92">
        <f>分析係数表!C47</f>
        <v>0.37586044165269894</v>
      </c>
      <c r="G44" s="91">
        <f>SUM(G5:G43)</f>
        <v>6.1081941372831734</v>
      </c>
      <c r="H44" s="91">
        <f>SUM(H5:H43)</f>
        <v>6.8457863456801293</v>
      </c>
      <c r="I44" s="91">
        <f>SUM(I5:I43)</f>
        <v>106.84578634568014</v>
      </c>
      <c r="J44" s="92">
        <f>分析係数表!G47</f>
        <v>0.22454849559823431</v>
      </c>
      <c r="K44" s="93">
        <f>SUM(K5:K43)</f>
        <v>4.0409261714428935</v>
      </c>
      <c r="L44" s="94">
        <f>最終需要_まとめ!$L$33</f>
        <v>0.62733333333333341</v>
      </c>
      <c r="M44" s="91">
        <f>K44*L44</f>
        <v>2.5350076848851755</v>
      </c>
      <c r="N44" s="95">
        <f>分析係数表!H47</f>
        <v>1</v>
      </c>
      <c r="O44" s="96">
        <f>SUM(O5:O43)</f>
        <v>2.5350076848851755</v>
      </c>
      <c r="P44" s="92">
        <f>分析係数表!C47</f>
        <v>0.37586044165269894</v>
      </c>
      <c r="Q44" s="96">
        <f>SUM(Q5:Q43)</f>
        <v>1.2104229126817234</v>
      </c>
      <c r="R44" s="91">
        <f>SUM(R5:R43)</f>
        <v>1.3405595051364609</v>
      </c>
      <c r="S44" s="97">
        <f>SUM(S5:S43)</f>
        <v>108.18634585081661</v>
      </c>
      <c r="T44" s="98">
        <f>分析係数表!F47</f>
        <v>0.4514453000332283</v>
      </c>
      <c r="U44" s="99">
        <f>SUM(U5:U43)</f>
        <v>93.032506644479199</v>
      </c>
      <c r="V44" s="100">
        <f>分析係数表!D47</f>
        <v>6.1166352989693973E-2</v>
      </c>
      <c r="W44" s="101">
        <f>SUM(W5:W43)</f>
        <v>1</v>
      </c>
      <c r="X44" s="92">
        <f>分析係数表!E47</f>
        <v>5.2427176815309715E-2</v>
      </c>
      <c r="Y44" s="102">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378</v>
      </c>
      <c r="S2" s="3" t="s">
        <v>153</v>
      </c>
      <c r="U2" s="64" t="s">
        <v>210</v>
      </c>
      <c r="W2" s="3" t="s">
        <v>130</v>
      </c>
      <c r="Y2" s="3" t="s">
        <v>154</v>
      </c>
    </row>
    <row r="3" spans="1:25" ht="44" x14ac:dyDescent="0.2">
      <c r="B3" s="65"/>
      <c r="C3" s="66" t="s">
        <v>228</v>
      </c>
      <c r="D3" s="66" t="s">
        <v>382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投入係数表!AF5</f>
        <v>8.4602368866328257E-5</v>
      </c>
      <c r="E5" s="77">
        <f t="shared" ref="E5:E38" si="0">$C$34*D5</f>
        <v>8.4602368866328256E-3</v>
      </c>
      <c r="F5" s="76">
        <f>分析係数表!C8</f>
        <v>0.31930596918295995</v>
      </c>
      <c r="G5" s="77">
        <f t="shared" ref="G5:G38" si="1">E5*F5</f>
        <v>2.7014041386037219E-3</v>
      </c>
      <c r="H5" s="77">
        <f t="array" ref="H5:H43">MMULT(逆行列係数!C5:AO43,'30'!G5:G43)</f>
        <v>3.6729939309414535E-3</v>
      </c>
      <c r="I5" s="77">
        <f t="shared" ref="I5:I38" si="2">C5+H5</f>
        <v>3.6729939309414535E-3</v>
      </c>
      <c r="J5" s="76">
        <f>分析係数表!G8</f>
        <v>0.11985164942416553</v>
      </c>
      <c r="K5" s="78">
        <f t="shared" ref="K5:K38" si="3">I5*J5</f>
        <v>4.4021438094828271E-4</v>
      </c>
      <c r="L5" s="79" t="s">
        <v>187</v>
      </c>
      <c r="M5" s="80" t="s">
        <v>187</v>
      </c>
      <c r="N5" s="81">
        <f>分析係数表!H8</f>
        <v>1.0269115390614515E-2</v>
      </c>
      <c r="O5" s="82">
        <f t="shared" ref="O5:O43" si="4">$M$44*N5</f>
        <v>0.31311058373734313</v>
      </c>
      <c r="P5" s="76">
        <f>分析係数表!C8</f>
        <v>0.31930596918295995</v>
      </c>
      <c r="Q5" s="82">
        <f t="shared" ref="Q5:Q38" si="5">O5*P5</f>
        <v>9.9978078401694689E-2</v>
      </c>
      <c r="R5" s="83">
        <f t="array" ref="R5:R43">MMULT(逆行列係数!C5:AO43,'30'!Q5:Q43)</f>
        <v>0.12945109452118148</v>
      </c>
      <c r="S5" s="84">
        <f t="shared" ref="S5:S38" si="6">I5+R5</f>
        <v>0.13312408845212292</v>
      </c>
      <c r="T5" s="85">
        <f>分析係数表!F8</f>
        <v>0.45168846379074762</v>
      </c>
      <c r="U5" s="86">
        <f t="shared" ref="U5:U38" si="7">S5*T5</f>
        <v>6.0130615006483007E-2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投入係数表!AF6</f>
        <v>0</v>
      </c>
      <c r="E6" s="77">
        <f t="shared" si="0"/>
        <v>0</v>
      </c>
      <c r="F6" s="76">
        <f>分析係数表!C9</f>
        <v>0.10538116591928248</v>
      </c>
      <c r="G6" s="77">
        <f t="shared" si="1"/>
        <v>0</v>
      </c>
      <c r="H6" s="77">
        <v>3.6795858466591474E-4</v>
      </c>
      <c r="I6" s="77">
        <f t="shared" si="2"/>
        <v>3.6795858466591474E-4</v>
      </c>
      <c r="J6" s="76">
        <f>分析係数表!G9</f>
        <v>0.23529411764705882</v>
      </c>
      <c r="K6" s="78">
        <f t="shared" si="3"/>
        <v>8.6578490509626999E-5</v>
      </c>
      <c r="L6" s="79"/>
      <c r="M6" s="80"/>
      <c r="N6" s="81">
        <f>分析係数表!H9</f>
        <v>5.5136190016722222E-4</v>
      </c>
      <c r="O6" s="82">
        <f t="shared" si="4"/>
        <v>1.6811306509387548E-2</v>
      </c>
      <c r="P6" s="76">
        <f>分析係数表!C9</f>
        <v>0.10538116591928248</v>
      </c>
      <c r="Q6" s="82">
        <f t="shared" si="5"/>
        <v>1.7715950805856828E-3</v>
      </c>
      <c r="R6" s="83">
        <v>2.094687754514539E-3</v>
      </c>
      <c r="S6" s="84">
        <f t="shared" si="6"/>
        <v>2.4626463391804539E-3</v>
      </c>
      <c r="T6" s="85">
        <f>分析係数表!F9</f>
        <v>0.68627450980392157</v>
      </c>
      <c r="U6" s="86">
        <f t="shared" si="7"/>
        <v>1.6900514092414881E-3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投入係数表!AF7</f>
        <v>0</v>
      </c>
      <c r="E7" s="77">
        <f t="shared" si="0"/>
        <v>0</v>
      </c>
      <c r="F7" s="76">
        <f>分析係数表!C10</f>
        <v>4.5045045045044585E-3</v>
      </c>
      <c r="G7" s="77">
        <f t="shared" si="1"/>
        <v>0</v>
      </c>
      <c r="H7" s="77">
        <v>5.4125312517904488E-6</v>
      </c>
      <c r="I7" s="77">
        <f t="shared" si="2"/>
        <v>5.4125312517904488E-6</v>
      </c>
      <c r="J7" s="76">
        <f>分析係数表!G10</f>
        <v>0.2857142857142857</v>
      </c>
      <c r="K7" s="78">
        <f t="shared" si="3"/>
        <v>1.5464375005115567E-6</v>
      </c>
      <c r="L7" s="79"/>
      <c r="M7" s="80"/>
      <c r="N7" s="81">
        <f>分析係数表!H10</f>
        <v>1.0301761818913889E-3</v>
      </c>
      <c r="O7" s="82">
        <f t="shared" si="4"/>
        <v>3.1410599004381999E-2</v>
      </c>
      <c r="P7" s="76">
        <f>分析係数表!C10</f>
        <v>4.5045045045044585E-3</v>
      </c>
      <c r="Q7" s="82">
        <f t="shared" si="5"/>
        <v>1.4148918470442196E-4</v>
      </c>
      <c r="R7" s="83">
        <v>2.0977023792305647E-4</v>
      </c>
      <c r="S7" s="84">
        <f t="shared" si="6"/>
        <v>2.151827691748469E-4</v>
      </c>
      <c r="T7" s="85">
        <f>分析係数表!F10</f>
        <v>0.5714285714285714</v>
      </c>
      <c r="U7" s="86">
        <f t="shared" si="7"/>
        <v>1.229615823856268E-4</v>
      </c>
      <c r="V7" s="87">
        <f>分析係数表!D10</f>
        <v>0</v>
      </c>
      <c r="W7" s="88">
        <f t="shared" si="8"/>
        <v>0</v>
      </c>
      <c r="X7" s="76">
        <f>分析係数表!E10</f>
        <v>0</v>
      </c>
      <c r="Y7" s="89">
        <f t="shared" si="9"/>
        <v>0</v>
      </c>
    </row>
    <row r="8" spans="1:25" x14ac:dyDescent="0.2">
      <c r="A8" s="6" t="s">
        <v>222</v>
      </c>
      <c r="B8" s="5" t="s">
        <v>27</v>
      </c>
      <c r="C8" s="90"/>
      <c r="D8" s="76">
        <f>投入係数表!AF8</f>
        <v>0</v>
      </c>
      <c r="E8" s="77">
        <f t="shared" si="0"/>
        <v>0</v>
      </c>
      <c r="F8" s="76">
        <f>分析係数表!C11</f>
        <v>3.1931139802859887E-3</v>
      </c>
      <c r="G8" s="77">
        <f t="shared" si="1"/>
        <v>0</v>
      </c>
      <c r="H8" s="77">
        <v>8.683814332359431E-4</v>
      </c>
      <c r="I8" s="77">
        <f t="shared" si="2"/>
        <v>8.683814332359431E-4</v>
      </c>
      <c r="J8" s="76">
        <f>分析係数表!G11</f>
        <v>0.37142857142857144</v>
      </c>
      <c r="K8" s="78">
        <f t="shared" si="3"/>
        <v>3.2254167520192175E-4</v>
      </c>
      <c r="L8" s="79"/>
      <c r="M8" s="80"/>
      <c r="N8" s="81">
        <f>分析係数表!H11</f>
        <v>-1.8136904610763891E-5</v>
      </c>
      <c r="O8" s="82">
        <f t="shared" si="4"/>
        <v>-5.5300350359827467E-4</v>
      </c>
      <c r="P8" s="76">
        <f>分析係数表!C11</f>
        <v>3.1931139802859887E-3</v>
      </c>
      <c r="Q8" s="82">
        <f t="shared" si="5"/>
        <v>-1.7658032184867838E-6</v>
      </c>
      <c r="R8" s="83">
        <v>3.9363571089501357E-4</v>
      </c>
      <c r="S8" s="84">
        <f t="shared" si="6"/>
        <v>1.2620171441309566E-3</v>
      </c>
      <c r="T8" s="85">
        <f>分析係数表!F11</f>
        <v>0.6</v>
      </c>
      <c r="U8" s="86">
        <f t="shared" si="7"/>
        <v>7.5721028647857396E-4</v>
      </c>
      <c r="V8" s="87">
        <f>分析係数表!D11</f>
        <v>2.8571428571428571E-2</v>
      </c>
      <c r="W8" s="88">
        <f t="shared" si="8"/>
        <v>0</v>
      </c>
      <c r="X8" s="76">
        <f>分析係数表!E11</f>
        <v>0</v>
      </c>
      <c r="Y8" s="89">
        <f t="shared" si="9"/>
        <v>0</v>
      </c>
    </row>
    <row r="9" spans="1:25" x14ac:dyDescent="0.2">
      <c r="A9" s="6" t="s">
        <v>223</v>
      </c>
      <c r="B9" s="5" t="s">
        <v>191</v>
      </c>
      <c r="C9" s="90"/>
      <c r="D9" s="76">
        <f>投入係数表!AF9</f>
        <v>1.6920473773265651E-4</v>
      </c>
      <c r="E9" s="77">
        <f t="shared" si="0"/>
        <v>1.6920473773265651E-2</v>
      </c>
      <c r="F9" s="76">
        <f>分析係数表!C12</f>
        <v>6.6043595279642764E-2</v>
      </c>
      <c r="G9" s="77">
        <f t="shared" si="1"/>
        <v>1.1174889218213665E-3</v>
      </c>
      <c r="H9" s="77">
        <v>1.6477866299517551E-3</v>
      </c>
      <c r="I9" s="77">
        <f t="shared" si="2"/>
        <v>1.6477866299517551E-3</v>
      </c>
      <c r="J9" s="76">
        <f>分析係数表!G12</f>
        <v>0.14090852981113441</v>
      </c>
      <c r="K9" s="78">
        <f t="shared" si="3"/>
        <v>2.3218719146894559E-4</v>
      </c>
      <c r="L9" s="79"/>
      <c r="M9" s="80"/>
      <c r="N9" s="81">
        <f>分析係数表!H12</f>
        <v>8.4811793340854105E-2</v>
      </c>
      <c r="O9" s="82">
        <f t="shared" si="4"/>
        <v>2.5859549835262521</v>
      </c>
      <c r="P9" s="76">
        <f>分析係数表!C12</f>
        <v>6.6043595279642764E-2</v>
      </c>
      <c r="Q9" s="82">
        <f t="shared" si="5"/>
        <v>0.17078576434338305</v>
      </c>
      <c r="R9" s="83">
        <v>0.19114807069505205</v>
      </c>
      <c r="S9" s="84">
        <f t="shared" si="6"/>
        <v>0.19279585732500379</v>
      </c>
      <c r="T9" s="85">
        <f>分析係数表!F12</f>
        <v>0.31027033699543266</v>
      </c>
      <c r="U9" s="86">
        <f t="shared" si="7"/>
        <v>5.981883562355228E-2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投入係数表!AF10</f>
        <v>1.3536379018612521E-3</v>
      </c>
      <c r="E10" s="77">
        <f t="shared" si="0"/>
        <v>0.13536379018612521</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0.42017206203396906</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投入係数表!AF11</f>
        <v>4.9069373942470388E-3</v>
      </c>
      <c r="E11" s="77">
        <f t="shared" si="0"/>
        <v>0.4906937394247039</v>
      </c>
      <c r="F11" s="76">
        <f>分析係数表!C14</f>
        <v>0.21132596685082872</v>
      </c>
      <c r="G11" s="77">
        <f t="shared" si="1"/>
        <v>0.10369632891157417</v>
      </c>
      <c r="H11" s="77">
        <v>0.19215075327496195</v>
      </c>
      <c r="I11" s="77">
        <f t="shared" si="2"/>
        <v>0.19215075327496195</v>
      </c>
      <c r="J11" s="76">
        <f>分析係数表!G14</f>
        <v>0.15875192868163895</v>
      </c>
      <c r="K11" s="78">
        <f t="shared" si="3"/>
        <v>3.0504302680029963E-2</v>
      </c>
      <c r="L11" s="79"/>
      <c r="M11" s="80"/>
      <c r="N11" s="81">
        <f>分析係数表!H14</f>
        <v>1.0700773720350694E-3</v>
      </c>
      <c r="O11" s="82">
        <f t="shared" si="4"/>
        <v>3.2627206712298198E-2</v>
      </c>
      <c r="P11" s="76">
        <f>分析係数表!C14</f>
        <v>0.21132596685082872</v>
      </c>
      <c r="Q11" s="82">
        <f t="shared" si="5"/>
        <v>6.8949760041182653E-3</v>
      </c>
      <c r="R11" s="83">
        <v>3.6666785944434004E-2</v>
      </c>
      <c r="S11" s="84">
        <f t="shared" si="6"/>
        <v>0.22881753921939596</v>
      </c>
      <c r="T11" s="85">
        <f>分析係数表!F14</f>
        <v>0.30327447282701869</v>
      </c>
      <c r="U11" s="86">
        <f t="shared" si="7"/>
        <v>6.9394518580337988E-2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投入係数表!AF12</f>
        <v>6.7681895093062606E-4</v>
      </c>
      <c r="E12" s="77">
        <f t="shared" si="0"/>
        <v>6.7681895093062605E-2</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0.23845511075157602</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投入係数表!AF13</f>
        <v>4.2893401015228427E-2</v>
      </c>
      <c r="E13" s="77">
        <f t="shared" si="0"/>
        <v>4.2893401015228427</v>
      </c>
      <c r="F13" s="76">
        <f>分析係数表!C16</f>
        <v>5.160637490513531E-2</v>
      </c>
      <c r="G13" s="77">
        <f t="shared" si="1"/>
        <v>0.22135729337481896</v>
      </c>
      <c r="H13" s="77">
        <v>0.22751524512042687</v>
      </c>
      <c r="I13" s="77">
        <f t="shared" si="2"/>
        <v>0.22751524512042687</v>
      </c>
      <c r="J13" s="76">
        <f>分析係数表!G16</f>
        <v>3.3358042994810974E-2</v>
      </c>
      <c r="K13" s="78">
        <f t="shared" si="3"/>
        <v>7.5894633287021569E-3</v>
      </c>
      <c r="L13" s="79"/>
      <c r="M13" s="80"/>
      <c r="N13" s="81">
        <f>分析係数表!H16</f>
        <v>1.6069297485136805E-2</v>
      </c>
      <c r="O13" s="82">
        <f t="shared" si="4"/>
        <v>0.48996110418807126</v>
      </c>
      <c r="P13" s="76">
        <f>分析係数表!C16</f>
        <v>5.160637490513531E-2</v>
      </c>
      <c r="Q13" s="82">
        <f t="shared" si="5"/>
        <v>2.5285116431663666E-2</v>
      </c>
      <c r="R13" s="83">
        <v>2.8859440103446824E-2</v>
      </c>
      <c r="S13" s="84">
        <f t="shared" si="6"/>
        <v>0.25637468522387369</v>
      </c>
      <c r="T13" s="85">
        <f>分析係数表!F16</f>
        <v>0.28836174944403259</v>
      </c>
      <c r="U13" s="86">
        <f t="shared" si="7"/>
        <v>7.3928652744319395E-2</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投入係数表!AF14</f>
        <v>2.4534686971235194E-3</v>
      </c>
      <c r="E14" s="77">
        <f t="shared" si="0"/>
        <v>0.24534686971235195</v>
      </c>
      <c r="F14" s="76">
        <f>分析係数表!C17</f>
        <v>0.10194271980773084</v>
      </c>
      <c r="G14" s="77">
        <f t="shared" si="1"/>
        <v>2.5011327194790139E-2</v>
      </c>
      <c r="H14" s="77">
        <v>4.10884718558071E-2</v>
      </c>
      <c r="I14" s="77">
        <f t="shared" si="2"/>
        <v>4.10884718558071E-2</v>
      </c>
      <c r="J14" s="76">
        <f>分析係数表!G17</f>
        <v>0.21196160054370911</v>
      </c>
      <c r="K14" s="78">
        <f t="shared" si="3"/>
        <v>8.7091782584520182E-3</v>
      </c>
      <c r="L14" s="79"/>
      <c r="M14" s="80"/>
      <c r="N14" s="81">
        <f>分析係数表!H17</f>
        <v>2.8221023574348612E-3</v>
      </c>
      <c r="O14" s="82">
        <f t="shared" si="4"/>
        <v>8.6047345159891528E-2</v>
      </c>
      <c r="P14" s="76">
        <f>分析係数表!C17</f>
        <v>0.10194271980773084</v>
      </c>
      <c r="Q14" s="82">
        <f t="shared" si="5"/>
        <v>8.7719003978339264E-3</v>
      </c>
      <c r="R14" s="83">
        <v>1.9239952372528457E-2</v>
      </c>
      <c r="S14" s="84">
        <f t="shared" si="6"/>
        <v>6.0328424228335557E-2</v>
      </c>
      <c r="T14" s="85">
        <f>分析係数表!F17</f>
        <v>0.32180783280944697</v>
      </c>
      <c r="U14" s="86">
        <f t="shared" si="7"/>
        <v>1.9414159457729598E-2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投入係数表!AF15</f>
        <v>0</v>
      </c>
      <c r="E15" s="77">
        <f t="shared" si="0"/>
        <v>0</v>
      </c>
      <c r="F15" s="76">
        <f>分析係数表!C18</f>
        <v>6.449787835926446E-2</v>
      </c>
      <c r="G15" s="77">
        <f t="shared" si="1"/>
        <v>0</v>
      </c>
      <c r="H15" s="77">
        <v>2.3106665761671685E-3</v>
      </c>
      <c r="I15" s="77">
        <f t="shared" si="2"/>
        <v>2.3106665761671685E-3</v>
      </c>
      <c r="J15" s="76">
        <f>分析係数表!G18</f>
        <v>0.21547360809833696</v>
      </c>
      <c r="K15" s="78">
        <f t="shared" si="3"/>
        <v>4.9788766427897051E-4</v>
      </c>
      <c r="L15" s="79"/>
      <c r="M15" s="80"/>
      <c r="N15" s="81">
        <f>分析係数表!H18</f>
        <v>4.2077618696972224E-4</v>
      </c>
      <c r="O15" s="82">
        <f t="shared" si="4"/>
        <v>1.2829681283479971E-2</v>
      </c>
      <c r="P15" s="76">
        <f>分析係数表!C18</f>
        <v>6.449787835926446E-2</v>
      </c>
      <c r="Q15" s="82">
        <f t="shared" si="5"/>
        <v>8.2748722281002316E-4</v>
      </c>
      <c r="R15" s="83">
        <v>2.1267273530349226E-3</v>
      </c>
      <c r="S15" s="84">
        <f t="shared" si="6"/>
        <v>4.4373939292020916E-3</v>
      </c>
      <c r="T15" s="85">
        <f>分析係数表!F18</f>
        <v>0.45914678235719453</v>
      </c>
      <c r="U15" s="86">
        <f t="shared" si="7"/>
        <v>2.037415144644489E-3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投入係数表!AF16</f>
        <v>2.5380710659898478E-4</v>
      </c>
      <c r="E16" s="77">
        <f t="shared" si="0"/>
        <v>2.5380710659898477E-2</v>
      </c>
      <c r="F16" s="76">
        <f>分析係数表!C19</f>
        <v>8.3816636211964779E-2</v>
      </c>
      <c r="G16" s="77">
        <f t="shared" si="1"/>
        <v>2.1273257921818473E-3</v>
      </c>
      <c r="H16" s="77">
        <v>4.8932182305348312E-3</v>
      </c>
      <c r="I16" s="77">
        <f t="shared" si="2"/>
        <v>4.8932182305348312E-3</v>
      </c>
      <c r="J16" s="76">
        <f>分析係数表!G19</f>
        <v>5.7589381288803254E-2</v>
      </c>
      <c r="K16" s="78">
        <f t="shared" si="3"/>
        <v>2.8179741040759357E-4</v>
      </c>
      <c r="L16" s="79"/>
      <c r="M16" s="80"/>
      <c r="N16" s="81">
        <f>分析係数表!H19</f>
        <v>-1.0882142766458335E-4</v>
      </c>
      <c r="O16" s="82">
        <f t="shared" si="4"/>
        <v>-3.318021021589648E-3</v>
      </c>
      <c r="P16" s="76">
        <f>分析係数表!C19</f>
        <v>8.3816636211964779E-2</v>
      </c>
      <c r="Q16" s="82">
        <f t="shared" si="5"/>
        <v>-2.7810536091023129E-4</v>
      </c>
      <c r="R16" s="83">
        <v>1.7983321854221795E-3</v>
      </c>
      <c r="S16" s="84">
        <f t="shared" si="6"/>
        <v>6.6915504159570111E-3</v>
      </c>
      <c r="T16" s="85">
        <f>分析係数表!F19</f>
        <v>0.2397773496039392</v>
      </c>
      <c r="U16" s="86">
        <f t="shared" si="7"/>
        <v>1.604482223479309E-3</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投入係数表!AF17</f>
        <v>0</v>
      </c>
      <c r="E17" s="77">
        <f t="shared" si="0"/>
        <v>0</v>
      </c>
      <c r="F17" s="76">
        <f>分析係数表!C20</f>
        <v>0.20483184148778999</v>
      </c>
      <c r="G17" s="77">
        <f t="shared" si="1"/>
        <v>0</v>
      </c>
      <c r="H17" s="77">
        <v>4.8942753755427636E-3</v>
      </c>
      <c r="I17" s="77">
        <f t="shared" si="2"/>
        <v>4.8942753755427636E-3</v>
      </c>
      <c r="J17" s="76">
        <f>分析係数表!G20</f>
        <v>0.10000439000834102</v>
      </c>
      <c r="K17" s="78">
        <f t="shared" si="3"/>
        <v>4.894490234639982E-4</v>
      </c>
      <c r="L17" s="79"/>
      <c r="M17" s="80"/>
      <c r="N17" s="81">
        <f>分析係数表!H20</f>
        <v>5.2234285279000004E-4</v>
      </c>
      <c r="O17" s="82">
        <f t="shared" si="4"/>
        <v>1.5926500903630309E-2</v>
      </c>
      <c r="P17" s="76">
        <f>分析係数表!C20</f>
        <v>0.20483184148778999</v>
      </c>
      <c r="Q17" s="82">
        <f t="shared" si="5"/>
        <v>3.2622545085475474E-3</v>
      </c>
      <c r="R17" s="83">
        <v>1.1576421954549413E-2</v>
      </c>
      <c r="S17" s="84">
        <f t="shared" si="6"/>
        <v>1.6470697330092175E-2</v>
      </c>
      <c r="T17" s="85">
        <f>分析係数表!F20</f>
        <v>0.22283682338996444</v>
      </c>
      <c r="U17" s="86">
        <f t="shared" si="7"/>
        <v>3.670277872055309E-3</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投入係数表!AF18</f>
        <v>1.6920473773265651E-3</v>
      </c>
      <c r="E18" s="77">
        <f t="shared" si="0"/>
        <v>0.16920473773265651</v>
      </c>
      <c r="F18" s="76">
        <f>分析係数表!C21</f>
        <v>0.18990139408364504</v>
      </c>
      <c r="G18" s="77">
        <f t="shared" si="1"/>
        <v>3.2132215580989006E-2</v>
      </c>
      <c r="H18" s="77">
        <v>4.4569206044930337E-2</v>
      </c>
      <c r="I18" s="77">
        <f t="shared" si="2"/>
        <v>4.4569206044930337E-2</v>
      </c>
      <c r="J18" s="76">
        <f>分析係数表!G21</f>
        <v>0.28518653100775193</v>
      </c>
      <c r="K18" s="78">
        <f t="shared" si="3"/>
        <v>1.2710537261723411E-2</v>
      </c>
      <c r="L18" s="79"/>
      <c r="M18" s="80"/>
      <c r="N18" s="81">
        <f>分析係数表!H21</f>
        <v>8.7057142131666677E-4</v>
      </c>
      <c r="O18" s="82">
        <f t="shared" si="4"/>
        <v>2.6544168172717184E-2</v>
      </c>
      <c r="P18" s="76">
        <f>分析係数表!C21</f>
        <v>0.18990139408364504</v>
      </c>
      <c r="Q18" s="82">
        <f t="shared" si="5"/>
        <v>5.0407745407897138E-3</v>
      </c>
      <c r="R18" s="83">
        <v>1.3616644172382009E-2</v>
      </c>
      <c r="S18" s="84">
        <f t="shared" si="6"/>
        <v>5.8185850217312346E-2</v>
      </c>
      <c r="T18" s="85">
        <f>分析係数表!F21</f>
        <v>0.42587209302325579</v>
      </c>
      <c r="U18" s="86">
        <f t="shared" si="7"/>
        <v>2.4779729816384471E-2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投入係数表!AF19</f>
        <v>8.4602368866328257E-5</v>
      </c>
      <c r="E19" s="77">
        <f t="shared" si="0"/>
        <v>8.4602368866328256E-3</v>
      </c>
      <c r="F19" s="76">
        <f>分析係数表!C22</f>
        <v>1.6020972909991271E-2</v>
      </c>
      <c r="G19" s="77">
        <f t="shared" si="1"/>
        <v>1.3554122597285339E-4</v>
      </c>
      <c r="H19" s="77">
        <v>1.379958637477058E-3</v>
      </c>
      <c r="I19" s="77">
        <f t="shared" si="2"/>
        <v>1.379958637477058E-3</v>
      </c>
      <c r="J19" s="76">
        <f>分析係数表!G22</f>
        <v>0.19438596491228069</v>
      </c>
      <c r="K19" s="78">
        <f t="shared" si="3"/>
        <v>2.6824459128501406E-4</v>
      </c>
      <c r="L19" s="79"/>
      <c r="M19" s="80"/>
      <c r="N19" s="81">
        <f>分析係数表!H22</f>
        <v>3.9901190143680555E-5</v>
      </c>
      <c r="O19" s="82">
        <f t="shared" si="4"/>
        <v>1.2166077079162041E-3</v>
      </c>
      <c r="P19" s="76">
        <f>分析係数表!C22</f>
        <v>1.6020972909991271E-2</v>
      </c>
      <c r="Q19" s="82">
        <f t="shared" si="5"/>
        <v>1.9491239130612081E-5</v>
      </c>
      <c r="R19" s="83">
        <v>3.5520811087552667E-4</v>
      </c>
      <c r="S19" s="84">
        <f t="shared" si="6"/>
        <v>1.7351667483525848E-3</v>
      </c>
      <c r="T19" s="85">
        <f>分析係数表!F22</f>
        <v>0.4126315789473684</v>
      </c>
      <c r="U19" s="86">
        <f t="shared" si="7"/>
        <v>7.1598459510969809E-4</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投入係数表!AF20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7.742049050375845E-4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投入係数表!AF21</f>
        <v>0</v>
      </c>
      <c r="E21" s="77">
        <f t="shared" si="0"/>
        <v>0</v>
      </c>
      <c r="F21" s="76">
        <f>分析係数表!C24</f>
        <v>0.69825317061497971</v>
      </c>
      <c r="G21" s="77">
        <f t="shared" si="1"/>
        <v>0</v>
      </c>
      <c r="H21" s="77">
        <v>3.7010016522146499E-2</v>
      </c>
      <c r="I21" s="77">
        <f t="shared" si="2"/>
        <v>3.7010016522146499E-2</v>
      </c>
      <c r="J21" s="76">
        <f>分析係数表!G24</f>
        <v>0.20807453416149069</v>
      </c>
      <c r="K21" s="78">
        <f t="shared" si="3"/>
        <v>7.7008419471547062E-3</v>
      </c>
      <c r="L21" s="79"/>
      <c r="M21" s="80"/>
      <c r="N21" s="81">
        <f>分析係数表!H24</f>
        <v>2.9019047377222226E-4</v>
      </c>
      <c r="O21" s="82">
        <f t="shared" si="4"/>
        <v>8.8480560575723947E-3</v>
      </c>
      <c r="P21" s="76">
        <f>分析係数表!C24</f>
        <v>0.69825317061497971</v>
      </c>
      <c r="Q21" s="82">
        <f t="shared" si="5"/>
        <v>6.1781831959790024E-3</v>
      </c>
      <c r="R21" s="83">
        <v>3.1846501741448645E-2</v>
      </c>
      <c r="S21" s="84">
        <f t="shared" si="6"/>
        <v>6.8856518263595151E-2</v>
      </c>
      <c r="T21" s="85">
        <f>分析係数表!F24</f>
        <v>0.39233954451345754</v>
      </c>
      <c r="U21" s="86">
        <f t="shared" si="7"/>
        <v>2.701513501232149E-2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投入係数表!AF22</f>
        <v>0</v>
      </c>
      <c r="E22" s="77">
        <f t="shared" si="0"/>
        <v>0</v>
      </c>
      <c r="F22" s="76">
        <f>分析係数表!C25</f>
        <v>6.4698426111756691E-3</v>
      </c>
      <c r="G22" s="77">
        <f t="shared" si="1"/>
        <v>0</v>
      </c>
      <c r="H22" s="77">
        <v>9.1164475858517306E-4</v>
      </c>
      <c r="I22" s="77">
        <f t="shared" si="2"/>
        <v>9.1164475858517306E-4</v>
      </c>
      <c r="J22" s="76">
        <f>分析係数表!G25</f>
        <v>0.19696730374348445</v>
      </c>
      <c r="K22" s="78">
        <f t="shared" si="3"/>
        <v>1.7956421007040135E-4</v>
      </c>
      <c r="L22" s="79"/>
      <c r="M22" s="80"/>
      <c r="N22" s="81">
        <f>分析係数表!H25</f>
        <v>4.8606904356847223E-4</v>
      </c>
      <c r="O22" s="82">
        <f t="shared" si="4"/>
        <v>1.4820493896433759E-2</v>
      </c>
      <c r="P22" s="76">
        <f>分析係数表!C25</f>
        <v>6.4698426111756691E-3</v>
      </c>
      <c r="Q22" s="82">
        <f t="shared" si="5"/>
        <v>9.5886262929816059E-5</v>
      </c>
      <c r="R22" s="83">
        <v>1.1339571782418578E-3</v>
      </c>
      <c r="S22" s="84">
        <f t="shared" si="6"/>
        <v>2.0456019368270311E-3</v>
      </c>
      <c r="T22" s="85">
        <f>分析係数表!F25</f>
        <v>0.35065550465961143</v>
      </c>
      <c r="U22" s="86">
        <f t="shared" si="7"/>
        <v>7.173015794907612E-4</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投入係数表!AF23</f>
        <v>1.6920473773265651E-4</v>
      </c>
      <c r="E23" s="77">
        <f t="shared" si="0"/>
        <v>1.6920473773265651E-2</v>
      </c>
      <c r="F23" s="76">
        <f>分析係数表!C26</f>
        <v>0.30930996714129244</v>
      </c>
      <c r="G23" s="77">
        <f t="shared" si="1"/>
        <v>5.2336711868238989E-3</v>
      </c>
      <c r="H23" s="77">
        <v>2.7572888239810387E-2</v>
      </c>
      <c r="I23" s="77">
        <f t="shared" si="2"/>
        <v>2.7572888239810387E-2</v>
      </c>
      <c r="J23" s="76">
        <f>分析係数表!G26</f>
        <v>0.19640381464521278</v>
      </c>
      <c r="K23" s="78">
        <f t="shared" si="3"/>
        <v>5.4154204310848863E-3</v>
      </c>
      <c r="L23" s="79"/>
      <c r="M23" s="80"/>
      <c r="N23" s="81">
        <f>分析係数表!H26</f>
        <v>9.7503999187466672E-3</v>
      </c>
      <c r="O23" s="82">
        <f t="shared" si="4"/>
        <v>0.29729468353443245</v>
      </c>
      <c r="P23" s="76">
        <f>分析係数表!C26</f>
        <v>0.30930996714129244</v>
      </c>
      <c r="Q23" s="82">
        <f t="shared" si="5"/>
        <v>9.1956208795316241E-2</v>
      </c>
      <c r="R23" s="83">
        <v>0.10419239376655408</v>
      </c>
      <c r="S23" s="84">
        <f t="shared" si="6"/>
        <v>0.13176528200636448</v>
      </c>
      <c r="T23" s="85">
        <f>分析係数表!F26</f>
        <v>0.33483174389782799</v>
      </c>
      <c r="U23" s="86">
        <f t="shared" si="7"/>
        <v>4.4119199159380111E-2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投入係数表!AF24</f>
        <v>8.4602368866328257E-5</v>
      </c>
      <c r="E24" s="77">
        <f t="shared" si="0"/>
        <v>8.4602368866328256E-3</v>
      </c>
      <c r="F24" s="76">
        <f>分析係数表!C27</f>
        <v>1</v>
      </c>
      <c r="G24" s="77">
        <f t="shared" si="1"/>
        <v>8.4602368866328256E-3</v>
      </c>
      <c r="H24" s="77">
        <v>1.6490904842181828E-2</v>
      </c>
      <c r="I24" s="77">
        <f t="shared" si="2"/>
        <v>1.6490904842181828E-2</v>
      </c>
      <c r="J24" s="76">
        <f>分析係数表!G27</f>
        <v>0.17104746959591996</v>
      </c>
      <c r="K24" s="78">
        <f t="shared" si="3"/>
        <v>2.8207275446023054E-3</v>
      </c>
      <c r="L24" s="79"/>
      <c r="M24" s="80"/>
      <c r="N24" s="81">
        <f>分析係数表!H27</f>
        <v>1.0751557053260833E-2</v>
      </c>
      <c r="O24" s="82">
        <f t="shared" si="4"/>
        <v>0.32782047693305716</v>
      </c>
      <c r="P24" s="76">
        <f>分析係数表!C27</f>
        <v>1</v>
      </c>
      <c r="Q24" s="82">
        <f t="shared" si="5"/>
        <v>0.32782047693305716</v>
      </c>
      <c r="R24" s="83">
        <v>0.34035674029205304</v>
      </c>
      <c r="S24" s="84">
        <f t="shared" si="6"/>
        <v>0.35684764513423489</v>
      </c>
      <c r="T24" s="85">
        <f>分析係数表!F27</f>
        <v>0.32230451819045502</v>
      </c>
      <c r="U24" s="86">
        <f t="shared" si="7"/>
        <v>0.11501360833238805</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投入係数表!AF25</f>
        <v>5.0761421319796957E-4</v>
      </c>
      <c r="E25" s="77">
        <f t="shared" si="0"/>
        <v>5.0761421319796954E-2</v>
      </c>
      <c r="F25" s="76">
        <f>分析係数表!C28</f>
        <v>0.18422373610613119</v>
      </c>
      <c r="G25" s="77">
        <f t="shared" si="1"/>
        <v>9.351458685590416E-3</v>
      </c>
      <c r="H25" s="77">
        <v>6.3370869352611325E-2</v>
      </c>
      <c r="I25" s="77">
        <f t="shared" si="2"/>
        <v>6.3370869352611325E-2</v>
      </c>
      <c r="J25" s="76">
        <f>分析係数表!G28</f>
        <v>0.12484443941622356</v>
      </c>
      <c r="K25" s="78">
        <f t="shared" si="3"/>
        <v>7.9115006596455033E-3</v>
      </c>
      <c r="L25" s="79"/>
      <c r="M25" s="80"/>
      <c r="N25" s="81">
        <f>分析係数表!H28</f>
        <v>2.0316960544977711E-2</v>
      </c>
      <c r="O25" s="82">
        <f t="shared" si="4"/>
        <v>0.61947452473078723</v>
      </c>
      <c r="P25" s="76">
        <f>分析係数表!C28</f>
        <v>0.18422373610613119</v>
      </c>
      <c r="Q25" s="82">
        <f t="shared" si="5"/>
        <v>0.11412191136847559</v>
      </c>
      <c r="R25" s="83">
        <v>0.13598195507220801</v>
      </c>
      <c r="S25" s="84">
        <f t="shared" si="6"/>
        <v>0.19935282442481933</v>
      </c>
      <c r="T25" s="85">
        <f>分析係数表!F28</f>
        <v>0.21354225591130219</v>
      </c>
      <c r="U25" s="86">
        <f t="shared" si="7"/>
        <v>4.2570251849965664E-2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投入係数表!AF26</f>
        <v>3.0456852791878172E-3</v>
      </c>
      <c r="E26" s="77">
        <f t="shared" si="0"/>
        <v>0.3045685279187817</v>
      </c>
      <c r="F26" s="76">
        <f>分析係数表!C29</f>
        <v>0.37519639677385563</v>
      </c>
      <c r="G26" s="77">
        <f t="shared" si="1"/>
        <v>0.11427301424584434</v>
      </c>
      <c r="H26" s="77">
        <v>0.15001564776843715</v>
      </c>
      <c r="I26" s="77">
        <f t="shared" si="2"/>
        <v>0.15001564776843715</v>
      </c>
      <c r="J26" s="76">
        <f>分析係数表!G29</f>
        <v>0.26085431102534867</v>
      </c>
      <c r="K26" s="78">
        <f t="shared" si="3"/>
        <v>3.9132228441657056E-2</v>
      </c>
      <c r="L26" s="79"/>
      <c r="M26" s="80"/>
      <c r="N26" s="81">
        <f>分析係数表!H29</f>
        <v>9.7721642042795844E-3</v>
      </c>
      <c r="O26" s="82">
        <f t="shared" si="4"/>
        <v>0.29795828773875038</v>
      </c>
      <c r="P26" s="76">
        <f>分析係数表!C29</f>
        <v>0.37519639677385563</v>
      </c>
      <c r="Q26" s="82">
        <f t="shared" si="5"/>
        <v>0.11179287594848683</v>
      </c>
      <c r="R26" s="83">
        <v>0.1523151036845353</v>
      </c>
      <c r="S26" s="84">
        <f t="shared" si="6"/>
        <v>0.30233075145297245</v>
      </c>
      <c r="T26" s="85">
        <f>分析係数表!F29</f>
        <v>0.42899745636347691</v>
      </c>
      <c r="U26" s="86">
        <f t="shared" si="7"/>
        <v>0.12969912335378372</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投入係数表!AF27</f>
        <v>3.4686971235194587E-3</v>
      </c>
      <c r="E27" s="77">
        <f t="shared" si="0"/>
        <v>0.34686971235194586</v>
      </c>
      <c r="F27" s="76">
        <f>分析係数表!C30</f>
        <v>1</v>
      </c>
      <c r="G27" s="77">
        <f t="shared" si="1"/>
        <v>0.34686971235194586</v>
      </c>
      <c r="H27" s="77">
        <v>0.38859718695960155</v>
      </c>
      <c r="I27" s="77">
        <f t="shared" si="2"/>
        <v>0.38859718695960155</v>
      </c>
      <c r="J27" s="76">
        <f>分析係数表!G30</f>
        <v>0.34460347092581067</v>
      </c>
      <c r="K27" s="78">
        <f t="shared" si="3"/>
        <v>0.13391193941828486</v>
      </c>
      <c r="L27" s="79"/>
      <c r="M27" s="80"/>
      <c r="N27" s="81">
        <f>分析係数表!H30</f>
        <v>0</v>
      </c>
      <c r="O27" s="82">
        <f t="shared" si="4"/>
        <v>0</v>
      </c>
      <c r="P27" s="76">
        <f>分析係数表!C30</f>
        <v>1</v>
      </c>
      <c r="Q27" s="82">
        <f t="shared" si="5"/>
        <v>0</v>
      </c>
      <c r="R27" s="83">
        <v>9.3781289452794139E-2</v>
      </c>
      <c r="S27" s="84">
        <f t="shared" si="6"/>
        <v>0.48237847641239567</v>
      </c>
      <c r="T27" s="85">
        <f>分析係数表!F30</f>
        <v>0.44064163728133859</v>
      </c>
      <c r="U27" s="86">
        <f t="shared" si="7"/>
        <v>0.2125560416356356</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投入係数表!AF28</f>
        <v>9.3908629441624373E-3</v>
      </c>
      <c r="E28" s="77">
        <f t="shared" si="0"/>
        <v>0.93908629441624369</v>
      </c>
      <c r="F28" s="76">
        <f>分析係数表!C31</f>
        <v>0.41247576690614662</v>
      </c>
      <c r="G28" s="77">
        <f t="shared" si="1"/>
        <v>0.38735033948039149</v>
      </c>
      <c r="H28" s="77">
        <v>0.44316412410315043</v>
      </c>
      <c r="I28" s="77">
        <f t="shared" si="2"/>
        <v>0.44316412410315043</v>
      </c>
      <c r="J28" s="76">
        <f>分析係数表!G31</f>
        <v>7.085965394122494E-2</v>
      </c>
      <c r="K28" s="78">
        <f t="shared" si="3"/>
        <v>3.1402456473115299E-2</v>
      </c>
      <c r="L28" s="79"/>
      <c r="M28" s="80"/>
      <c r="N28" s="81">
        <f>分析係数表!H31</f>
        <v>2.0541858162151181E-2</v>
      </c>
      <c r="O28" s="82">
        <f t="shared" si="4"/>
        <v>0.62633176817540581</v>
      </c>
      <c r="P28" s="76">
        <f>分析係数表!C31</f>
        <v>0.41247576690614662</v>
      </c>
      <c r="Q28" s="82">
        <f t="shared" si="5"/>
        <v>0.25834667641583337</v>
      </c>
      <c r="R28" s="83">
        <v>0.34526790687843273</v>
      </c>
      <c r="S28" s="84">
        <f t="shared" si="6"/>
        <v>0.7884320309815831</v>
      </c>
      <c r="T28" s="85">
        <f>分析係数表!F31</f>
        <v>0.34509750068662454</v>
      </c>
      <c r="U28" s="86">
        <f t="shared" si="7"/>
        <v>0.27208592335302367</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投入係数表!AF29</f>
        <v>1.3536379018612521E-3</v>
      </c>
      <c r="E29" s="77">
        <f t="shared" si="0"/>
        <v>0.13536379018612521</v>
      </c>
      <c r="F29" s="76">
        <f>分析係数表!C32</f>
        <v>0.57030303030303031</v>
      </c>
      <c r="G29" s="77">
        <f t="shared" si="1"/>
        <v>7.7198379736450801E-2</v>
      </c>
      <c r="H29" s="77">
        <v>8.8558908940381098E-2</v>
      </c>
      <c r="I29" s="77">
        <f t="shared" si="2"/>
        <v>8.8558908940381098E-2</v>
      </c>
      <c r="J29" s="76">
        <f>分析係数表!G32</f>
        <v>0.14036939313984167</v>
      </c>
      <c r="K29" s="78">
        <f t="shared" si="3"/>
        <v>1.2430960305087795E-2</v>
      </c>
      <c r="L29" s="79"/>
      <c r="M29" s="80"/>
      <c r="N29" s="81">
        <f>分析係数表!H32</f>
        <v>5.992433283396389E-3</v>
      </c>
      <c r="O29" s="82">
        <f t="shared" si="4"/>
        <v>0.18271235758886992</v>
      </c>
      <c r="P29" s="76">
        <f>分析係数表!C32</f>
        <v>0.57030303030303031</v>
      </c>
      <c r="Q29" s="82">
        <f t="shared" si="5"/>
        <v>0.10420141120674339</v>
      </c>
      <c r="R29" s="83">
        <v>0.13409912163641829</v>
      </c>
      <c r="S29" s="84">
        <f t="shared" si="6"/>
        <v>0.22265803057679939</v>
      </c>
      <c r="T29" s="85">
        <f>分析係数表!F32</f>
        <v>0.48284960422163586</v>
      </c>
      <c r="U29" s="86">
        <f t="shared" si="7"/>
        <v>0.10751034194077648</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投入係数表!AF30</f>
        <v>2.8764805414551609E-3</v>
      </c>
      <c r="E30" s="77">
        <f t="shared" si="0"/>
        <v>0.28764805414551609</v>
      </c>
      <c r="F30" s="76">
        <f>分析係数表!C33</f>
        <v>0.6011428571428572</v>
      </c>
      <c r="G30" s="77">
        <f t="shared" si="1"/>
        <v>0.17291757312061884</v>
      </c>
      <c r="H30" s="77">
        <v>0.18634710718949088</v>
      </c>
      <c r="I30" s="77">
        <f t="shared" si="2"/>
        <v>0.18634710718949088</v>
      </c>
      <c r="J30" s="76">
        <f>分析係数表!G33</f>
        <v>0.50790638836179636</v>
      </c>
      <c r="K30" s="78">
        <f t="shared" si="3"/>
        <v>9.4646886194282853E-2</v>
      </c>
      <c r="L30" s="79"/>
      <c r="M30" s="80"/>
      <c r="N30" s="81">
        <f>分析係数表!H33</f>
        <v>9.0684523053819453E-4</v>
      </c>
      <c r="O30" s="82">
        <f t="shared" si="4"/>
        <v>2.7650175179913732E-2</v>
      </c>
      <c r="P30" s="76">
        <f>分析係数表!C33</f>
        <v>0.6011428571428572</v>
      </c>
      <c r="Q30" s="82">
        <f t="shared" si="5"/>
        <v>1.6621705308153857E-2</v>
      </c>
      <c r="R30" s="83">
        <v>5.1133056667140984E-2</v>
      </c>
      <c r="S30" s="84">
        <f t="shared" si="6"/>
        <v>0.23748016385663187</v>
      </c>
      <c r="T30" s="85">
        <f>分析係数表!F33</f>
        <v>0.64579380139152431</v>
      </c>
      <c r="U30" s="86">
        <f t="shared" si="7"/>
        <v>0.15336321777205636</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投入係数表!AF31</f>
        <v>1.1590524534686971E-2</v>
      </c>
      <c r="E31" s="77">
        <f t="shared" si="0"/>
        <v>1.1590524534686972</v>
      </c>
      <c r="F31" s="76">
        <f>分析係数表!C34</f>
        <v>0.23356645198677672</v>
      </c>
      <c r="G31" s="77">
        <f t="shared" si="1"/>
        <v>0.27071576922325225</v>
      </c>
      <c r="H31" s="77">
        <v>0.34276147049894817</v>
      </c>
      <c r="I31" s="77">
        <f t="shared" si="2"/>
        <v>0.34276147049894817</v>
      </c>
      <c r="J31" s="76">
        <f>分析係数表!G34</f>
        <v>0.42480002746403928</v>
      </c>
      <c r="K31" s="78">
        <f t="shared" si="3"/>
        <v>0.14560508208156767</v>
      </c>
      <c r="L31" s="79"/>
      <c r="M31" s="80"/>
      <c r="N31" s="81">
        <f>分析係数表!H34</f>
        <v>0.14989426184611926</v>
      </c>
      <c r="O31" s="82">
        <f t="shared" si="4"/>
        <v>4.570352755838301</v>
      </c>
      <c r="P31" s="76">
        <f>分析係数表!C34</f>
        <v>0.23356645198677672</v>
      </c>
      <c r="Q31" s="82">
        <f t="shared" si="5"/>
        <v>1.0674810775091392</v>
      </c>
      <c r="R31" s="83">
        <v>1.1655820347990717</v>
      </c>
      <c r="S31" s="84">
        <f t="shared" si="6"/>
        <v>1.5083435052980199</v>
      </c>
      <c r="T31" s="85">
        <f>分析係数表!F34</f>
        <v>0.69961207044526075</v>
      </c>
      <c r="U31" s="86">
        <f t="shared" si="7"/>
        <v>1.0552553226842099</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投入係数表!AF32</f>
        <v>1.015228426395939E-2</v>
      </c>
      <c r="E32" s="77">
        <f t="shared" si="0"/>
        <v>1.015228426395939</v>
      </c>
      <c r="F32" s="76">
        <f>分析係数表!C35</f>
        <v>0.38334288443170961</v>
      </c>
      <c r="G32" s="77">
        <f t="shared" si="1"/>
        <v>0.38918059333168487</v>
      </c>
      <c r="H32" s="77">
        <v>0.48392169082282566</v>
      </c>
      <c r="I32" s="77">
        <f t="shared" si="2"/>
        <v>0.48392169082282566</v>
      </c>
      <c r="J32" s="76">
        <f>分析係数表!G35</f>
        <v>0.31383724189479584</v>
      </c>
      <c r="K32" s="78">
        <f t="shared" si="3"/>
        <v>0.15187264874090173</v>
      </c>
      <c r="L32" s="79"/>
      <c r="M32" s="80"/>
      <c r="N32" s="81">
        <f>分析係数表!H35</f>
        <v>5.7098603095606881E-2</v>
      </c>
      <c r="O32" s="82">
        <f t="shared" si="4"/>
        <v>1.7409656300280882</v>
      </c>
      <c r="P32" s="76">
        <f>分析係数表!C35</f>
        <v>0.38334288443170961</v>
      </c>
      <c r="Q32" s="82">
        <f t="shared" si="5"/>
        <v>0.66738678631143589</v>
      </c>
      <c r="R32" s="83">
        <v>0.90006160253698697</v>
      </c>
      <c r="S32" s="84">
        <f t="shared" si="6"/>
        <v>1.3839832933598126</v>
      </c>
      <c r="T32" s="85">
        <f>分析係数表!F35</f>
        <v>0.64393160796038496</v>
      </c>
      <c r="U32" s="86">
        <f t="shared" si="7"/>
        <v>0.89119058748349333</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投入係数表!AF33</f>
        <v>2.0896785109983079E-2</v>
      </c>
      <c r="E33" s="77">
        <f t="shared" si="0"/>
        <v>2.0896785109983078</v>
      </c>
      <c r="F33" s="76">
        <f>分析係数表!C36</f>
        <v>0.89284634912959382</v>
      </c>
      <c r="G33" s="77">
        <f t="shared" si="1"/>
        <v>1.8657618293994049</v>
      </c>
      <c r="H33" s="77">
        <v>1.9665890842136788</v>
      </c>
      <c r="I33" s="77">
        <f t="shared" si="2"/>
        <v>1.9665890842136788</v>
      </c>
      <c r="J33" s="76">
        <f>分析係数表!G36</f>
        <v>2.3659252759121133E-2</v>
      </c>
      <c r="K33" s="78">
        <f t="shared" si="3"/>
        <v>4.6528028216739979E-2</v>
      </c>
      <c r="L33" s="79"/>
      <c r="M33" s="80"/>
      <c r="N33" s="81">
        <f>分析係数表!H36</f>
        <v>0.22140807672636126</v>
      </c>
      <c r="O33" s="82">
        <f t="shared" si="4"/>
        <v>6.7508455705262973</v>
      </c>
      <c r="P33" s="76">
        <f>分析係数表!C36</f>
        <v>0.89284634912959382</v>
      </c>
      <c r="Q33" s="82">
        <f t="shared" si="5"/>
        <v>6.0274678211820945</v>
      </c>
      <c r="R33" s="83">
        <v>6.2344203131700864</v>
      </c>
      <c r="S33" s="84">
        <f t="shared" si="6"/>
        <v>8.2010093973837659</v>
      </c>
      <c r="T33" s="85">
        <f>分析係数表!F36</f>
        <v>0.87728239225083537</v>
      </c>
      <c r="U33" s="86">
        <f t="shared" si="7"/>
        <v>7.1946011430084118</v>
      </c>
      <c r="V33" s="87">
        <f>分析係数表!D36</f>
        <v>1.2572142158020858E-2</v>
      </c>
      <c r="W33" s="88">
        <f t="shared" si="8"/>
        <v>0</v>
      </c>
      <c r="X33" s="76">
        <f>分析係数表!E36</f>
        <v>6.0582537378919303E-3</v>
      </c>
      <c r="Y33" s="89">
        <f t="shared" si="9"/>
        <v>0</v>
      </c>
    </row>
    <row r="34" spans="1:25" x14ac:dyDescent="0.2">
      <c r="A34" s="6" t="s">
        <v>22</v>
      </c>
      <c r="B34" s="5" t="s">
        <v>378</v>
      </c>
      <c r="C34" s="75">
        <f>最終需要_まとめ!C35</f>
        <v>100</v>
      </c>
      <c r="D34" s="76">
        <f>投入係数表!AF34</f>
        <v>5.1607445008460234E-2</v>
      </c>
      <c r="E34" s="77">
        <f t="shared" si="0"/>
        <v>5.1607445008460235</v>
      </c>
      <c r="F34" s="76">
        <f>分析係数表!C37</f>
        <v>0.21490407922986354</v>
      </c>
      <c r="G34" s="77">
        <f t="shared" si="1"/>
        <v>1.1090650450948965</v>
      </c>
      <c r="H34" s="77">
        <v>1.1598150050300855</v>
      </c>
      <c r="I34" s="77">
        <f t="shared" si="2"/>
        <v>101.15981500503008</v>
      </c>
      <c r="J34" s="76">
        <f>分析係数表!G37</f>
        <v>0.45930626057529611</v>
      </c>
      <c r="K34" s="78">
        <f t="shared" si="3"/>
        <v>46.463336350449097</v>
      </c>
      <c r="L34" s="79"/>
      <c r="M34" s="80"/>
      <c r="N34" s="81">
        <f>分析係数表!H37</f>
        <v>4.6223715090992851E-2</v>
      </c>
      <c r="O34" s="82">
        <f t="shared" si="4"/>
        <v>1.4093847292705628</v>
      </c>
      <c r="P34" s="76">
        <f>分析係数表!C37</f>
        <v>0.21490407922986354</v>
      </c>
      <c r="Q34" s="82">
        <f t="shared" si="5"/>
        <v>0.30288252752452083</v>
      </c>
      <c r="R34" s="83">
        <v>0.35502380636465791</v>
      </c>
      <c r="S34" s="84">
        <f t="shared" si="6"/>
        <v>101.51483881139474</v>
      </c>
      <c r="T34" s="85">
        <f>分析係数表!F37</f>
        <v>0.7057529610829103</v>
      </c>
      <c r="U34" s="86">
        <f t="shared" si="7"/>
        <v>71.644398084996183</v>
      </c>
      <c r="V34" s="87">
        <f>分析係数表!D37</f>
        <v>0.14534686971235194</v>
      </c>
      <c r="W34" s="88">
        <f t="shared" si="8"/>
        <v>15</v>
      </c>
      <c r="X34" s="76">
        <f>分析係数表!E37</f>
        <v>0.13037225042301184</v>
      </c>
      <c r="Y34" s="89">
        <f t="shared" si="9"/>
        <v>13</v>
      </c>
    </row>
    <row r="35" spans="1:25" x14ac:dyDescent="0.2">
      <c r="A35" s="6" t="s">
        <v>23</v>
      </c>
      <c r="B35" s="5" t="s">
        <v>194</v>
      </c>
      <c r="C35" s="90"/>
      <c r="D35" s="76">
        <f>投入係数表!AF35</f>
        <v>1.2605752961082911E-2</v>
      </c>
      <c r="E35" s="77">
        <f t="shared" si="0"/>
        <v>1.260575296108291</v>
      </c>
      <c r="F35" s="76">
        <f>分析係数表!C38</f>
        <v>0.11038675651919128</v>
      </c>
      <c r="G35" s="77">
        <f t="shared" si="1"/>
        <v>0.13915081828561338</v>
      </c>
      <c r="H35" s="77">
        <v>0.16184373224022439</v>
      </c>
      <c r="I35" s="77">
        <f t="shared" si="2"/>
        <v>0.16184373224022439</v>
      </c>
      <c r="J35" s="76">
        <f>分析係数表!G38</f>
        <v>0.31473468458209974</v>
      </c>
      <c r="K35" s="78">
        <f t="shared" si="3"/>
        <v>5.0937836018216831E-2</v>
      </c>
      <c r="L35" s="79"/>
      <c r="M35" s="80"/>
      <c r="N35" s="81">
        <f>分析係数表!H38</f>
        <v>4.1428317511906877E-2</v>
      </c>
      <c r="O35" s="82">
        <f t="shared" si="4"/>
        <v>1.2631706029191789</v>
      </c>
      <c r="P35" s="76">
        <f>分析係数表!C38</f>
        <v>0.11038675651919128</v>
      </c>
      <c r="Q35" s="82">
        <f t="shared" si="5"/>
        <v>0.13943730578663946</v>
      </c>
      <c r="R35" s="83">
        <v>0.16954805828228239</v>
      </c>
      <c r="S35" s="84">
        <f t="shared" si="6"/>
        <v>0.33139179052250678</v>
      </c>
      <c r="T35" s="85">
        <f>分析係数表!F38</f>
        <v>0.52516511045319969</v>
      </c>
      <c r="U35" s="86">
        <f t="shared" si="7"/>
        <v>0.17403540627303588</v>
      </c>
      <c r="V35" s="87">
        <f>分析係数表!D38</f>
        <v>0.19152812571168298</v>
      </c>
      <c r="W35" s="88">
        <f t="shared" si="8"/>
        <v>0</v>
      </c>
      <c r="X35" s="76">
        <f>分析係数表!E38</f>
        <v>0.21156911865178774</v>
      </c>
      <c r="Y35" s="89">
        <f t="shared" si="9"/>
        <v>0</v>
      </c>
    </row>
    <row r="36" spans="1:25" x14ac:dyDescent="0.2">
      <c r="A36" s="6" t="s">
        <v>24</v>
      </c>
      <c r="B36" s="5" t="s">
        <v>39</v>
      </c>
      <c r="C36" s="90"/>
      <c r="D36" s="76">
        <f>投入係数表!AF36</f>
        <v>0</v>
      </c>
      <c r="E36" s="77">
        <f t="shared" si="0"/>
        <v>0</v>
      </c>
      <c r="F36" s="76">
        <f>分析係数表!C39</f>
        <v>1</v>
      </c>
      <c r="G36" s="77">
        <f t="shared" si="1"/>
        <v>0</v>
      </c>
      <c r="H36" s="77">
        <v>8.4274982273405866E-2</v>
      </c>
      <c r="I36" s="77">
        <f t="shared" si="2"/>
        <v>8.4274982273405866E-2</v>
      </c>
      <c r="J36" s="76">
        <f>分析係数表!G39</f>
        <v>0.35137517630465442</v>
      </c>
      <c r="K36" s="78">
        <f t="shared" si="3"/>
        <v>2.9612136754389614E-2</v>
      </c>
      <c r="L36" s="79"/>
      <c r="M36" s="80"/>
      <c r="N36" s="81">
        <f>分析係数表!H39</f>
        <v>3.6128713984641667E-3</v>
      </c>
      <c r="O36" s="82">
        <f t="shared" si="4"/>
        <v>0.1101582979167763</v>
      </c>
      <c r="P36" s="76">
        <f>分析係数表!C39</f>
        <v>1</v>
      </c>
      <c r="Q36" s="82">
        <f t="shared" si="5"/>
        <v>0.1101582979167763</v>
      </c>
      <c r="R36" s="83">
        <v>0.15536506790086341</v>
      </c>
      <c r="S36" s="84">
        <f t="shared" si="6"/>
        <v>0.23964005017426926</v>
      </c>
      <c r="T36" s="85">
        <f>分析係数表!F39</f>
        <v>0.70210390220968499</v>
      </c>
      <c r="U36" s="86">
        <f t="shared" si="7"/>
        <v>0.16825221435307916</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投入係数表!AF37</f>
        <v>1.6920473773265651E-4</v>
      </c>
      <c r="E37" s="77">
        <f t="shared" si="0"/>
        <v>1.6920473773265651E-2</v>
      </c>
      <c r="F37" s="76">
        <f>分析係数表!C40</f>
        <v>1</v>
      </c>
      <c r="G37" s="77">
        <f t="shared" si="1"/>
        <v>1.6920473773265651E-2</v>
      </c>
      <c r="H37" s="77">
        <v>1.837231270862489E-2</v>
      </c>
      <c r="I37" s="77">
        <f t="shared" si="2"/>
        <v>1.837231270862489E-2</v>
      </c>
      <c r="J37" s="76">
        <f>分析係数表!G40</f>
        <v>0.54518413597733706</v>
      </c>
      <c r="K37" s="78">
        <f t="shared" si="3"/>
        <v>1.0016293429957109E-2</v>
      </c>
      <c r="L37" s="79"/>
      <c r="M37" s="80"/>
      <c r="N37" s="81">
        <f>分析係数表!H40</f>
        <v>3.4256985428810838E-2</v>
      </c>
      <c r="O37" s="82">
        <f t="shared" si="4"/>
        <v>1.0445130175964212</v>
      </c>
      <c r="P37" s="76">
        <f>分析係数表!C40</f>
        <v>1</v>
      </c>
      <c r="Q37" s="82">
        <f t="shared" si="5"/>
        <v>1.0445130175964212</v>
      </c>
      <c r="R37" s="83">
        <v>1.0464822629753696</v>
      </c>
      <c r="S37" s="84">
        <f t="shared" si="6"/>
        <v>1.0648545756839944</v>
      </c>
      <c r="T37" s="85">
        <f>分析係数表!F40</f>
        <v>0.74197355996222847</v>
      </c>
      <c r="U37" s="86">
        <f t="shared" si="7"/>
        <v>0.79009394036232161</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投入係数表!AF38</f>
        <v>2.4534686971235194E-3</v>
      </c>
      <c r="E38" s="77">
        <f t="shared" si="0"/>
        <v>0.24534686971235195</v>
      </c>
      <c r="F38" s="76">
        <f>分析係数表!C41</f>
        <v>0.81633454219164769</v>
      </c>
      <c r="G38" s="77">
        <f t="shared" si="1"/>
        <v>0.20028512456478667</v>
      </c>
      <c r="H38" s="77">
        <v>0.20707701805643386</v>
      </c>
      <c r="I38" s="77">
        <f t="shared" si="2"/>
        <v>0.20707701805643386</v>
      </c>
      <c r="J38" s="76">
        <f>分析係数表!G41</f>
        <v>0.4395790436970945</v>
      </c>
      <c r="K38" s="78">
        <f t="shared" si="3"/>
        <v>9.1026717568893162E-2</v>
      </c>
      <c r="L38" s="79"/>
      <c r="M38" s="80"/>
      <c r="N38" s="81">
        <f>分析係数表!H41</f>
        <v>5.7994566183378615E-2</v>
      </c>
      <c r="O38" s="82">
        <f t="shared" si="4"/>
        <v>1.7682840031058429</v>
      </c>
      <c r="P38" s="76">
        <f>分析係数表!C41</f>
        <v>0.81633454219164769</v>
      </c>
      <c r="Q38" s="82">
        <f t="shared" si="5"/>
        <v>1.4435113121402223</v>
      </c>
      <c r="R38" s="83">
        <v>1.4702168739533621</v>
      </c>
      <c r="S38" s="84">
        <f t="shared" si="6"/>
        <v>1.677293892009796</v>
      </c>
      <c r="T38" s="85">
        <f>分析係数表!F41</f>
        <v>0.54481811942347291</v>
      </c>
      <c r="U38" s="86">
        <f t="shared" si="7"/>
        <v>0.9138201039652547</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投入係数表!AF39</f>
        <v>1.7766497461928934E-3</v>
      </c>
      <c r="E39" s="77">
        <f>$C$34*D39</f>
        <v>0.17766497461928935</v>
      </c>
      <c r="F39" s="76">
        <f>分析係数表!C42</f>
        <v>0.95937673900946019</v>
      </c>
      <c r="G39" s="77">
        <f>E39*F39</f>
        <v>0.17044764398645232</v>
      </c>
      <c r="H39" s="77">
        <v>0.18326303668062993</v>
      </c>
      <c r="I39" s="77">
        <f>C39+H39</f>
        <v>0.18326303668062993</v>
      </c>
      <c r="J39" s="76">
        <f>分析係数表!G42</f>
        <v>0.48447864154948261</v>
      </c>
      <c r="K39" s="78">
        <f>I39*J39</f>
        <v>8.8787027057264586E-2</v>
      </c>
      <c r="L39" s="79"/>
      <c r="M39" s="80"/>
      <c r="N39" s="81">
        <f>分析係数表!H42</f>
        <v>1.0613716578219029E-2</v>
      </c>
      <c r="O39" s="82">
        <f t="shared" si="4"/>
        <v>0.32361765030571032</v>
      </c>
      <c r="P39" s="76">
        <f>分析係数表!C42</f>
        <v>0.95937673900946019</v>
      </c>
      <c r="Q39" s="82">
        <f>O39*P39</f>
        <v>0.31047124603619619</v>
      </c>
      <c r="R39" s="83">
        <v>0.32541646995588258</v>
      </c>
      <c r="S39" s="84">
        <f>I39+R39</f>
        <v>0.50867950663651251</v>
      </c>
      <c r="T39" s="85">
        <f>分析係数表!F42</f>
        <v>0.55638100291854609</v>
      </c>
      <c r="U39" s="86">
        <f>S39*T39</f>
        <v>0.28301961406653403</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投入係数表!AF40</f>
        <v>7.2673434856175972E-2</v>
      </c>
      <c r="E40" s="77">
        <f>$C$34*D40</f>
        <v>7.2673434856175971</v>
      </c>
      <c r="F40" s="76">
        <f>分析係数表!C43</f>
        <v>0.4131437979732393</v>
      </c>
      <c r="G40" s="77">
        <f>E40*F40</f>
        <v>3.0024578888241331</v>
      </c>
      <c r="H40" s="77">
        <v>3.3085476241855574</v>
      </c>
      <c r="I40" s="77">
        <f>C40+H40</f>
        <v>3.3085476241855574</v>
      </c>
      <c r="J40" s="76">
        <f>分析係数表!G43</f>
        <v>0.33776204164621748</v>
      </c>
      <c r="K40" s="78">
        <f>I40*J40</f>
        <v>1.1175018004286561</v>
      </c>
      <c r="L40" s="79"/>
      <c r="M40" s="80"/>
      <c r="N40" s="81">
        <f>分析係数表!H43</f>
        <v>3.0226965224299098E-2</v>
      </c>
      <c r="O40" s="82">
        <f t="shared" si="4"/>
        <v>0.92163563909688451</v>
      </c>
      <c r="P40" s="76">
        <f>分析係数表!C43</f>
        <v>0.4131437979732393</v>
      </c>
      <c r="Q40" s="82">
        <f>O40*P40</f>
        <v>0.38076804828398053</v>
      </c>
      <c r="R40" s="83">
        <v>0.68120097882092234</v>
      </c>
      <c r="S40" s="84">
        <f>I40+R40</f>
        <v>3.9897486030064799</v>
      </c>
      <c r="T40" s="85">
        <f>分析係数表!F43</f>
        <v>0.53379373203393399</v>
      </c>
      <c r="U40" s="86">
        <f>S40*T40</f>
        <v>2.1297027966760034</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投入係数表!AF41</f>
        <v>4.2301184433164127E-4</v>
      </c>
      <c r="E41" s="77">
        <f>$C$34*D41</f>
        <v>4.2301184433164128E-2</v>
      </c>
      <c r="F41" s="76">
        <f>分析係数表!C44</f>
        <v>0.45547864698968266</v>
      </c>
      <c r="G41" s="77">
        <f>E41*F41</f>
        <v>1.9267286251678624E-2</v>
      </c>
      <c r="H41" s="77">
        <v>2.3862119150619664E-2</v>
      </c>
      <c r="I41" s="77">
        <f>C41+H41</f>
        <v>2.3862119150619664E-2</v>
      </c>
      <c r="J41" s="76">
        <f>分析係数表!G44</f>
        <v>0.26709165419892017</v>
      </c>
      <c r="K41" s="78">
        <f>I41*J41</f>
        <v>6.373372876630738E-3</v>
      </c>
      <c r="L41" s="79"/>
      <c r="M41" s="80"/>
      <c r="N41" s="81">
        <f>分析係数表!H44</f>
        <v>0.10779487886361411</v>
      </c>
      <c r="O41" s="82">
        <f t="shared" si="4"/>
        <v>3.2867210232859856</v>
      </c>
      <c r="P41" s="76">
        <f>分析係数表!C44</f>
        <v>0.45547864698968266</v>
      </c>
      <c r="Q41" s="82">
        <f>O41*P41</f>
        <v>1.4970312447188461</v>
      </c>
      <c r="R41" s="83">
        <v>1.5218206323626684</v>
      </c>
      <c r="S41" s="84">
        <f>I41+R41</f>
        <v>1.545682751513288</v>
      </c>
      <c r="T41" s="85">
        <f>分析係数表!F44</f>
        <v>0.48806348793338972</v>
      </c>
      <c r="U41" s="86">
        <f>S41*T41</f>
        <v>0.75439131494205425</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投入係数表!AF42</f>
        <v>3.2148900169204739E-3</v>
      </c>
      <c r="E42" s="77">
        <f>$C$34*D42</f>
        <v>0.32148900169204742</v>
      </c>
      <c r="F42" s="76">
        <f>分析係数表!C45</f>
        <v>1</v>
      </c>
      <c r="G42" s="77">
        <f>E42*F42</f>
        <v>0.32148900169204742</v>
      </c>
      <c r="H42" s="77">
        <v>0.34264188393413986</v>
      </c>
      <c r="I42" s="77">
        <f>C42+H42</f>
        <v>0.34264188393413986</v>
      </c>
      <c r="J42" s="76">
        <f>分析係数表!G45</f>
        <v>0</v>
      </c>
      <c r="K42" s="78">
        <f>I42*J42</f>
        <v>0</v>
      </c>
      <c r="L42" s="79"/>
      <c r="M42" s="80"/>
      <c r="N42" s="81">
        <f>分析係数表!H45</f>
        <v>0</v>
      </c>
      <c r="O42" s="82">
        <f t="shared" si="4"/>
        <v>0</v>
      </c>
      <c r="P42" s="76">
        <f>分析係数表!C45</f>
        <v>1</v>
      </c>
      <c r="Q42" s="82">
        <f>O42*P42</f>
        <v>0</v>
      </c>
      <c r="R42" s="83">
        <v>3.2700720071873614E-2</v>
      </c>
      <c r="S42" s="84">
        <f>I42+R42</f>
        <v>0.37534260400601349</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投入係数表!AF43</f>
        <v>1.2521150592216581E-2</v>
      </c>
      <c r="E43" s="77">
        <f>$C$34*D43</f>
        <v>1.2521150592216581</v>
      </c>
      <c r="F43" s="76">
        <f>分析係数表!C46</f>
        <v>0.339622641509434</v>
      </c>
      <c r="G43" s="77">
        <f>E43*F43</f>
        <v>0.42524662388660089</v>
      </c>
      <c r="H43" s="77">
        <v>0.44455782171559599</v>
      </c>
      <c r="I43" s="77">
        <f>C43+H43</f>
        <v>0.44455782171559599</v>
      </c>
      <c r="J43" s="76">
        <f>分析係数表!G46</f>
        <v>9.1833387996064289E-3</v>
      </c>
      <c r="K43" s="78">
        <f>I43*J43</f>
        <v>4.0825250928293502E-3</v>
      </c>
      <c r="L43" s="79"/>
      <c r="M43" s="80"/>
      <c r="N43" s="81">
        <f>分析係数表!H46</f>
        <v>2.0661561732582222E-2</v>
      </c>
      <c r="O43" s="82">
        <f t="shared" si="4"/>
        <v>0.62998159129915443</v>
      </c>
      <c r="P43" s="76">
        <f>分析係数表!C46</f>
        <v>0.339622641509434</v>
      </c>
      <c r="Q43" s="82">
        <f>O43*P43</f>
        <v>0.21395601213933549</v>
      </c>
      <c r="R43" s="83">
        <v>0.23846962228630048</v>
      </c>
      <c r="S43" s="84">
        <f>I43+R43</f>
        <v>0.68302744400189641</v>
      </c>
      <c r="T43" s="85">
        <f>分析係数表!F46</f>
        <v>0.31321744834371923</v>
      </c>
      <c r="U43" s="86">
        <f>S43*T43</f>
        <v>0.21393611315900657</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投入係数表!AF44</f>
        <v>0.27554991539763113</v>
      </c>
      <c r="E44" s="91">
        <f>SUM(E5:E43)</f>
        <v>27.554991539763115</v>
      </c>
      <c r="F44" s="92">
        <f>分析係数表!C47</f>
        <v>0.37586044165269894</v>
      </c>
      <c r="G44" s="91">
        <f>SUM(G5:G43)</f>
        <v>9.4399214091488659</v>
      </c>
      <c r="H44" s="91">
        <f>SUM(H5:H43)</f>
        <v>10.654931408413061</v>
      </c>
      <c r="I44" s="91">
        <f>SUM(I5:I43)</f>
        <v>110.65493140841305</v>
      </c>
      <c r="J44" s="92">
        <f>分析係数表!G47</f>
        <v>0.22454849559823431</v>
      </c>
      <c r="K44" s="93">
        <f>SUM(K5:K43)</f>
        <v>48.603366272734092</v>
      </c>
      <c r="L44" s="94">
        <f>最終需要_まとめ!$L$33</f>
        <v>0.62733333333333341</v>
      </c>
      <c r="M44" s="91">
        <f>K44*L44</f>
        <v>30.49051177509519</v>
      </c>
      <c r="N44" s="95">
        <f>分析係数表!H47</f>
        <v>1</v>
      </c>
      <c r="O44" s="96">
        <f>SUM(O5:O43)</f>
        <v>30.490511775095186</v>
      </c>
      <c r="P44" s="92">
        <f>分析係数表!C47</f>
        <v>0.37586044165269894</v>
      </c>
      <c r="Q44" s="96">
        <f>SUM(Q5:Q43)</f>
        <v>14.558699088771714</v>
      </c>
      <c r="R44" s="91">
        <f>SUM(R5:R43)</f>
        <v>16.123953240966397</v>
      </c>
      <c r="S44" s="97">
        <f>SUM(S5:S43)</f>
        <v>126.77888464937944</v>
      </c>
      <c r="T44" s="98">
        <f>分析係数表!F47</f>
        <v>0.4514453000332283</v>
      </c>
      <c r="U44" s="99">
        <f>SUM(U5:U43)</f>
        <v>87.635411680300606</v>
      </c>
      <c r="V44" s="100">
        <f>分析係数表!D47</f>
        <v>6.1166352989693973E-2</v>
      </c>
      <c r="W44" s="101">
        <f>SUM(W5:W43)</f>
        <v>15</v>
      </c>
      <c r="X44" s="92">
        <f>分析係数表!E47</f>
        <v>5.2427176815309715E-2</v>
      </c>
      <c r="Y44" s="102">
        <f>SUM(Y5:Y43)</f>
        <v>13</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290</v>
      </c>
      <c r="S2" s="3" t="s">
        <v>153</v>
      </c>
      <c r="U2" s="64" t="s">
        <v>210</v>
      </c>
      <c r="W2" s="3" t="s">
        <v>130</v>
      </c>
      <c r="Y2" s="3" t="s">
        <v>154</v>
      </c>
    </row>
    <row r="3" spans="1:25" ht="44" x14ac:dyDescent="0.2">
      <c r="B3" s="65"/>
      <c r="C3" s="66" t="s">
        <v>228</v>
      </c>
      <c r="D3" s="66" t="s">
        <v>232</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投入係数表!AG5</f>
        <v>0</v>
      </c>
      <c r="E5" s="77">
        <f t="shared" ref="E5:E38" si="0">$C$35*D5</f>
        <v>0</v>
      </c>
      <c r="F5" s="76">
        <f>分析係数表!C8</f>
        <v>0.31930596918295995</v>
      </c>
      <c r="G5" s="77">
        <f t="shared" ref="G5:G38" si="1">E5*F5</f>
        <v>0</v>
      </c>
      <c r="H5" s="77">
        <f t="array" ref="H5:H43">MMULT(逆行列係数!C5:AO43,'31'!G5:G43)</f>
        <v>4.7181578873407605E-3</v>
      </c>
      <c r="I5" s="77">
        <f t="shared" ref="I5:I38" si="2">C5+H5</f>
        <v>4.7181578873407605E-3</v>
      </c>
      <c r="J5" s="76">
        <f>分析係数表!G8</f>
        <v>0.11985164942416553</v>
      </c>
      <c r="K5" s="78">
        <f t="shared" ref="K5:K38" si="3">I5*J5</f>
        <v>5.6547900504142629E-4</v>
      </c>
      <c r="L5" s="79" t="s">
        <v>188</v>
      </c>
      <c r="M5" s="80" t="s">
        <v>188</v>
      </c>
      <c r="N5" s="81">
        <f>分析係数表!H8</f>
        <v>1.0269115390614515E-2</v>
      </c>
      <c r="O5" s="82">
        <f t="shared" ref="O5:O43" si="4">$M$44*N5</f>
        <v>0.23416378865071577</v>
      </c>
      <c r="P5" s="76">
        <f>分析係数表!C8</f>
        <v>0.31930596918295995</v>
      </c>
      <c r="Q5" s="82">
        <f t="shared" ref="Q5:Q38" si="5">O5*P5</f>
        <v>7.4769895482670601E-2</v>
      </c>
      <c r="R5" s="83">
        <f t="array" ref="R5:R43">MMULT(逆行列係数!C5:AO43,'31'!Q5:Q43)</f>
        <v>9.6811670740232808E-2</v>
      </c>
      <c r="S5" s="84">
        <f t="shared" ref="S5:S38" si="6">I5+R5</f>
        <v>0.10152982862757357</v>
      </c>
      <c r="T5" s="85">
        <f>分析係数表!F8</f>
        <v>0.45168846379074762</v>
      </c>
      <c r="U5" s="86">
        <f t="shared" ref="U5:U38" si="7">S5*T5</f>
        <v>4.5859852321726575E-2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投入係数表!AG6</f>
        <v>0</v>
      </c>
      <c r="E6" s="77">
        <f t="shared" si="0"/>
        <v>0</v>
      </c>
      <c r="F6" s="76">
        <f>分析係数表!C9</f>
        <v>0.10538116591928248</v>
      </c>
      <c r="G6" s="77">
        <f t="shared" si="1"/>
        <v>0</v>
      </c>
      <c r="H6" s="77">
        <v>1.1388046389715135E-3</v>
      </c>
      <c r="I6" s="77">
        <f t="shared" si="2"/>
        <v>1.1388046389715135E-3</v>
      </c>
      <c r="J6" s="76">
        <f>分析係数表!G9</f>
        <v>0.23529411764705882</v>
      </c>
      <c r="K6" s="78">
        <f t="shared" si="3"/>
        <v>2.6795403269917962E-4</v>
      </c>
      <c r="L6" s="79"/>
      <c r="M6" s="80"/>
      <c r="N6" s="81">
        <f>分析係数表!H9</f>
        <v>5.5136190016722222E-4</v>
      </c>
      <c r="O6" s="82">
        <f t="shared" si="4"/>
        <v>1.2572552410776684E-2</v>
      </c>
      <c r="P6" s="76">
        <f>分析係数表!C9</f>
        <v>0.10538116591928248</v>
      </c>
      <c r="Q6" s="82">
        <f t="shared" si="5"/>
        <v>1.3249102316289327E-3</v>
      </c>
      <c r="R6" s="83">
        <v>1.5665392551816363E-3</v>
      </c>
      <c r="S6" s="84">
        <f t="shared" si="6"/>
        <v>2.7053438941531498E-3</v>
      </c>
      <c r="T6" s="85">
        <f>分析係数表!F9</f>
        <v>0.68627450980392157</v>
      </c>
      <c r="U6" s="86">
        <f t="shared" si="7"/>
        <v>1.8566085548109852E-3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投入係数表!AG7</f>
        <v>0</v>
      </c>
      <c r="E7" s="77">
        <f t="shared" si="0"/>
        <v>0</v>
      </c>
      <c r="F7" s="76">
        <f>分析係数表!C10</f>
        <v>4.5045045045044585E-3</v>
      </c>
      <c r="G7" s="77">
        <f t="shared" si="1"/>
        <v>0</v>
      </c>
      <c r="H7" s="77">
        <v>4.5010120598984823E-5</v>
      </c>
      <c r="I7" s="77">
        <f t="shared" si="2"/>
        <v>4.5010120598984823E-5</v>
      </c>
      <c r="J7" s="76">
        <f>分析係数表!G10</f>
        <v>0.2857142857142857</v>
      </c>
      <c r="K7" s="78">
        <f t="shared" si="3"/>
        <v>1.2860034456852806E-5</v>
      </c>
      <c r="L7" s="79"/>
      <c r="M7" s="80"/>
      <c r="N7" s="81">
        <f>分析係数表!H10</f>
        <v>1.0301761818913889E-3</v>
      </c>
      <c r="O7" s="82">
        <f t="shared" si="4"/>
        <v>2.349082160960907E-2</v>
      </c>
      <c r="P7" s="76">
        <f>分析係数表!C10</f>
        <v>4.5045045045044585E-3</v>
      </c>
      <c r="Q7" s="82">
        <f t="shared" si="5"/>
        <v>1.0581451175499473E-4</v>
      </c>
      <c r="R7" s="83">
        <v>1.5687937811591319E-4</v>
      </c>
      <c r="S7" s="84">
        <f t="shared" si="6"/>
        <v>2.0188949871489801E-4</v>
      </c>
      <c r="T7" s="85">
        <f>分析係数表!F10</f>
        <v>0.5714285714285714</v>
      </c>
      <c r="U7" s="86">
        <f t="shared" si="7"/>
        <v>1.1536542783708457E-4</v>
      </c>
      <c r="V7" s="87">
        <f>分析係数表!D10</f>
        <v>0</v>
      </c>
      <c r="W7" s="88">
        <f t="shared" si="8"/>
        <v>0</v>
      </c>
      <c r="X7" s="76">
        <f>分析係数表!E10</f>
        <v>0</v>
      </c>
      <c r="Y7" s="89">
        <f t="shared" si="9"/>
        <v>0</v>
      </c>
    </row>
    <row r="8" spans="1:25" x14ac:dyDescent="0.2">
      <c r="A8" s="6" t="s">
        <v>222</v>
      </c>
      <c r="B8" s="5" t="s">
        <v>27</v>
      </c>
      <c r="C8" s="90"/>
      <c r="D8" s="76">
        <f>投入係数表!AG8</f>
        <v>0</v>
      </c>
      <c r="E8" s="77">
        <f t="shared" si="0"/>
        <v>0</v>
      </c>
      <c r="F8" s="76">
        <f>分析係数表!C11</f>
        <v>3.1931139802859887E-3</v>
      </c>
      <c r="G8" s="77">
        <f t="shared" si="1"/>
        <v>0</v>
      </c>
      <c r="H8" s="77">
        <v>1.9766868297680967E-4</v>
      </c>
      <c r="I8" s="77">
        <f t="shared" si="2"/>
        <v>1.9766868297680967E-4</v>
      </c>
      <c r="J8" s="76">
        <f>分析係数表!G11</f>
        <v>0.37142857142857144</v>
      </c>
      <c r="K8" s="78">
        <f t="shared" si="3"/>
        <v>7.3419796534243602E-5</v>
      </c>
      <c r="L8" s="79"/>
      <c r="M8" s="80"/>
      <c r="N8" s="81">
        <f>分析係数表!H11</f>
        <v>-1.8136904610763891E-5</v>
      </c>
      <c r="O8" s="82">
        <f t="shared" si="4"/>
        <v>-4.1357080298607519E-4</v>
      </c>
      <c r="P8" s="76">
        <f>分析係数表!C11</f>
        <v>3.1931139802859887E-3</v>
      </c>
      <c r="Q8" s="82">
        <f t="shared" si="5"/>
        <v>-1.3205787128529391E-6</v>
      </c>
      <c r="R8" s="83">
        <v>2.9438554363501367E-4</v>
      </c>
      <c r="S8" s="84">
        <f t="shared" si="6"/>
        <v>4.9205422661182329E-4</v>
      </c>
      <c r="T8" s="85">
        <f>分析係数表!F11</f>
        <v>0.6</v>
      </c>
      <c r="U8" s="86">
        <f t="shared" si="7"/>
        <v>2.9523253596709398E-4</v>
      </c>
      <c r="V8" s="87">
        <f>分析係数表!D11</f>
        <v>2.8571428571428571E-2</v>
      </c>
      <c r="W8" s="88">
        <f t="shared" si="8"/>
        <v>0</v>
      </c>
      <c r="X8" s="76">
        <f>分析係数表!E11</f>
        <v>0</v>
      </c>
      <c r="Y8" s="89">
        <f t="shared" si="9"/>
        <v>0</v>
      </c>
    </row>
    <row r="9" spans="1:25" x14ac:dyDescent="0.2">
      <c r="A9" s="6" t="s">
        <v>223</v>
      </c>
      <c r="B9" s="5" t="s">
        <v>191</v>
      </c>
      <c r="C9" s="90"/>
      <c r="D9" s="76">
        <f>投入係数表!AG9</f>
        <v>0</v>
      </c>
      <c r="E9" s="77">
        <f t="shared" si="0"/>
        <v>0</v>
      </c>
      <c r="F9" s="76">
        <f>分析係数表!C12</f>
        <v>6.6043595279642764E-2</v>
      </c>
      <c r="G9" s="77">
        <f t="shared" si="1"/>
        <v>0</v>
      </c>
      <c r="H9" s="77">
        <v>5.2641967442264796E-3</v>
      </c>
      <c r="I9" s="77">
        <f t="shared" si="2"/>
        <v>5.2641967442264796E-3</v>
      </c>
      <c r="J9" s="76">
        <f>分析係数表!G12</f>
        <v>0.14090852981113441</v>
      </c>
      <c r="K9" s="78">
        <f t="shared" si="3"/>
        <v>7.4177022386551358E-4</v>
      </c>
      <c r="L9" s="79"/>
      <c r="M9" s="80"/>
      <c r="N9" s="81">
        <f>分析係数表!H12</f>
        <v>8.4811793340854105E-2</v>
      </c>
      <c r="O9" s="82">
        <f t="shared" si="4"/>
        <v>1.9339397889234846</v>
      </c>
      <c r="P9" s="76">
        <f>分析係数表!C12</f>
        <v>6.6043595279642764E-2</v>
      </c>
      <c r="Q9" s="82">
        <f t="shared" si="5"/>
        <v>0.12772433671486036</v>
      </c>
      <c r="R9" s="83">
        <v>0.14295255015964486</v>
      </c>
      <c r="S9" s="84">
        <f t="shared" si="6"/>
        <v>0.14821674690387135</v>
      </c>
      <c r="T9" s="85">
        <f>分析係数表!F12</f>
        <v>0.31027033699543266</v>
      </c>
      <c r="U9" s="86">
        <f t="shared" si="7"/>
        <v>4.5987260010230915E-2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投入係数表!AG10</f>
        <v>1.5941698929628787E-3</v>
      </c>
      <c r="E10" s="77">
        <f t="shared" si="0"/>
        <v>0.15941698929628786</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0.31423109610881989</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投入係数表!AG11</f>
        <v>2.117968572079253E-2</v>
      </c>
      <c r="E11" s="77">
        <f t="shared" si="0"/>
        <v>2.1179685720792532</v>
      </c>
      <c r="F11" s="76">
        <f>分析係数表!C14</f>
        <v>0.21132596685082872</v>
      </c>
      <c r="G11" s="77">
        <f t="shared" si="1"/>
        <v>0.44758175625431729</v>
      </c>
      <c r="H11" s="77">
        <v>0.56110547929360477</v>
      </c>
      <c r="I11" s="77">
        <f t="shared" si="2"/>
        <v>0.56110547929360477</v>
      </c>
      <c r="J11" s="76">
        <f>分析係数表!G14</f>
        <v>0.15875192868163895</v>
      </c>
      <c r="K11" s="78">
        <f t="shared" si="3"/>
        <v>8.9076577031695192E-2</v>
      </c>
      <c r="L11" s="79"/>
      <c r="M11" s="80"/>
      <c r="N11" s="81">
        <f>分析係数表!H14</f>
        <v>1.0700773720350694E-3</v>
      </c>
      <c r="O11" s="82">
        <f t="shared" si="4"/>
        <v>2.4400677376178431E-2</v>
      </c>
      <c r="P11" s="76">
        <f>分析係数表!C14</f>
        <v>0.21132596685082872</v>
      </c>
      <c r="Q11" s="82">
        <f t="shared" si="5"/>
        <v>5.1564967383360494E-3</v>
      </c>
      <c r="R11" s="83">
        <v>2.7421728808745691E-2</v>
      </c>
      <c r="S11" s="84">
        <f t="shared" si="6"/>
        <v>0.58852720810235049</v>
      </c>
      <c r="T11" s="85">
        <f>分析係数表!F14</f>
        <v>0.30327447282701869</v>
      </c>
      <c r="U11" s="86">
        <f t="shared" si="7"/>
        <v>0.17848527878159748</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投入係数表!AG12</f>
        <v>2.0496470052379866E-3</v>
      </c>
      <c r="E12" s="77">
        <f t="shared" si="0"/>
        <v>0.20496470052379867</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0.1783317302475956</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投入係数表!AG13</f>
        <v>9.1095422455021637E-4</v>
      </c>
      <c r="E13" s="77">
        <f t="shared" si="0"/>
        <v>9.1095422455021641E-2</v>
      </c>
      <c r="F13" s="76">
        <f>分析係数表!C16</f>
        <v>5.160637490513531E-2</v>
      </c>
      <c r="G13" s="77">
        <f t="shared" si="1"/>
        <v>4.7011045233555284E-3</v>
      </c>
      <c r="H13" s="77">
        <v>8.5243202695875347E-3</v>
      </c>
      <c r="I13" s="77">
        <f t="shared" si="2"/>
        <v>8.5243202695875347E-3</v>
      </c>
      <c r="J13" s="76">
        <f>分析係数表!G16</f>
        <v>3.3358042994810974E-2</v>
      </c>
      <c r="K13" s="78">
        <f t="shared" si="3"/>
        <v>2.8435464205443968E-4</v>
      </c>
      <c r="L13" s="79"/>
      <c r="M13" s="80"/>
      <c r="N13" s="81">
        <f>分析係数表!H16</f>
        <v>1.6069297485136805E-2</v>
      </c>
      <c r="O13" s="82">
        <f t="shared" si="4"/>
        <v>0.36642373144566254</v>
      </c>
      <c r="P13" s="76">
        <f>分析係数表!C16</f>
        <v>5.160637490513531E-2</v>
      </c>
      <c r="Q13" s="82">
        <f t="shared" si="5"/>
        <v>1.890980045912348E-2</v>
      </c>
      <c r="R13" s="83">
        <v>2.1582904519862573E-2</v>
      </c>
      <c r="S13" s="84">
        <f t="shared" si="6"/>
        <v>3.0107224789450108E-2</v>
      </c>
      <c r="T13" s="85">
        <f>分析係数表!F16</f>
        <v>0.28836174944403259</v>
      </c>
      <c r="U13" s="86">
        <f t="shared" si="7"/>
        <v>8.6817720111905788E-3</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投入係数表!AG14</f>
        <v>7.5153723525392853E-3</v>
      </c>
      <c r="E14" s="77">
        <f t="shared" si="0"/>
        <v>0.75153723525392857</v>
      </c>
      <c r="F14" s="76">
        <f>分析係数表!C17</f>
        <v>0.10194271980773084</v>
      </c>
      <c r="G14" s="77">
        <f t="shared" si="1"/>
        <v>7.6613749798567943E-2</v>
      </c>
      <c r="H14" s="77">
        <v>0.11614508125115115</v>
      </c>
      <c r="I14" s="77">
        <f t="shared" si="2"/>
        <v>0.11614508125115115</v>
      </c>
      <c r="J14" s="76">
        <f>分析係数表!G17</f>
        <v>0.21196160054370911</v>
      </c>
      <c r="K14" s="78">
        <f t="shared" si="3"/>
        <v>2.4618297317273139E-2</v>
      </c>
      <c r="L14" s="79"/>
      <c r="M14" s="80"/>
      <c r="N14" s="81">
        <f>分析係数表!H17</f>
        <v>2.8221023574348612E-3</v>
      </c>
      <c r="O14" s="82">
        <f t="shared" si="4"/>
        <v>6.4351616944633289E-2</v>
      </c>
      <c r="P14" s="76">
        <f>分析係数表!C17</f>
        <v>0.10194271980773084</v>
      </c>
      <c r="Q14" s="82">
        <f t="shared" si="5"/>
        <v>6.5601788553611758E-3</v>
      </c>
      <c r="R14" s="83">
        <v>1.438884654499548E-2</v>
      </c>
      <c r="S14" s="84">
        <f t="shared" si="6"/>
        <v>0.13053392779614664</v>
      </c>
      <c r="T14" s="85">
        <f>分析係数表!F17</f>
        <v>0.32180783280944697</v>
      </c>
      <c r="U14" s="86">
        <f t="shared" si="7"/>
        <v>4.2006840412182785E-2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投入係数表!AG15</f>
        <v>0</v>
      </c>
      <c r="E15" s="77">
        <f t="shared" si="0"/>
        <v>0</v>
      </c>
      <c r="F15" s="76">
        <f>分析係数表!C18</f>
        <v>6.449787835926446E-2</v>
      </c>
      <c r="G15" s="77">
        <f t="shared" si="1"/>
        <v>0</v>
      </c>
      <c r="H15" s="77">
        <v>2.8054490362672806E-3</v>
      </c>
      <c r="I15" s="77">
        <f t="shared" si="2"/>
        <v>2.8054490362672806E-3</v>
      </c>
      <c r="J15" s="76">
        <f>分析係数表!G18</f>
        <v>0.21547360809833696</v>
      </c>
      <c r="K15" s="78">
        <f t="shared" si="3"/>
        <v>6.0450022618051312E-4</v>
      </c>
      <c r="L15" s="79"/>
      <c r="M15" s="80"/>
      <c r="N15" s="81">
        <f>分析係数表!H18</f>
        <v>4.2077618696972224E-4</v>
      </c>
      <c r="O15" s="82">
        <f t="shared" si="4"/>
        <v>9.594842629276944E-3</v>
      </c>
      <c r="P15" s="76">
        <f>分析係数表!C18</f>
        <v>6.449787835926446E-2</v>
      </c>
      <c r="Q15" s="82">
        <f t="shared" si="5"/>
        <v>6.1884699277938956E-4</v>
      </c>
      <c r="R15" s="83">
        <v>1.5905004821923287E-3</v>
      </c>
      <c r="S15" s="84">
        <f t="shared" si="6"/>
        <v>4.3959495184596091E-3</v>
      </c>
      <c r="T15" s="85">
        <f>分析係数表!F18</f>
        <v>0.45914678235719453</v>
      </c>
      <c r="U15" s="86">
        <f t="shared" si="7"/>
        <v>2.0183860768053881E-3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投入係数表!AG16</f>
        <v>0</v>
      </c>
      <c r="E16" s="77">
        <f t="shared" si="0"/>
        <v>0</v>
      </c>
      <c r="F16" s="76">
        <f>分析係数表!C19</f>
        <v>8.3816636211964779E-2</v>
      </c>
      <c r="G16" s="77">
        <f t="shared" si="1"/>
        <v>0</v>
      </c>
      <c r="H16" s="77">
        <v>2.8836538278076492E-3</v>
      </c>
      <c r="I16" s="77">
        <f t="shared" si="2"/>
        <v>2.8836538278076492E-3</v>
      </c>
      <c r="J16" s="76">
        <f>分析係数表!G19</f>
        <v>5.7589381288803254E-2</v>
      </c>
      <c r="K16" s="78">
        <f t="shared" si="3"/>
        <v>1.6606783979453171E-4</v>
      </c>
      <c r="L16" s="79"/>
      <c r="M16" s="80"/>
      <c r="N16" s="81">
        <f>分析係数表!H19</f>
        <v>-1.0882142766458335E-4</v>
      </c>
      <c r="O16" s="82">
        <f t="shared" si="4"/>
        <v>-2.481424817916451E-3</v>
      </c>
      <c r="P16" s="76">
        <f>分析係数表!C19</f>
        <v>8.3816636211964779E-2</v>
      </c>
      <c r="Q16" s="82">
        <f t="shared" si="5"/>
        <v>-2.0798468125064412E-4</v>
      </c>
      <c r="R16" s="83">
        <v>1.344905920344832E-3</v>
      </c>
      <c r="S16" s="84">
        <f t="shared" si="6"/>
        <v>4.2285597481524807E-3</v>
      </c>
      <c r="T16" s="85">
        <f>分析係数表!F19</f>
        <v>0.2397773496039392</v>
      </c>
      <c r="U16" s="86">
        <f t="shared" si="7"/>
        <v>1.0139128490539025E-3</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投入係数表!AG17</f>
        <v>2.2773855613755409E-4</v>
      </c>
      <c r="E17" s="77">
        <f t="shared" si="0"/>
        <v>2.277385561375541E-2</v>
      </c>
      <c r="F17" s="76">
        <f>分析係数表!C20</f>
        <v>0.20483184148778999</v>
      </c>
      <c r="G17" s="77">
        <f t="shared" si="1"/>
        <v>4.664810783142564E-3</v>
      </c>
      <c r="H17" s="77">
        <v>1.5808145210118526E-2</v>
      </c>
      <c r="I17" s="77">
        <f t="shared" si="2"/>
        <v>1.5808145210118526E-2</v>
      </c>
      <c r="J17" s="76">
        <f>分析係数表!G20</f>
        <v>0.10000439000834102</v>
      </c>
      <c r="K17" s="78">
        <f t="shared" si="3"/>
        <v>1.580883918901181E-3</v>
      </c>
      <c r="L17" s="79"/>
      <c r="M17" s="80"/>
      <c r="N17" s="81">
        <f>分析係数表!H20</f>
        <v>5.2234285279000004E-4</v>
      </c>
      <c r="O17" s="82">
        <f t="shared" si="4"/>
        <v>1.1910839125998964E-2</v>
      </c>
      <c r="P17" s="76">
        <f>分析係数表!C20</f>
        <v>0.20483184148778999</v>
      </c>
      <c r="Q17" s="82">
        <f t="shared" si="5"/>
        <v>2.439719111843187E-3</v>
      </c>
      <c r="R17" s="83">
        <v>8.6575764751873948E-3</v>
      </c>
      <c r="S17" s="84">
        <f t="shared" si="6"/>
        <v>2.4465721685305919E-2</v>
      </c>
      <c r="T17" s="85">
        <f>分析係数表!F20</f>
        <v>0.22283682338996444</v>
      </c>
      <c r="U17" s="86">
        <f t="shared" si="7"/>
        <v>5.4518637022965381E-3</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投入係数表!AG18</f>
        <v>2.2773855613755409E-4</v>
      </c>
      <c r="E18" s="77">
        <f t="shared" si="0"/>
        <v>2.277385561375541E-2</v>
      </c>
      <c r="F18" s="76">
        <f>分析係数表!C21</f>
        <v>0.18990139408364504</v>
      </c>
      <c r="G18" s="77">
        <f t="shared" si="1"/>
        <v>4.3247869297117977E-3</v>
      </c>
      <c r="H18" s="77">
        <v>1.909089258268612E-2</v>
      </c>
      <c r="I18" s="77">
        <f t="shared" si="2"/>
        <v>1.909089258268612E-2</v>
      </c>
      <c r="J18" s="76">
        <f>分析係数表!G21</f>
        <v>0.28518653100775193</v>
      </c>
      <c r="K18" s="78">
        <f t="shared" si="3"/>
        <v>5.4444654294978764E-3</v>
      </c>
      <c r="L18" s="79"/>
      <c r="M18" s="80"/>
      <c r="N18" s="81">
        <f>分析係数表!H21</f>
        <v>8.7057142131666677E-4</v>
      </c>
      <c r="O18" s="82">
        <f t="shared" si="4"/>
        <v>1.9851398543331608E-2</v>
      </c>
      <c r="P18" s="76">
        <f>分析係数表!C21</f>
        <v>0.18990139408364504</v>
      </c>
      <c r="Q18" s="82">
        <f t="shared" si="5"/>
        <v>3.7698082578887129E-3</v>
      </c>
      <c r="R18" s="83">
        <v>1.0183382976247128E-2</v>
      </c>
      <c r="S18" s="84">
        <f t="shared" si="6"/>
        <v>2.9274275558933249E-2</v>
      </c>
      <c r="T18" s="85">
        <f>分析係数表!F21</f>
        <v>0.42587209302325579</v>
      </c>
      <c r="U18" s="86">
        <f t="shared" si="7"/>
        <v>1.2467097004022444E-2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投入係数表!AG19</f>
        <v>0</v>
      </c>
      <c r="E19" s="77">
        <f t="shared" si="0"/>
        <v>0</v>
      </c>
      <c r="F19" s="76">
        <f>分析係数表!C22</f>
        <v>1.6020972909991271E-2</v>
      </c>
      <c r="G19" s="77">
        <f t="shared" si="1"/>
        <v>0</v>
      </c>
      <c r="H19" s="77">
        <v>3.1745138481109785E-3</v>
      </c>
      <c r="I19" s="77">
        <f t="shared" si="2"/>
        <v>3.1745138481109785E-3</v>
      </c>
      <c r="J19" s="76">
        <f>分析係数表!G22</f>
        <v>0.19438596491228069</v>
      </c>
      <c r="K19" s="78">
        <f t="shared" si="3"/>
        <v>6.1708093749244977E-4</v>
      </c>
      <c r="L19" s="79"/>
      <c r="M19" s="80"/>
      <c r="N19" s="81">
        <f>分析係数表!H22</f>
        <v>3.9901190143680555E-5</v>
      </c>
      <c r="O19" s="82">
        <f t="shared" si="4"/>
        <v>9.0985576656936527E-4</v>
      </c>
      <c r="P19" s="76">
        <f>分析係数表!C22</f>
        <v>1.6020972909991271E-2</v>
      </c>
      <c r="Q19" s="82">
        <f t="shared" si="5"/>
        <v>1.4576774588207142E-5</v>
      </c>
      <c r="R19" s="83">
        <v>2.6564696730868359E-4</v>
      </c>
      <c r="S19" s="84">
        <f t="shared" si="6"/>
        <v>3.4401608154196622E-3</v>
      </c>
      <c r="T19" s="85">
        <f>分析係数表!F22</f>
        <v>0.4126315789473684</v>
      </c>
      <c r="U19" s="86">
        <f t="shared" si="7"/>
        <v>1.4195189890994816E-3</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投入係数表!AG20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5.7899912418050525E-4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投入係数表!AG21</f>
        <v>2.2773855613755409E-4</v>
      </c>
      <c r="E21" s="77">
        <f t="shared" si="0"/>
        <v>2.277385561375541E-2</v>
      </c>
      <c r="F21" s="76">
        <f>分析係数表!C24</f>
        <v>0.69825317061497971</v>
      </c>
      <c r="G21" s="77">
        <f t="shared" si="1"/>
        <v>1.5901916889432471E-2</v>
      </c>
      <c r="H21" s="77">
        <v>9.2708371757564828E-2</v>
      </c>
      <c r="I21" s="77">
        <f t="shared" si="2"/>
        <v>9.2708371757564828E-2</v>
      </c>
      <c r="J21" s="76">
        <f>分析係数表!G24</f>
        <v>0.20807453416149069</v>
      </c>
      <c r="K21" s="78">
        <f t="shared" si="3"/>
        <v>1.9290251266325602E-2</v>
      </c>
      <c r="L21" s="79"/>
      <c r="M21" s="80"/>
      <c r="N21" s="81">
        <f>分析係数表!H24</f>
        <v>2.9019047377222226E-4</v>
      </c>
      <c r="O21" s="82">
        <f t="shared" si="4"/>
        <v>6.617132847777203E-3</v>
      </c>
      <c r="P21" s="76">
        <f>分析係数表!C24</f>
        <v>0.69825317061497971</v>
      </c>
      <c r="Q21" s="82">
        <f t="shared" si="5"/>
        <v>4.6204339913409618E-3</v>
      </c>
      <c r="R21" s="83">
        <v>2.3816817093940467E-2</v>
      </c>
      <c r="S21" s="84">
        <f t="shared" si="6"/>
        <v>0.1165251888515053</v>
      </c>
      <c r="T21" s="85">
        <f>分析係数表!F24</f>
        <v>0.39233954451345754</v>
      </c>
      <c r="U21" s="86">
        <f t="shared" si="7"/>
        <v>4.5717439518344206E-2</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投入係数表!AG22</f>
        <v>1.8219084491004327E-3</v>
      </c>
      <c r="E22" s="77">
        <f t="shared" si="0"/>
        <v>0.18219084491004328</v>
      </c>
      <c r="F22" s="76">
        <f>分析係数表!C25</f>
        <v>6.4698426111756691E-3</v>
      </c>
      <c r="G22" s="77">
        <f t="shared" si="1"/>
        <v>1.1787460917650958E-3</v>
      </c>
      <c r="H22" s="77">
        <v>3.4289677323922738E-3</v>
      </c>
      <c r="I22" s="77">
        <f t="shared" si="2"/>
        <v>3.4289677323922738E-3</v>
      </c>
      <c r="J22" s="76">
        <f>分析係数表!G25</f>
        <v>0.19696730374348445</v>
      </c>
      <c r="K22" s="78">
        <f t="shared" si="3"/>
        <v>6.7539452887271608E-4</v>
      </c>
      <c r="L22" s="79"/>
      <c r="M22" s="80"/>
      <c r="N22" s="81">
        <f>分析係数表!H25</f>
        <v>4.8606904356847223E-4</v>
      </c>
      <c r="O22" s="82">
        <f t="shared" si="4"/>
        <v>1.1083697520026813E-2</v>
      </c>
      <c r="P22" s="76">
        <f>分析係数表!C25</f>
        <v>6.4698426111756691E-3</v>
      </c>
      <c r="Q22" s="82">
        <f t="shared" si="5"/>
        <v>7.1709778504451565E-5</v>
      </c>
      <c r="R22" s="83">
        <v>8.4804450189883461E-4</v>
      </c>
      <c r="S22" s="84">
        <f t="shared" si="6"/>
        <v>4.2770122342911084E-3</v>
      </c>
      <c r="T22" s="85">
        <f>分析係数表!F25</f>
        <v>0.35065550465961143</v>
      </c>
      <c r="U22" s="86">
        <f t="shared" si="7"/>
        <v>1.4997578834506809E-3</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投入係数表!AG23</f>
        <v>2.2773855613755409E-4</v>
      </c>
      <c r="E23" s="77">
        <f t="shared" si="0"/>
        <v>2.277385561375541E-2</v>
      </c>
      <c r="F23" s="76">
        <f>分析係数表!C26</f>
        <v>0.30930996714129244</v>
      </c>
      <c r="G23" s="77">
        <f t="shared" si="1"/>
        <v>7.0441805315712243E-3</v>
      </c>
      <c r="H23" s="77">
        <v>6.3414677488917867E-2</v>
      </c>
      <c r="I23" s="77">
        <f t="shared" si="2"/>
        <v>6.3414677488917867E-2</v>
      </c>
      <c r="J23" s="76">
        <f>分析係数表!G26</f>
        <v>0.19640381464521278</v>
      </c>
      <c r="K23" s="78">
        <f t="shared" si="3"/>
        <v>1.2454884563319373E-2</v>
      </c>
      <c r="L23" s="79"/>
      <c r="M23" s="80"/>
      <c r="N23" s="81">
        <f>分析係数表!H26</f>
        <v>9.7503999187466672E-3</v>
      </c>
      <c r="O23" s="82">
        <f t="shared" si="4"/>
        <v>0.22233566368531399</v>
      </c>
      <c r="P23" s="76">
        <f>分析係数表!C26</f>
        <v>0.30930996714129244</v>
      </c>
      <c r="Q23" s="82">
        <f t="shared" si="5"/>
        <v>6.8770636828841922E-2</v>
      </c>
      <c r="R23" s="83">
        <v>7.7921625585898976E-2</v>
      </c>
      <c r="S23" s="84">
        <f t="shared" si="6"/>
        <v>0.14133630307481684</v>
      </c>
      <c r="T23" s="85">
        <f>分析係数表!F26</f>
        <v>0.33483174389782799</v>
      </c>
      <c r="U23" s="86">
        <f t="shared" si="7"/>
        <v>4.7323880834612871E-2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投入係数表!AG24</f>
        <v>2.2773855613755409E-4</v>
      </c>
      <c r="E24" s="77">
        <f t="shared" si="0"/>
        <v>2.277385561375541E-2</v>
      </c>
      <c r="F24" s="76">
        <f>分析係数表!C27</f>
        <v>1</v>
      </c>
      <c r="G24" s="77">
        <f t="shared" si="1"/>
        <v>2.277385561375541E-2</v>
      </c>
      <c r="H24" s="77">
        <v>4.1808766302551238E-2</v>
      </c>
      <c r="I24" s="77">
        <f t="shared" si="2"/>
        <v>4.1808766302551238E-2</v>
      </c>
      <c r="J24" s="76">
        <f>分析係数表!G27</f>
        <v>0.17104746959591996</v>
      </c>
      <c r="K24" s="78">
        <f t="shared" si="3"/>
        <v>7.1512836829785561E-3</v>
      </c>
      <c r="L24" s="79"/>
      <c r="M24" s="80"/>
      <c r="N24" s="81">
        <f>分析係数表!H27</f>
        <v>1.0751557053260833E-2</v>
      </c>
      <c r="O24" s="82">
        <f t="shared" si="4"/>
        <v>0.24516477201014533</v>
      </c>
      <c r="P24" s="76">
        <f>分析係数表!C27</f>
        <v>1</v>
      </c>
      <c r="Q24" s="82">
        <f t="shared" si="5"/>
        <v>0.24516477201014533</v>
      </c>
      <c r="R24" s="83">
        <v>0.25454017825999642</v>
      </c>
      <c r="S24" s="84">
        <f t="shared" si="6"/>
        <v>0.29634894456254768</v>
      </c>
      <c r="T24" s="85">
        <f>分析係数表!F27</f>
        <v>0.32230451819045502</v>
      </c>
      <c r="U24" s="86">
        <f t="shared" si="7"/>
        <v>9.5514603793481798E-2</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投入係数表!AG25</f>
        <v>0</v>
      </c>
      <c r="E25" s="77">
        <f t="shared" si="0"/>
        <v>0</v>
      </c>
      <c r="F25" s="76">
        <f>分析係数表!C28</f>
        <v>0.18422373610613119</v>
      </c>
      <c r="G25" s="77">
        <f t="shared" si="1"/>
        <v>0</v>
      </c>
      <c r="H25" s="77">
        <v>0.14078267671904515</v>
      </c>
      <c r="I25" s="77">
        <f t="shared" si="2"/>
        <v>0.14078267671904515</v>
      </c>
      <c r="J25" s="76">
        <f>分析係数表!G28</f>
        <v>0.12484443941622356</v>
      </c>
      <c r="K25" s="78">
        <f t="shared" si="3"/>
        <v>1.7575934354504618E-2</v>
      </c>
      <c r="L25" s="79"/>
      <c r="M25" s="80"/>
      <c r="N25" s="81">
        <f>分析係数表!H28</f>
        <v>2.0316960544977711E-2</v>
      </c>
      <c r="O25" s="82">
        <f t="shared" si="4"/>
        <v>0.46328201350500142</v>
      </c>
      <c r="P25" s="76">
        <f>分析係数表!C28</f>
        <v>0.18422373610613119</v>
      </c>
      <c r="Q25" s="82">
        <f t="shared" si="5"/>
        <v>8.534754339866249E-2</v>
      </c>
      <c r="R25" s="83">
        <v>0.101695859040494</v>
      </c>
      <c r="S25" s="84">
        <f t="shared" si="6"/>
        <v>0.24247853575953915</v>
      </c>
      <c r="T25" s="85">
        <f>分析係数表!F28</f>
        <v>0.21354225591130219</v>
      </c>
      <c r="U25" s="86">
        <f t="shared" si="7"/>
        <v>5.1779413536161348E-2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投入係数表!AG26</f>
        <v>3.0289227966294692E-2</v>
      </c>
      <c r="E26" s="77">
        <f t="shared" si="0"/>
        <v>3.0289227966294692</v>
      </c>
      <c r="F26" s="76">
        <f>分析係数表!C29</f>
        <v>0.37519639677385563</v>
      </c>
      <c r="G26" s="77">
        <f t="shared" si="1"/>
        <v>1.1364409194015668</v>
      </c>
      <c r="H26" s="77">
        <v>1.2065794544554804</v>
      </c>
      <c r="I26" s="77">
        <f t="shared" si="2"/>
        <v>1.2065794544554804</v>
      </c>
      <c r="J26" s="76">
        <f>分析係数表!G29</f>
        <v>0.26085431102534867</v>
      </c>
      <c r="K26" s="78">
        <f t="shared" si="3"/>
        <v>0.31474145228932543</v>
      </c>
      <c r="L26" s="79"/>
      <c r="M26" s="80"/>
      <c r="N26" s="81">
        <f>分析係数表!H29</f>
        <v>9.7721642042795844E-3</v>
      </c>
      <c r="O26" s="82">
        <f t="shared" si="4"/>
        <v>0.2228319486488973</v>
      </c>
      <c r="P26" s="76">
        <f>分析係数表!C29</f>
        <v>0.37519639677385563</v>
      </c>
      <c r="Q26" s="82">
        <f t="shared" si="5"/>
        <v>8.36057442191631E-2</v>
      </c>
      <c r="R26" s="83">
        <v>0.11391081490051719</v>
      </c>
      <c r="S26" s="84">
        <f t="shared" si="6"/>
        <v>1.3204902693559977</v>
      </c>
      <c r="T26" s="85">
        <f>分析係数表!F29</f>
        <v>0.42899745636347691</v>
      </c>
      <c r="U26" s="86">
        <f t="shared" si="7"/>
        <v>0.56648696670644549</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投入係数表!AG27</f>
        <v>1.3664313368253246E-3</v>
      </c>
      <c r="E27" s="77">
        <f t="shared" si="0"/>
        <v>0.13664313368253245</v>
      </c>
      <c r="F27" s="76">
        <f>分析係数表!C30</f>
        <v>1</v>
      </c>
      <c r="G27" s="77">
        <f t="shared" si="1"/>
        <v>0.13664313368253245</v>
      </c>
      <c r="H27" s="77">
        <v>0.18857551208515458</v>
      </c>
      <c r="I27" s="77">
        <f t="shared" si="2"/>
        <v>0.18857551208515458</v>
      </c>
      <c r="J27" s="76">
        <f>分析係数表!G30</f>
        <v>0.34460347092581067</v>
      </c>
      <c r="K27" s="78">
        <f t="shared" si="3"/>
        <v>6.4983775996156429E-2</v>
      </c>
      <c r="L27" s="79"/>
      <c r="M27" s="80"/>
      <c r="N27" s="81">
        <f>分析係数表!H30</f>
        <v>0</v>
      </c>
      <c r="O27" s="82">
        <f t="shared" si="4"/>
        <v>0</v>
      </c>
      <c r="P27" s="76">
        <f>分析係数表!C30</f>
        <v>1</v>
      </c>
      <c r="Q27" s="82">
        <f t="shared" si="5"/>
        <v>0</v>
      </c>
      <c r="R27" s="83">
        <v>7.0135546939024157E-2</v>
      </c>
      <c r="S27" s="84">
        <f t="shared" si="6"/>
        <v>0.25871105902417874</v>
      </c>
      <c r="T27" s="85">
        <f>分析係数表!F30</f>
        <v>0.44064163728133859</v>
      </c>
      <c r="U27" s="86">
        <f t="shared" si="7"/>
        <v>0.11399886463120315</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投入係数表!AG28</f>
        <v>2.0496470052379866E-3</v>
      </c>
      <c r="E28" s="77">
        <f t="shared" si="0"/>
        <v>0.20496470052379867</v>
      </c>
      <c r="F28" s="76">
        <f>分析係数表!C31</f>
        <v>0.41247576690614662</v>
      </c>
      <c r="G28" s="77">
        <f t="shared" si="1"/>
        <v>8.4542972037242523E-2</v>
      </c>
      <c r="H28" s="77">
        <v>0.16163949134125158</v>
      </c>
      <c r="I28" s="77">
        <f t="shared" si="2"/>
        <v>0.16163949134125158</v>
      </c>
      <c r="J28" s="76">
        <f>分析係数表!G31</f>
        <v>7.085965394122494E-2</v>
      </c>
      <c r="K28" s="78">
        <f t="shared" si="3"/>
        <v>1.1453718419676712E-2</v>
      </c>
      <c r="L28" s="79"/>
      <c r="M28" s="80"/>
      <c r="N28" s="81">
        <f>分析係数表!H31</f>
        <v>2.0541858162151181E-2</v>
      </c>
      <c r="O28" s="82">
        <f t="shared" si="4"/>
        <v>0.46841029146202873</v>
      </c>
      <c r="P28" s="76">
        <f>分析係数表!C31</f>
        <v>0.41247576690614662</v>
      </c>
      <c r="Q28" s="82">
        <f t="shared" si="5"/>
        <v>0.19320789419753195</v>
      </c>
      <c r="R28" s="83">
        <v>0.25821305753745388</v>
      </c>
      <c r="S28" s="84">
        <f t="shared" si="6"/>
        <v>0.41985254887870549</v>
      </c>
      <c r="T28" s="85">
        <f>分析係数表!F31</f>
        <v>0.34509750068662454</v>
      </c>
      <c r="U28" s="86">
        <f t="shared" si="7"/>
        <v>0.14489006527495013</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投入係数表!AG29</f>
        <v>2.2773855613755409E-4</v>
      </c>
      <c r="E29" s="77">
        <f t="shared" si="0"/>
        <v>2.277385561375541E-2</v>
      </c>
      <c r="F29" s="76">
        <f>分析係数表!C32</f>
        <v>0.57030303030303031</v>
      </c>
      <c r="G29" s="77">
        <f t="shared" si="1"/>
        <v>1.2987998868208389E-2</v>
      </c>
      <c r="H29" s="77">
        <v>2.6554515561387715E-2</v>
      </c>
      <c r="I29" s="77">
        <f t="shared" si="2"/>
        <v>2.6554515561387715E-2</v>
      </c>
      <c r="J29" s="76">
        <f>分析係数表!G32</f>
        <v>0.14036939313984167</v>
      </c>
      <c r="K29" s="78">
        <f t="shared" si="3"/>
        <v>3.7274412344744756E-3</v>
      </c>
      <c r="L29" s="79"/>
      <c r="M29" s="80"/>
      <c r="N29" s="81">
        <f>分析係数表!H32</f>
        <v>5.992433283396389E-3</v>
      </c>
      <c r="O29" s="82">
        <f t="shared" si="4"/>
        <v>0.13664379330659923</v>
      </c>
      <c r="P29" s="76">
        <f>分析係数表!C32</f>
        <v>0.57030303030303031</v>
      </c>
      <c r="Q29" s="82">
        <f t="shared" si="5"/>
        <v>7.7928369394854466E-2</v>
      </c>
      <c r="R29" s="83">
        <v>0.10028775777013707</v>
      </c>
      <c r="S29" s="84">
        <f t="shared" si="6"/>
        <v>0.12684227333152479</v>
      </c>
      <c r="T29" s="85">
        <f>分析係数表!F32</f>
        <v>0.48284960422163586</v>
      </c>
      <c r="U29" s="86">
        <f t="shared" si="7"/>
        <v>6.1245741476699297E-2</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投入係数表!AG30</f>
        <v>9.1095422455021637E-4</v>
      </c>
      <c r="E30" s="77">
        <f t="shared" si="0"/>
        <v>9.1095422455021641E-2</v>
      </c>
      <c r="F30" s="76">
        <f>分析係数表!C33</f>
        <v>0.6011428571428572</v>
      </c>
      <c r="G30" s="77">
        <f t="shared" si="1"/>
        <v>5.4761362527247302E-2</v>
      </c>
      <c r="H30" s="77">
        <v>6.8922673713425808E-2</v>
      </c>
      <c r="I30" s="77">
        <f t="shared" si="2"/>
        <v>6.8922673713425808E-2</v>
      </c>
      <c r="J30" s="76">
        <f>分析係数表!G33</f>
        <v>0.50790638836179636</v>
      </c>
      <c r="K30" s="78">
        <f t="shared" si="3"/>
        <v>3.500626628202462E-2</v>
      </c>
      <c r="L30" s="79"/>
      <c r="M30" s="80"/>
      <c r="N30" s="81">
        <f>分析係数表!H33</f>
        <v>9.0684523053819453E-4</v>
      </c>
      <c r="O30" s="82">
        <f t="shared" si="4"/>
        <v>2.0678540149303759E-2</v>
      </c>
      <c r="P30" s="76">
        <f>分析係数表!C33</f>
        <v>0.6011428571428572</v>
      </c>
      <c r="Q30" s="82">
        <f t="shared" si="5"/>
        <v>1.2430756706895746E-2</v>
      </c>
      <c r="R30" s="83">
        <v>3.8240515959414551E-2</v>
      </c>
      <c r="S30" s="84">
        <f t="shared" si="6"/>
        <v>0.10716318967284036</v>
      </c>
      <c r="T30" s="85">
        <f>分析係数表!F33</f>
        <v>0.64579380139152431</v>
      </c>
      <c r="U30" s="86">
        <f t="shared" si="7"/>
        <v>6.9205323628064516E-2</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投入係数表!AG31</f>
        <v>1.7763607378729219E-2</v>
      </c>
      <c r="E31" s="77">
        <f t="shared" si="0"/>
        <v>1.7763607378729218</v>
      </c>
      <c r="F31" s="76">
        <f>分析係数表!C34</f>
        <v>0.23356645198677672</v>
      </c>
      <c r="G31" s="77">
        <f t="shared" si="1"/>
        <v>0.41489827499359105</v>
      </c>
      <c r="H31" s="77">
        <v>0.560836158278471</v>
      </c>
      <c r="I31" s="77">
        <f t="shared" si="2"/>
        <v>0.560836158278471</v>
      </c>
      <c r="J31" s="76">
        <f>分析係数表!G34</f>
        <v>0.42480002746403928</v>
      </c>
      <c r="K31" s="78">
        <f t="shared" si="3"/>
        <v>0.23824321543952076</v>
      </c>
      <c r="L31" s="79"/>
      <c r="M31" s="80"/>
      <c r="N31" s="81">
        <f>分析係数表!H34</f>
        <v>0.14989426184611926</v>
      </c>
      <c r="O31" s="82">
        <f t="shared" si="4"/>
        <v>3.4179972583587168</v>
      </c>
      <c r="P31" s="76">
        <f>分析係数表!C34</f>
        <v>0.23356645198677672</v>
      </c>
      <c r="Q31" s="82">
        <f t="shared" si="5"/>
        <v>0.79832949253537566</v>
      </c>
      <c r="R31" s="83">
        <v>0.87169555878289295</v>
      </c>
      <c r="S31" s="84">
        <f t="shared" si="6"/>
        <v>1.4325317170613641</v>
      </c>
      <c r="T31" s="85">
        <f>分析係数表!F34</f>
        <v>0.69961207044526075</v>
      </c>
      <c r="U31" s="86">
        <f t="shared" si="7"/>
        <v>1.0022164805518055</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投入係数表!AG32</f>
        <v>3.8715554543384194E-3</v>
      </c>
      <c r="E32" s="77">
        <f t="shared" si="0"/>
        <v>0.38715554543384195</v>
      </c>
      <c r="F32" s="76">
        <f>分析係数表!C35</f>
        <v>0.38334288443170961</v>
      </c>
      <c r="G32" s="77">
        <f t="shared" si="1"/>
        <v>0.14841332351034078</v>
      </c>
      <c r="H32" s="77">
        <v>0.27626255927101812</v>
      </c>
      <c r="I32" s="77">
        <f t="shared" si="2"/>
        <v>0.27626255927101812</v>
      </c>
      <c r="J32" s="76">
        <f>分析係数表!G35</f>
        <v>0.31383724189479584</v>
      </c>
      <c r="K32" s="78">
        <f t="shared" si="3"/>
        <v>8.6701479640413887E-2</v>
      </c>
      <c r="L32" s="79"/>
      <c r="M32" s="80"/>
      <c r="N32" s="81">
        <f>分析係数表!H35</f>
        <v>5.7098603095606881E-2</v>
      </c>
      <c r="O32" s="82">
        <f t="shared" si="4"/>
        <v>1.3020036019607619</v>
      </c>
      <c r="P32" s="76">
        <f>分析係数表!C35</f>
        <v>0.38334288443170961</v>
      </c>
      <c r="Q32" s="82">
        <f t="shared" si="5"/>
        <v>0.49911381631611401</v>
      </c>
      <c r="R32" s="83">
        <v>0.67312267874629206</v>
      </c>
      <c r="S32" s="84">
        <f t="shared" si="6"/>
        <v>0.94938523801731023</v>
      </c>
      <c r="T32" s="85">
        <f>分析係数表!F35</f>
        <v>0.64393160796038496</v>
      </c>
      <c r="U32" s="86">
        <f t="shared" si="7"/>
        <v>0.6113391628903394</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投入係数表!AG33</f>
        <v>2.8467319517194261E-2</v>
      </c>
      <c r="E33" s="77">
        <f t="shared" si="0"/>
        <v>2.8467319517194261</v>
      </c>
      <c r="F33" s="76">
        <f>分析係数表!C36</f>
        <v>0.89284634912959382</v>
      </c>
      <c r="G33" s="77">
        <f t="shared" si="1"/>
        <v>2.5416942300432526</v>
      </c>
      <c r="H33" s="77">
        <v>2.6789380008722947</v>
      </c>
      <c r="I33" s="77">
        <f t="shared" si="2"/>
        <v>2.6789380008722947</v>
      </c>
      <c r="J33" s="76">
        <f>分析係数表!G36</f>
        <v>2.3659252759121133E-2</v>
      </c>
      <c r="K33" s="78">
        <f t="shared" si="3"/>
        <v>6.3381671288652297E-2</v>
      </c>
      <c r="L33" s="79"/>
      <c r="M33" s="80"/>
      <c r="N33" s="81">
        <f>分析係数表!H36</f>
        <v>0.22140807672636126</v>
      </c>
      <c r="O33" s="82">
        <f t="shared" si="4"/>
        <v>5.0487069345328113</v>
      </c>
      <c r="P33" s="76">
        <f>分析係数表!C36</f>
        <v>0.89284634912959382</v>
      </c>
      <c r="Q33" s="82">
        <f t="shared" si="5"/>
        <v>4.5077195543228834</v>
      </c>
      <c r="R33" s="83">
        <v>4.6624916447970488</v>
      </c>
      <c r="S33" s="84">
        <f t="shared" si="6"/>
        <v>7.3414296456693435</v>
      </c>
      <c r="T33" s="85">
        <f>分析係数表!F36</f>
        <v>0.87728239225083537</v>
      </c>
      <c r="U33" s="86">
        <f t="shared" si="7"/>
        <v>6.4405069620940045</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投入係数表!AG34</f>
        <v>1.7535868822591665E-2</v>
      </c>
      <c r="E34" s="77">
        <f t="shared" si="0"/>
        <v>1.7535868822591665</v>
      </c>
      <c r="F34" s="76">
        <f>分析係数表!C37</f>
        <v>0.21490407922986354</v>
      </c>
      <c r="G34" s="77">
        <f t="shared" si="1"/>
        <v>0.3768529742814733</v>
      </c>
      <c r="H34" s="77">
        <v>0.44990534183045844</v>
      </c>
      <c r="I34" s="77">
        <f t="shared" si="2"/>
        <v>0.44990534183045844</v>
      </c>
      <c r="J34" s="76">
        <f>分析係数表!G37</f>
        <v>0.45930626057529611</v>
      </c>
      <c r="K34" s="78">
        <f t="shared" si="3"/>
        <v>0.20664434016899821</v>
      </c>
      <c r="L34" s="79"/>
      <c r="M34" s="80"/>
      <c r="N34" s="81">
        <f>分析係数表!H37</f>
        <v>4.6223715090992851E-2</v>
      </c>
      <c r="O34" s="82">
        <f t="shared" si="4"/>
        <v>1.0540265484903111</v>
      </c>
      <c r="P34" s="76">
        <f>分析係数表!C37</f>
        <v>0.21490407922986354</v>
      </c>
      <c r="Q34" s="82">
        <f t="shared" si="5"/>
        <v>0.22651460488714142</v>
      </c>
      <c r="R34" s="83">
        <v>0.26550913280301058</v>
      </c>
      <c r="S34" s="84">
        <f t="shared" si="6"/>
        <v>0.71541447463346897</v>
      </c>
      <c r="T34" s="85">
        <f>分析係数表!F37</f>
        <v>0.7057529610829103</v>
      </c>
      <c r="U34" s="86">
        <f t="shared" si="7"/>
        <v>0.50490588387414537</v>
      </c>
      <c r="V34" s="87">
        <f>分析係数表!D37</f>
        <v>0.14534686971235194</v>
      </c>
      <c r="W34" s="88">
        <f t="shared" si="8"/>
        <v>0</v>
      </c>
      <c r="X34" s="76">
        <f>分析係数表!E37</f>
        <v>0.13037225042301184</v>
      </c>
      <c r="Y34" s="89">
        <f t="shared" si="9"/>
        <v>0</v>
      </c>
    </row>
    <row r="35" spans="1:25" x14ac:dyDescent="0.2">
      <c r="A35" s="6" t="s">
        <v>23</v>
      </c>
      <c r="B35" s="5" t="s">
        <v>194</v>
      </c>
      <c r="C35" s="75">
        <f>最終需要_まとめ!C36</f>
        <v>100</v>
      </c>
      <c r="D35" s="76">
        <f>投入係数表!AG35</f>
        <v>9.6333409246185372E-2</v>
      </c>
      <c r="E35" s="77">
        <f t="shared" si="0"/>
        <v>9.6333409246185369</v>
      </c>
      <c r="F35" s="76">
        <f>分析係数表!C38</f>
        <v>0.11038675651919128</v>
      </c>
      <c r="G35" s="77">
        <f t="shared" si="1"/>
        <v>1.0633932591122275</v>
      </c>
      <c r="H35" s="77">
        <v>1.1070706573769673</v>
      </c>
      <c r="I35" s="77">
        <f t="shared" si="2"/>
        <v>101.10707065737697</v>
      </c>
      <c r="J35" s="76">
        <f>分析係数表!G38</f>
        <v>0.31473468458209974</v>
      </c>
      <c r="K35" s="78">
        <f t="shared" si="3"/>
        <v>31.821901992369611</v>
      </c>
      <c r="L35" s="79"/>
      <c r="M35" s="80"/>
      <c r="N35" s="81">
        <f>分析係数表!H38</f>
        <v>4.1428317511906877E-2</v>
      </c>
      <c r="O35" s="82">
        <f t="shared" si="4"/>
        <v>0.94467842818079284</v>
      </c>
      <c r="P35" s="76">
        <f>分析係数表!C38</f>
        <v>0.11038675651919128</v>
      </c>
      <c r="Q35" s="82">
        <f t="shared" si="5"/>
        <v>0.1042799876405255</v>
      </c>
      <c r="R35" s="83">
        <v>0.12679870227272855</v>
      </c>
      <c r="S35" s="84">
        <f t="shared" si="6"/>
        <v>101.23386935964969</v>
      </c>
      <c r="T35" s="85">
        <f>分析係数表!F38</f>
        <v>0.52516511045319969</v>
      </c>
      <c r="U35" s="86">
        <f t="shared" si="7"/>
        <v>53.164496183865218</v>
      </c>
      <c r="V35" s="87">
        <f>分析係数表!D38</f>
        <v>0.19152812571168298</v>
      </c>
      <c r="W35" s="88">
        <f t="shared" si="8"/>
        <v>19</v>
      </c>
      <c r="X35" s="76">
        <f>分析係数表!E38</f>
        <v>0.21156911865178774</v>
      </c>
      <c r="Y35" s="89">
        <f t="shared" si="9"/>
        <v>21</v>
      </c>
    </row>
    <row r="36" spans="1:25" x14ac:dyDescent="0.2">
      <c r="A36" s="6" t="s">
        <v>24</v>
      </c>
      <c r="B36" s="5" t="s">
        <v>39</v>
      </c>
      <c r="C36" s="90"/>
      <c r="D36" s="76">
        <f>投入係数表!AG36</f>
        <v>0</v>
      </c>
      <c r="E36" s="77">
        <f t="shared" si="0"/>
        <v>0</v>
      </c>
      <c r="F36" s="76">
        <f>分析係数表!C39</f>
        <v>1</v>
      </c>
      <c r="G36" s="77">
        <f t="shared" si="1"/>
        <v>0</v>
      </c>
      <c r="H36" s="77">
        <v>2.2470358828193211E-2</v>
      </c>
      <c r="I36" s="77">
        <f t="shared" si="2"/>
        <v>2.2470358828193211E-2</v>
      </c>
      <c r="J36" s="76">
        <f>分析係数表!G39</f>
        <v>0.35137517630465442</v>
      </c>
      <c r="K36" s="78">
        <f t="shared" si="3"/>
        <v>7.8955262948852377E-3</v>
      </c>
      <c r="L36" s="79"/>
      <c r="M36" s="80"/>
      <c r="N36" s="81">
        <f>分析係数表!H39</f>
        <v>3.6128713984641667E-3</v>
      </c>
      <c r="O36" s="82">
        <f t="shared" si="4"/>
        <v>8.2383303954826168E-2</v>
      </c>
      <c r="P36" s="76">
        <f>分析係数表!C39</f>
        <v>1</v>
      </c>
      <c r="Q36" s="82">
        <f t="shared" si="5"/>
        <v>8.2383303954826168E-2</v>
      </c>
      <c r="R36" s="83">
        <v>0.11619176997913444</v>
      </c>
      <c r="S36" s="84">
        <f t="shared" si="6"/>
        <v>0.13866212880732764</v>
      </c>
      <c r="T36" s="85">
        <f>分析係数表!F39</f>
        <v>0.70210390220968499</v>
      </c>
      <c r="U36" s="86">
        <f t="shared" si="7"/>
        <v>9.7355221724326715E-2</v>
      </c>
      <c r="V36" s="87">
        <f>分析係数表!D39</f>
        <v>5.7357780912082747E-2</v>
      </c>
      <c r="W36" s="88">
        <f t="shared" si="8"/>
        <v>0</v>
      </c>
      <c r="X36" s="76">
        <f>分析係数表!E39</f>
        <v>7.2696285848613068E-2</v>
      </c>
      <c r="Y36" s="89">
        <f t="shared" si="9"/>
        <v>0</v>
      </c>
    </row>
    <row r="37" spans="1:25" x14ac:dyDescent="0.2">
      <c r="A37" s="6" t="s">
        <v>25</v>
      </c>
      <c r="B37" s="5" t="s">
        <v>40</v>
      </c>
      <c r="C37" s="90"/>
      <c r="D37" s="76">
        <f>投入係数表!AG37</f>
        <v>2.7328626736506491E-3</v>
      </c>
      <c r="E37" s="77">
        <f t="shared" si="0"/>
        <v>0.27328626736506489</v>
      </c>
      <c r="F37" s="76">
        <f>分析係数表!C40</f>
        <v>1</v>
      </c>
      <c r="G37" s="77">
        <f t="shared" si="1"/>
        <v>0.27328626736506489</v>
      </c>
      <c r="H37" s="77">
        <v>0.27776335508543154</v>
      </c>
      <c r="I37" s="77">
        <f t="shared" si="2"/>
        <v>0.27776335508543154</v>
      </c>
      <c r="J37" s="76">
        <f>分析係数表!G40</f>
        <v>0.54518413597733706</v>
      </c>
      <c r="K37" s="78">
        <f t="shared" si="3"/>
        <v>0.15143217474841728</v>
      </c>
      <c r="L37" s="79"/>
      <c r="M37" s="80"/>
      <c r="N37" s="81">
        <f>分析係数表!H40</f>
        <v>3.4256985428810838E-2</v>
      </c>
      <c r="O37" s="82">
        <f t="shared" si="4"/>
        <v>0.78115253268009877</v>
      </c>
      <c r="P37" s="76">
        <f>分析係数表!C40</f>
        <v>1</v>
      </c>
      <c r="Q37" s="82">
        <f t="shared" si="5"/>
        <v>0.78115253268009877</v>
      </c>
      <c r="R37" s="83">
        <v>0.78262525823671636</v>
      </c>
      <c r="S37" s="84">
        <f t="shared" si="6"/>
        <v>1.0603886133221478</v>
      </c>
      <c r="T37" s="85">
        <f>分析係数表!F40</f>
        <v>0.74197355996222847</v>
      </c>
      <c r="U37" s="86">
        <f t="shared" si="7"/>
        <v>0.78678031437004492</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投入係数表!AG38</f>
        <v>0</v>
      </c>
      <c r="E38" s="77">
        <f t="shared" si="0"/>
        <v>0</v>
      </c>
      <c r="F38" s="76">
        <f>分析係数表!C41</f>
        <v>0.81633454219164769</v>
      </c>
      <c r="G38" s="77">
        <f t="shared" si="1"/>
        <v>0</v>
      </c>
      <c r="H38" s="77">
        <v>1.4311748134069383E-3</v>
      </c>
      <c r="I38" s="77">
        <f t="shared" si="2"/>
        <v>1.4311748134069383E-3</v>
      </c>
      <c r="J38" s="76">
        <f>分析係数表!G41</f>
        <v>0.4395790436970945</v>
      </c>
      <c r="K38" s="78">
        <f t="shared" si="3"/>
        <v>6.2911445584078955E-4</v>
      </c>
      <c r="L38" s="79"/>
      <c r="M38" s="80"/>
      <c r="N38" s="81">
        <f>分析係数表!H41</f>
        <v>5.7994566183378615E-2</v>
      </c>
      <c r="O38" s="82">
        <f t="shared" si="4"/>
        <v>1.3224339996282739</v>
      </c>
      <c r="P38" s="76">
        <f>分析係数表!C41</f>
        <v>0.81633454219164769</v>
      </c>
      <c r="Q38" s="82">
        <f t="shared" si="5"/>
        <v>1.0795485536652165</v>
      </c>
      <c r="R38" s="83">
        <v>1.099520652524246</v>
      </c>
      <c r="S38" s="84">
        <f t="shared" si="6"/>
        <v>1.1009518273376531</v>
      </c>
      <c r="T38" s="85">
        <f>分析係数表!F41</f>
        <v>0.54481811942347291</v>
      </c>
      <c r="U38" s="86">
        <f t="shared" si="7"/>
        <v>0.59981850414593618</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投入係数表!AG39</f>
        <v>1.1386927806877705E-3</v>
      </c>
      <c r="E39" s="77">
        <f>$C$35*D39</f>
        <v>0.11386927806877704</v>
      </c>
      <c r="F39" s="76">
        <f>分析係数表!C42</f>
        <v>0.95937673900946019</v>
      </c>
      <c r="G39" s="77">
        <f>E39*F39</f>
        <v>0.10924353666698476</v>
      </c>
      <c r="H39" s="77">
        <v>0.13052484042566873</v>
      </c>
      <c r="I39" s="77">
        <f>C39+H39</f>
        <v>0.13052484042566873</v>
      </c>
      <c r="J39" s="76">
        <f>分析係数表!G42</f>
        <v>0.48447864154948261</v>
      </c>
      <c r="K39" s="78">
        <f>I39*J39</f>
        <v>6.3236497377890971E-2</v>
      </c>
      <c r="L39" s="79"/>
      <c r="M39" s="80"/>
      <c r="N39" s="81">
        <f>分析係数表!H42</f>
        <v>1.0613716578219029E-2</v>
      </c>
      <c r="O39" s="82">
        <f t="shared" si="4"/>
        <v>0.24202163390745118</v>
      </c>
      <c r="P39" s="76">
        <f>分析係数表!C42</f>
        <v>0.95937673900946019</v>
      </c>
      <c r="Q39" s="82">
        <f>O39*P39</f>
        <v>0.23218992590787191</v>
      </c>
      <c r="R39" s="83">
        <v>0.2433669043845969</v>
      </c>
      <c r="S39" s="84">
        <f>I39+R39</f>
        <v>0.37389174481026566</v>
      </c>
      <c r="T39" s="85">
        <f>分析係数表!F42</f>
        <v>0.55638100291854609</v>
      </c>
      <c r="U39" s="86">
        <f>S39*T39</f>
        <v>0.2080262639605007</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投入係数表!AG40</f>
        <v>0.19813254383967205</v>
      </c>
      <c r="E40" s="77">
        <f>$C$35*D40</f>
        <v>19.813254383967205</v>
      </c>
      <c r="F40" s="76">
        <f>分析係数表!C43</f>
        <v>0.4131437979732393</v>
      </c>
      <c r="G40" s="77">
        <f>E40*F40</f>
        <v>8.1857231664021448</v>
      </c>
      <c r="H40" s="77">
        <v>8.7959018549874219</v>
      </c>
      <c r="I40" s="77">
        <f>C40+H40</f>
        <v>8.7959018549874219</v>
      </c>
      <c r="J40" s="76">
        <f>分析係数表!G43</f>
        <v>0.33776204164621748</v>
      </c>
      <c r="K40" s="78">
        <f>I40*J40</f>
        <v>2.9709217686603031</v>
      </c>
      <c r="L40" s="79"/>
      <c r="M40" s="80"/>
      <c r="N40" s="81">
        <f>分析係数表!H43</f>
        <v>3.0226965224299098E-2</v>
      </c>
      <c r="O40" s="82">
        <f t="shared" si="4"/>
        <v>0.68925710025659281</v>
      </c>
      <c r="P40" s="76">
        <f>分析係数表!C43</f>
        <v>0.4131437979732393</v>
      </c>
      <c r="Q40" s="82">
        <f>O40*P40</f>
        <v>0.28476229618003052</v>
      </c>
      <c r="R40" s="83">
        <v>0.5094449383643076</v>
      </c>
      <c r="S40" s="84">
        <f>I40+R40</f>
        <v>9.3053467933517293</v>
      </c>
      <c r="T40" s="85">
        <f>分析係数表!F43</f>
        <v>0.53379373203393399</v>
      </c>
      <c r="U40" s="86">
        <f>S40*T40</f>
        <v>4.9671357926932203</v>
      </c>
      <c r="V40" s="87">
        <f>分析係数表!D43</f>
        <v>0.11519315711982052</v>
      </c>
      <c r="W40" s="88">
        <f>ROUND(S40*V40,0)</f>
        <v>1</v>
      </c>
      <c r="X40" s="76">
        <f>分析係数表!E43</f>
        <v>9.142536633246863E-2</v>
      </c>
      <c r="Y40" s="89">
        <f>ROUND(S40*X40,0)</f>
        <v>1</v>
      </c>
    </row>
    <row r="41" spans="1:25" x14ac:dyDescent="0.2">
      <c r="A41" s="6" t="s">
        <v>341</v>
      </c>
      <c r="B41" s="5" t="s">
        <v>42</v>
      </c>
      <c r="C41" s="90"/>
      <c r="D41" s="76">
        <f>投入係数表!AG41</f>
        <v>1.0020496470052379E-2</v>
      </c>
      <c r="E41" s="77">
        <f>$C$35*D41</f>
        <v>1.002049647005238</v>
      </c>
      <c r="F41" s="76">
        <f>分析係数表!C44</f>
        <v>0.45547864698968266</v>
      </c>
      <c r="G41" s="77">
        <f>E41*F41</f>
        <v>0.45641221743443494</v>
      </c>
      <c r="H41" s="77">
        <v>0.46974117019216516</v>
      </c>
      <c r="I41" s="77">
        <f>C41+H41</f>
        <v>0.46974117019216516</v>
      </c>
      <c r="J41" s="76">
        <f>分析係数表!G44</f>
        <v>0.26709165419892017</v>
      </c>
      <c r="K41" s="78">
        <f>I41*J41</f>
        <v>0.12546394619196188</v>
      </c>
      <c r="L41" s="79"/>
      <c r="M41" s="80"/>
      <c r="N41" s="81">
        <f>分析係数表!H44</f>
        <v>0.10779487886361411</v>
      </c>
      <c r="O41" s="82">
        <f t="shared" si="4"/>
        <v>2.4580167104674393</v>
      </c>
      <c r="P41" s="76">
        <f>分析係数表!C44</f>
        <v>0.45547864698968266</v>
      </c>
      <c r="Q41" s="82">
        <f>O41*P41</f>
        <v>1.1195741255617397</v>
      </c>
      <c r="R41" s="83">
        <v>1.138113188852804</v>
      </c>
      <c r="S41" s="84">
        <f>I41+R41</f>
        <v>1.6078543590449692</v>
      </c>
      <c r="T41" s="85">
        <f>分析係数表!F44</f>
        <v>0.48806348793338972</v>
      </c>
      <c r="U41" s="86">
        <f>S41*T41</f>
        <v>0.78473500656439243</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投入係数表!AG42</f>
        <v>1.8219084491004327E-3</v>
      </c>
      <c r="E42" s="77">
        <f>$C$35*D42</f>
        <v>0.18219084491004328</v>
      </c>
      <c r="F42" s="76">
        <f>分析係数表!C45</f>
        <v>1</v>
      </c>
      <c r="G42" s="77">
        <f>E42*F42</f>
        <v>0.18219084491004328</v>
      </c>
      <c r="H42" s="77">
        <v>0.21785734601359888</v>
      </c>
      <c r="I42" s="77">
        <f>C42+H42</f>
        <v>0.21785734601359888</v>
      </c>
      <c r="J42" s="76">
        <f>分析係数表!G45</f>
        <v>0</v>
      </c>
      <c r="K42" s="78">
        <f>I42*J42</f>
        <v>0</v>
      </c>
      <c r="L42" s="79"/>
      <c r="M42" s="80"/>
      <c r="N42" s="81">
        <f>分析係数表!H45</f>
        <v>0</v>
      </c>
      <c r="O42" s="82">
        <f t="shared" si="4"/>
        <v>0</v>
      </c>
      <c r="P42" s="76">
        <f>分析係数表!C45</f>
        <v>1</v>
      </c>
      <c r="Q42" s="82">
        <f>O42*P42</f>
        <v>0</v>
      </c>
      <c r="R42" s="83">
        <v>2.4455655290336258E-2</v>
      </c>
      <c r="S42" s="84">
        <f>I42+R42</f>
        <v>0.24231300130393513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投入係数表!AG43</f>
        <v>2.7328626736506491E-3</v>
      </c>
      <c r="E43" s="77">
        <f>$C$35*D43</f>
        <v>0.27328626736506489</v>
      </c>
      <c r="F43" s="76">
        <f>分析係数表!C46</f>
        <v>0.339622641509434</v>
      </c>
      <c r="G43" s="77">
        <f>E43*F43</f>
        <v>9.2814204010776766E-2</v>
      </c>
      <c r="H43" s="77">
        <v>0.11853308662138599</v>
      </c>
      <c r="I43" s="77">
        <f>C43+H43</f>
        <v>0.11853308662138599</v>
      </c>
      <c r="J43" s="76">
        <f>分析係数表!G46</f>
        <v>9.1833387996064289E-3</v>
      </c>
      <c r="K43" s="78">
        <f>I43*J43</f>
        <v>1.0885294934072838E-3</v>
      </c>
      <c r="L43" s="79"/>
      <c r="M43" s="80"/>
      <c r="N43" s="81">
        <f>分析係数表!H46</f>
        <v>2.0661561732582222E-2</v>
      </c>
      <c r="O43" s="82">
        <f t="shared" si="4"/>
        <v>0.47113985876173681</v>
      </c>
      <c r="P43" s="76">
        <f>分析係数表!C46</f>
        <v>0.339622641509434</v>
      </c>
      <c r="Q43" s="82">
        <f>O43*P43</f>
        <v>0.16000976335304271</v>
      </c>
      <c r="R43" s="83">
        <v>0.17834258288601382</v>
      </c>
      <c r="S43" s="84">
        <f>I43+R43</f>
        <v>0.2968756695073998</v>
      </c>
      <c r="T43" s="85">
        <f>分析係数表!F46</f>
        <v>0.31321744834371923</v>
      </c>
      <c r="U43" s="86">
        <f>S43*T43</f>
        <v>9.2986639678441063E-2</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投入係数表!AG44</f>
        <v>0.45160555682076975</v>
      </c>
      <c r="E44" s="91">
        <f>SUM(E5:E43)</f>
        <v>45.160555682076982</v>
      </c>
      <c r="F44" s="92">
        <f>分析係数表!C47</f>
        <v>0.37586044165269894</v>
      </c>
      <c r="G44" s="91">
        <f>SUM(G5:G43)</f>
        <v>15.855083592662751</v>
      </c>
      <c r="H44" s="91">
        <f>SUM(H5:H43)</f>
        <v>17.842552385147101</v>
      </c>
      <c r="I44" s="91">
        <f>SUM(I5:I43)</f>
        <v>117.84255238514707</v>
      </c>
      <c r="J44" s="92">
        <f>分析係数表!G47</f>
        <v>0.22454849559823431</v>
      </c>
      <c r="K44" s="93">
        <f>SUM(K5:K43)</f>
        <v>36.348654369183052</v>
      </c>
      <c r="L44" s="94">
        <f>最終需要_まとめ!$L$33</f>
        <v>0.62733333333333341</v>
      </c>
      <c r="M44" s="91">
        <f>K44*L44</f>
        <v>22.802722507600837</v>
      </c>
      <c r="N44" s="95">
        <f>分析係数表!H47</f>
        <v>1</v>
      </c>
      <c r="O44" s="96">
        <f>SUM(O5:O43)</f>
        <v>22.802722507600844</v>
      </c>
      <c r="P44" s="92">
        <f>分析係数表!C47</f>
        <v>0.37586044165269894</v>
      </c>
      <c r="Q44" s="96">
        <f>SUM(Q5:Q43)</f>
        <v>10.88791089640168</v>
      </c>
      <c r="R44" s="91">
        <f>SUM(R5:R43)</f>
        <v>12.0585064032806</v>
      </c>
      <c r="S44" s="97">
        <f>SUM(S5:S43)</f>
        <v>129.90105878842766</v>
      </c>
      <c r="T44" s="98">
        <f>分析係数表!F47</f>
        <v>0.4514453000332283</v>
      </c>
      <c r="U44" s="99">
        <f>SUM(U5:U43)</f>
        <v>70.803623462372599</v>
      </c>
      <c r="V44" s="100">
        <f>分析係数表!D47</f>
        <v>6.1166352989693973E-2</v>
      </c>
      <c r="W44" s="101">
        <f>SUM(W5:W43)</f>
        <v>20</v>
      </c>
      <c r="X44" s="92">
        <f>分析係数表!E47</f>
        <v>5.2427176815309715E-2</v>
      </c>
      <c r="Y44" s="102">
        <f>SUM(Y5:Y43)</f>
        <v>22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Y46"/>
  <sheetViews>
    <sheetView showGridLines="0" workbookViewId="0">
      <pane xSplit="2" ySplit="4" topLeftCell="C5" activePane="bottomRight" state="frozen"/>
      <selection activeCell="B1" sqref="B1:B65536"/>
      <selection pane="topRight" activeCell="B1" sqref="B1:B65536"/>
      <selection pane="bottomLeft" activeCell="B1" sqref="B1:B65536"/>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289</v>
      </c>
      <c r="S2" s="3" t="s">
        <v>153</v>
      </c>
      <c r="U2" s="64" t="s">
        <v>210</v>
      </c>
      <c r="W2" s="3" t="s">
        <v>130</v>
      </c>
      <c r="Y2" s="3" t="s">
        <v>154</v>
      </c>
    </row>
    <row r="3" spans="1:25" ht="44" x14ac:dyDescent="0.2">
      <c r="B3" s="65"/>
      <c r="C3" s="66" t="s">
        <v>228</v>
      </c>
      <c r="D3" s="66" t="s">
        <v>231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投入係数表!AH5</f>
        <v>5.8768218147625761E-5</v>
      </c>
      <c r="E5" s="77">
        <f t="shared" ref="E5:E38" si="0">$C$36*D5</f>
        <v>5.8768218147625759E-3</v>
      </c>
      <c r="F5" s="76">
        <f>分析係数表!C8</f>
        <v>0.31930596918295995</v>
      </c>
      <c r="G5" s="77">
        <f t="shared" ref="G5:G38" si="1">E5*F5</f>
        <v>1.8765042852783259E-3</v>
      </c>
      <c r="H5" s="77">
        <f t="array" ref="H5:H43">MMULT(逆行列係数!C5:AO43,'32'!G5:G43)</f>
        <v>2.9320878363732631E-3</v>
      </c>
      <c r="I5" s="77">
        <f t="shared" ref="I5:I38" si="2">C5+H5</f>
        <v>2.9320878363732631E-3</v>
      </c>
      <c r="J5" s="76">
        <f>分析係数表!G8</f>
        <v>0.11985164942416553</v>
      </c>
      <c r="K5" s="78">
        <f t="shared" ref="K5:K38" si="3">I5*J5</f>
        <v>3.5141556344586835E-4</v>
      </c>
      <c r="L5" s="79" t="s">
        <v>188</v>
      </c>
      <c r="M5" s="80" t="s">
        <v>188</v>
      </c>
      <c r="N5" s="81">
        <f>分析係数表!H8</f>
        <v>1.0269115390614515E-2</v>
      </c>
      <c r="O5" s="82">
        <f t="shared" ref="O5:O43" si="4">$M$44*N5</f>
        <v>0.25079504688462234</v>
      </c>
      <c r="P5" s="76">
        <f>分析係数表!C8</f>
        <v>0.31930596918295995</v>
      </c>
      <c r="Q5" s="82">
        <f t="shared" ref="Q5:Q38" si="5">O5*P5</f>
        <v>8.0080355511780221E-2</v>
      </c>
      <c r="R5" s="83">
        <f t="array" ref="R5:R43">MMULT(逆行列係数!C5:AO43,'32'!Q5:Q43)</f>
        <v>0.10368762669146836</v>
      </c>
      <c r="S5" s="84">
        <f t="shared" ref="S5:S38" si="6">I5+R5</f>
        <v>0.10661971452784162</v>
      </c>
      <c r="T5" s="85">
        <f>分析係数表!F8</f>
        <v>0.45168846379074762</v>
      </c>
      <c r="U5" s="86">
        <f t="shared" ref="U5:U38" si="7">S5*T5</f>
        <v>4.8158895064888838E-2</v>
      </c>
      <c r="V5" s="87">
        <f>分析係数表!D8</f>
        <v>0.28986921725551434</v>
      </c>
      <c r="W5" s="88">
        <f t="shared" ref="W5:W38" si="8">ROUND(S5*V5,0)</f>
        <v>0</v>
      </c>
      <c r="X5" s="76">
        <f>分析係数表!E8</f>
        <v>0.15732968963497951</v>
      </c>
      <c r="Y5" s="89">
        <f t="shared" ref="Y5:Y38" si="9">ROUND(S5*X5,0)</f>
        <v>0</v>
      </c>
    </row>
    <row r="6" spans="1:25" x14ac:dyDescent="0.2">
      <c r="A6" s="6" t="s">
        <v>220</v>
      </c>
      <c r="B6" s="5" t="s">
        <v>266</v>
      </c>
      <c r="C6" s="90"/>
      <c r="D6" s="76">
        <f>投入係数表!AH6</f>
        <v>0</v>
      </c>
      <c r="E6" s="77">
        <f t="shared" si="0"/>
        <v>0</v>
      </c>
      <c r="F6" s="76">
        <f>分析係数表!C9</f>
        <v>0.10538116591928248</v>
      </c>
      <c r="G6" s="77">
        <f t="shared" si="1"/>
        <v>0</v>
      </c>
      <c r="H6" s="77">
        <v>2.7987223966542815E-4</v>
      </c>
      <c r="I6" s="77">
        <f t="shared" si="2"/>
        <v>2.7987223966542815E-4</v>
      </c>
      <c r="J6" s="76">
        <f>分析係数表!G9</f>
        <v>0.23529411764705882</v>
      </c>
      <c r="K6" s="78">
        <f t="shared" si="3"/>
        <v>6.5852291685983099E-5</v>
      </c>
      <c r="L6" s="79"/>
      <c r="M6" s="80"/>
      <c r="N6" s="81">
        <f>分析係数表!H9</f>
        <v>5.5136190016722222E-4</v>
      </c>
      <c r="O6" s="82">
        <f t="shared" si="4"/>
        <v>1.3465505872999857E-2</v>
      </c>
      <c r="P6" s="76">
        <f>分析係数表!C9</f>
        <v>0.10538116591928248</v>
      </c>
      <c r="Q6" s="82">
        <f t="shared" si="5"/>
        <v>1.4190107085896707E-3</v>
      </c>
      <c r="R6" s="83">
        <v>1.6778012015167278E-3</v>
      </c>
      <c r="S6" s="84">
        <f t="shared" si="6"/>
        <v>1.957673441182156E-3</v>
      </c>
      <c r="T6" s="85">
        <f>分析係数表!F9</f>
        <v>0.68627450980392157</v>
      </c>
      <c r="U6" s="86">
        <f t="shared" si="7"/>
        <v>1.3435013812034403E-3</v>
      </c>
      <c r="V6" s="87">
        <f>分析係数表!D9</f>
        <v>0.17647058823529413</v>
      </c>
      <c r="W6" s="88">
        <f t="shared" si="8"/>
        <v>0</v>
      </c>
      <c r="X6" s="76">
        <f>分析係数表!E9</f>
        <v>0.11764705882352941</v>
      </c>
      <c r="Y6" s="89">
        <f t="shared" si="9"/>
        <v>0</v>
      </c>
    </row>
    <row r="7" spans="1:25" x14ac:dyDescent="0.2">
      <c r="A7" s="6" t="s">
        <v>221</v>
      </c>
      <c r="B7" s="5" t="s">
        <v>267</v>
      </c>
      <c r="C7" s="90"/>
      <c r="D7" s="76">
        <f>投入係数表!AH7</f>
        <v>0</v>
      </c>
      <c r="E7" s="77">
        <f t="shared" si="0"/>
        <v>0</v>
      </c>
      <c r="F7" s="76">
        <f>分析係数表!C10</f>
        <v>4.5045045045044585E-3</v>
      </c>
      <c r="G7" s="77">
        <f t="shared" si="1"/>
        <v>0</v>
      </c>
      <c r="H7" s="77">
        <v>1.2010356262248984E-5</v>
      </c>
      <c r="I7" s="77">
        <f t="shared" si="2"/>
        <v>1.2010356262248984E-5</v>
      </c>
      <c r="J7" s="76">
        <f>分析係数表!G10</f>
        <v>0.2857142857142857</v>
      </c>
      <c r="K7" s="78">
        <f t="shared" si="3"/>
        <v>3.4315303606425665E-6</v>
      </c>
      <c r="L7" s="79"/>
      <c r="M7" s="80"/>
      <c r="N7" s="81">
        <f>分析係数表!H10</f>
        <v>1.0301761818913889E-3</v>
      </c>
      <c r="O7" s="82">
        <f t="shared" si="4"/>
        <v>2.5159234657447103E-2</v>
      </c>
      <c r="P7" s="76">
        <f>分析係数表!C10</f>
        <v>4.5045045045044585E-3</v>
      </c>
      <c r="Q7" s="82">
        <f t="shared" si="5"/>
        <v>1.1332988584435516E-4</v>
      </c>
      <c r="R7" s="83">
        <v>1.6802158530368738E-4</v>
      </c>
      <c r="S7" s="84">
        <f t="shared" si="6"/>
        <v>1.8003194156593637E-4</v>
      </c>
      <c r="T7" s="85">
        <f>分析係数表!F10</f>
        <v>0.5714285714285714</v>
      </c>
      <c r="U7" s="86">
        <f t="shared" si="7"/>
        <v>1.0287539518053506E-4</v>
      </c>
      <c r="V7" s="87">
        <f>分析係数表!D10</f>
        <v>0</v>
      </c>
      <c r="W7" s="88">
        <f t="shared" si="8"/>
        <v>0</v>
      </c>
      <c r="X7" s="76">
        <f>分析係数表!E10</f>
        <v>0</v>
      </c>
      <c r="Y7" s="89">
        <f t="shared" si="9"/>
        <v>0</v>
      </c>
    </row>
    <row r="8" spans="1:25" x14ac:dyDescent="0.2">
      <c r="A8" s="6" t="s">
        <v>222</v>
      </c>
      <c r="B8" s="5" t="s">
        <v>27</v>
      </c>
      <c r="C8" s="90"/>
      <c r="D8" s="76">
        <f>投入係数表!AH8</f>
        <v>0</v>
      </c>
      <c r="E8" s="77">
        <f t="shared" si="0"/>
        <v>0</v>
      </c>
      <c r="F8" s="76">
        <f>分析係数表!C11</f>
        <v>3.1931139802859887E-3</v>
      </c>
      <c r="G8" s="77">
        <f t="shared" si="1"/>
        <v>0</v>
      </c>
      <c r="H8" s="77">
        <v>7.3892917838392334E-4</v>
      </c>
      <c r="I8" s="77">
        <f t="shared" si="2"/>
        <v>7.3892917838392334E-4</v>
      </c>
      <c r="J8" s="76">
        <f>分析係数表!G11</f>
        <v>0.37142857142857144</v>
      </c>
      <c r="K8" s="78">
        <f t="shared" si="3"/>
        <v>2.7445940911402869E-4</v>
      </c>
      <c r="L8" s="79"/>
      <c r="M8" s="80"/>
      <c r="N8" s="81">
        <f>分析係数表!H11</f>
        <v>-1.8136904610763891E-5</v>
      </c>
      <c r="O8" s="82">
        <f t="shared" si="4"/>
        <v>-4.4294427213815323E-4</v>
      </c>
      <c r="P8" s="76">
        <f>分析係数表!C11</f>
        <v>3.1931139802859887E-3</v>
      </c>
      <c r="Q8" s="82">
        <f t="shared" si="5"/>
        <v>-1.4143715478519387E-6</v>
      </c>
      <c r="R8" s="83">
        <v>3.1529399418893714E-4</v>
      </c>
      <c r="S8" s="84">
        <f t="shared" si="6"/>
        <v>1.0542231725728605E-3</v>
      </c>
      <c r="T8" s="85">
        <f>分析係数表!F11</f>
        <v>0.6</v>
      </c>
      <c r="U8" s="86">
        <f t="shared" si="7"/>
        <v>6.3253390354371631E-4</v>
      </c>
      <c r="V8" s="87">
        <f>分析係数表!D11</f>
        <v>2.8571428571428571E-2</v>
      </c>
      <c r="W8" s="88">
        <f t="shared" si="8"/>
        <v>0</v>
      </c>
      <c r="X8" s="76">
        <f>分析係数表!E11</f>
        <v>0</v>
      </c>
      <c r="Y8" s="89">
        <f t="shared" si="9"/>
        <v>0</v>
      </c>
    </row>
    <row r="9" spans="1:25" x14ac:dyDescent="0.2">
      <c r="A9" s="6" t="s">
        <v>223</v>
      </c>
      <c r="B9" s="5" t="s">
        <v>191</v>
      </c>
      <c r="C9" s="90"/>
      <c r="D9" s="76">
        <f>投入係数表!AH9</f>
        <v>3.5260930888575458E-4</v>
      </c>
      <c r="E9" s="77">
        <f t="shared" si="0"/>
        <v>3.5260930888575459E-2</v>
      </c>
      <c r="F9" s="76">
        <f>分析係数表!C12</f>
        <v>6.6043595279642764E-2</v>
      </c>
      <c r="G9" s="77">
        <f t="shared" si="1"/>
        <v>2.3287586487885318E-3</v>
      </c>
      <c r="H9" s="77">
        <v>2.7556229856854544E-3</v>
      </c>
      <c r="I9" s="77">
        <f t="shared" si="2"/>
        <v>2.7556229856854544E-3</v>
      </c>
      <c r="J9" s="76">
        <f>分析係数表!G12</f>
        <v>0.14090852981113441</v>
      </c>
      <c r="K9" s="78">
        <f t="shared" si="3"/>
        <v>3.8829078362670607E-4</v>
      </c>
      <c r="L9" s="79"/>
      <c r="M9" s="80"/>
      <c r="N9" s="81">
        <f>分析係数表!H12</f>
        <v>8.4811793340854105E-2</v>
      </c>
      <c r="O9" s="82">
        <f t="shared" si="4"/>
        <v>2.0712960053724321</v>
      </c>
      <c r="P9" s="76">
        <f>分析係数表!C12</f>
        <v>6.6043595279642764E-2</v>
      </c>
      <c r="Q9" s="82">
        <f t="shared" si="5"/>
        <v>0.13679583508315768</v>
      </c>
      <c r="R9" s="83">
        <v>0.15310561776501594</v>
      </c>
      <c r="S9" s="84">
        <f t="shared" si="6"/>
        <v>0.1558612407507014</v>
      </c>
      <c r="T9" s="85">
        <f>分析係数表!F12</f>
        <v>0.31027033699543266</v>
      </c>
      <c r="U9" s="86">
        <f t="shared" si="7"/>
        <v>4.8359119692246384E-2</v>
      </c>
      <c r="V9" s="87">
        <f>分析係数表!D12</f>
        <v>7.3571164053820512E-2</v>
      </c>
      <c r="W9" s="88">
        <f t="shared" si="8"/>
        <v>0</v>
      </c>
      <c r="X9" s="76">
        <f>分析係数表!E12</f>
        <v>7.8015059869151956E-2</v>
      </c>
      <c r="Y9" s="89">
        <f t="shared" si="9"/>
        <v>0</v>
      </c>
    </row>
    <row r="10" spans="1:25" x14ac:dyDescent="0.2">
      <c r="A10" s="6" t="s">
        <v>224</v>
      </c>
      <c r="B10" s="5" t="s">
        <v>28</v>
      </c>
      <c r="C10" s="90"/>
      <c r="D10" s="76">
        <f>投入係数表!AH10</f>
        <v>3.3497884344146685E-3</v>
      </c>
      <c r="E10" s="77">
        <f t="shared" si="0"/>
        <v>0.33497884344146683</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0.33654905797056878</v>
      </c>
      <c r="P10" s="76">
        <f>分析係数表!C13</f>
        <v>0</v>
      </c>
      <c r="Q10" s="82">
        <f t="shared" si="5"/>
        <v>0</v>
      </c>
      <c r="R10" s="83">
        <v>0</v>
      </c>
      <c r="S10" s="84">
        <f t="shared" si="6"/>
        <v>0</v>
      </c>
      <c r="T10" s="85">
        <f>分析係数表!F13</f>
        <v>0.38938053097345132</v>
      </c>
      <c r="U10" s="86">
        <f t="shared" si="7"/>
        <v>0</v>
      </c>
      <c r="V10" s="87">
        <f>分析係数表!D13</f>
        <v>0.4336283185840708</v>
      </c>
      <c r="W10" s="88">
        <f t="shared" si="8"/>
        <v>0</v>
      </c>
      <c r="X10" s="76">
        <f>分析係数表!E13</f>
        <v>0.32743362831858408</v>
      </c>
      <c r="Y10" s="89">
        <f t="shared" si="9"/>
        <v>0</v>
      </c>
    </row>
    <row r="11" spans="1:25" x14ac:dyDescent="0.2">
      <c r="A11" s="6" t="s">
        <v>225</v>
      </c>
      <c r="B11" s="5" t="s">
        <v>268</v>
      </c>
      <c r="C11" s="90"/>
      <c r="D11" s="76">
        <f>投入係数表!AH11</f>
        <v>1.3516690173953926E-3</v>
      </c>
      <c r="E11" s="77">
        <f t="shared" si="0"/>
        <v>0.13516690173953927</v>
      </c>
      <c r="F11" s="76">
        <f>分析係数表!C14</f>
        <v>0.21132596685082872</v>
      </c>
      <c r="G11" s="77">
        <f t="shared" si="1"/>
        <v>2.8564276196339097E-2</v>
      </c>
      <c r="H11" s="77">
        <v>0.13966529877900041</v>
      </c>
      <c r="I11" s="77">
        <f t="shared" si="2"/>
        <v>0.13966529877900041</v>
      </c>
      <c r="J11" s="76">
        <f>分析係数表!G14</f>
        <v>0.15875192868163895</v>
      </c>
      <c r="K11" s="78">
        <f t="shared" si="3"/>
        <v>2.2172135551063669E-2</v>
      </c>
      <c r="L11" s="79"/>
      <c r="M11" s="80"/>
      <c r="N11" s="81">
        <f>分析係数表!H14</f>
        <v>1.0700773720350694E-3</v>
      </c>
      <c r="O11" s="82">
        <f t="shared" si="4"/>
        <v>2.6133712056151039E-2</v>
      </c>
      <c r="P11" s="76">
        <f>分析係数表!C14</f>
        <v>0.21132596685082872</v>
      </c>
      <c r="Q11" s="82">
        <f t="shared" si="5"/>
        <v>5.5227319676672774E-3</v>
      </c>
      <c r="R11" s="83">
        <v>2.9369330765761648E-2</v>
      </c>
      <c r="S11" s="84">
        <f t="shared" si="6"/>
        <v>0.16903462954476206</v>
      </c>
      <c r="T11" s="85">
        <f>分析係数表!F14</f>
        <v>0.30327447282701869</v>
      </c>
      <c r="U11" s="86">
        <f t="shared" si="7"/>
        <v>5.126388816469811E-2</v>
      </c>
      <c r="V11" s="87">
        <f>分析係数表!D14</f>
        <v>3.2144693982513288E-2</v>
      </c>
      <c r="W11" s="88">
        <f t="shared" si="8"/>
        <v>0</v>
      </c>
      <c r="X11" s="76">
        <f>分析係数表!E14</f>
        <v>3.1630378878793074E-2</v>
      </c>
      <c r="Y11" s="89">
        <f t="shared" si="9"/>
        <v>0</v>
      </c>
    </row>
    <row r="12" spans="1:25" x14ac:dyDescent="0.2">
      <c r="A12" s="6" t="s">
        <v>226</v>
      </c>
      <c r="B12" s="5" t="s">
        <v>29</v>
      </c>
      <c r="C12" s="90"/>
      <c r="D12" s="76">
        <f>投入係数表!AH12</f>
        <v>9.4029149036201217E-4</v>
      </c>
      <c r="E12" s="77">
        <f t="shared" si="0"/>
        <v>9.4029149036201215E-2</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0.19099757014597166</v>
      </c>
      <c r="P12" s="76">
        <f>分析係数表!C15</f>
        <v>0</v>
      </c>
      <c r="Q12" s="82">
        <f t="shared" si="5"/>
        <v>0</v>
      </c>
      <c r="R12" s="83">
        <v>0</v>
      </c>
      <c r="S12" s="84">
        <f t="shared" si="6"/>
        <v>0</v>
      </c>
      <c r="T12" s="85">
        <f>分析係数表!F15</f>
        <v>0.30380007199053838</v>
      </c>
      <c r="U12" s="86">
        <f t="shared" si="7"/>
        <v>0</v>
      </c>
      <c r="V12" s="87">
        <f>分析係数表!D15</f>
        <v>2.6036578049742035E-2</v>
      </c>
      <c r="W12" s="88">
        <f t="shared" si="8"/>
        <v>0</v>
      </c>
      <c r="X12" s="76">
        <f>分析係数表!E15</f>
        <v>2.4065408546305341E-2</v>
      </c>
      <c r="Y12" s="89">
        <f t="shared" si="9"/>
        <v>0</v>
      </c>
    </row>
    <row r="13" spans="1:25" x14ac:dyDescent="0.2">
      <c r="A13" s="6" t="s">
        <v>227</v>
      </c>
      <c r="B13" s="5" t="s">
        <v>30</v>
      </c>
      <c r="C13" s="90"/>
      <c r="D13" s="76">
        <f>投入係数表!AH13</f>
        <v>1.0813352139163141E-2</v>
      </c>
      <c r="E13" s="77">
        <f t="shared" si="0"/>
        <v>1.0813352139163142</v>
      </c>
      <c r="F13" s="76">
        <f>分析係数表!C16</f>
        <v>5.160637490513531E-2</v>
      </c>
      <c r="G13" s="77">
        <f t="shared" si="1"/>
        <v>5.5803790447489995E-2</v>
      </c>
      <c r="H13" s="77">
        <v>6.1866339005922331E-2</v>
      </c>
      <c r="I13" s="77">
        <f t="shared" si="2"/>
        <v>6.1866339005922331E-2</v>
      </c>
      <c r="J13" s="76">
        <f>分析係数表!G16</f>
        <v>3.3358042994810974E-2</v>
      </c>
      <c r="K13" s="78">
        <f t="shared" si="3"/>
        <v>2.0637399964911081E-3</v>
      </c>
      <c r="L13" s="79"/>
      <c r="M13" s="80"/>
      <c r="N13" s="81">
        <f>分析係数表!H16</f>
        <v>1.6069297485136805E-2</v>
      </c>
      <c r="O13" s="82">
        <f t="shared" si="4"/>
        <v>0.3924486251144037</v>
      </c>
      <c r="P13" s="76">
        <f>分析係数表!C16</f>
        <v>5.160637490513531E-2</v>
      </c>
      <c r="Q13" s="82">
        <f t="shared" si="5"/>
        <v>2.0252850878658819E-2</v>
      </c>
      <c r="R13" s="83">
        <v>2.3115809588472501E-2</v>
      </c>
      <c r="S13" s="84">
        <f t="shared" si="6"/>
        <v>8.4982148594394832E-2</v>
      </c>
      <c r="T13" s="85">
        <f>分析係数表!F16</f>
        <v>0.28836174944403259</v>
      </c>
      <c r="U13" s="86">
        <f t="shared" si="7"/>
        <v>2.4505601040192428E-2</v>
      </c>
      <c r="V13" s="87">
        <f>分析係数表!D16</f>
        <v>3.1875463306152707E-2</v>
      </c>
      <c r="W13" s="88">
        <f t="shared" si="8"/>
        <v>0</v>
      </c>
      <c r="X13" s="76">
        <f>分析係数表!E16</f>
        <v>3.039288361749444E-2</v>
      </c>
      <c r="Y13" s="89">
        <f t="shared" si="9"/>
        <v>0</v>
      </c>
    </row>
    <row r="14" spans="1:25" x14ac:dyDescent="0.2">
      <c r="A14" s="6" t="s">
        <v>2</v>
      </c>
      <c r="B14" s="5" t="s">
        <v>365</v>
      </c>
      <c r="C14" s="90"/>
      <c r="D14" s="76">
        <f>投入係数表!AH14</f>
        <v>1.8805829807240243E-3</v>
      </c>
      <c r="E14" s="77">
        <f t="shared" si="0"/>
        <v>0.18805829807240243</v>
      </c>
      <c r="F14" s="76">
        <f>分析係数表!C17</f>
        <v>0.10194271980773084</v>
      </c>
      <c r="G14" s="77">
        <f t="shared" si="1"/>
        <v>1.9171174387913648E-2</v>
      </c>
      <c r="H14" s="77">
        <v>4.5193591594009208E-2</v>
      </c>
      <c r="I14" s="77">
        <f t="shared" si="2"/>
        <v>4.5193591594009208E-2</v>
      </c>
      <c r="J14" s="76">
        <f>分析係数表!G17</f>
        <v>0.21196160054370911</v>
      </c>
      <c r="K14" s="78">
        <f t="shared" si="3"/>
        <v>9.5793060085849098E-3</v>
      </c>
      <c r="L14" s="79"/>
      <c r="M14" s="80"/>
      <c r="N14" s="81">
        <f>分析係数表!H17</f>
        <v>2.8221023574348612E-3</v>
      </c>
      <c r="O14" s="82">
        <f t="shared" si="4"/>
        <v>6.8922128744696637E-2</v>
      </c>
      <c r="P14" s="76">
        <f>分析係数表!C17</f>
        <v>0.10194271980773084</v>
      </c>
      <c r="Q14" s="82">
        <f t="shared" si="5"/>
        <v>7.0261092591729609E-3</v>
      </c>
      <c r="R14" s="83">
        <v>1.5410800554011058E-2</v>
      </c>
      <c r="S14" s="84">
        <f t="shared" si="6"/>
        <v>6.060439214802027E-2</v>
      </c>
      <c r="T14" s="85">
        <f>分析係数表!F17</f>
        <v>0.32180783280944697</v>
      </c>
      <c r="U14" s="86">
        <f t="shared" si="7"/>
        <v>1.9502968095888269E-2</v>
      </c>
      <c r="V14" s="87">
        <f>分析係数表!D17</f>
        <v>8.2490867385948519E-2</v>
      </c>
      <c r="W14" s="88">
        <f t="shared" si="8"/>
        <v>0</v>
      </c>
      <c r="X14" s="76">
        <f>分析係数表!E17</f>
        <v>8.6313822105173729E-2</v>
      </c>
      <c r="Y14" s="89">
        <f t="shared" si="9"/>
        <v>0</v>
      </c>
    </row>
    <row r="15" spans="1:25" x14ac:dyDescent="0.2">
      <c r="A15" s="6" t="s">
        <v>3</v>
      </c>
      <c r="B15" s="5" t="s">
        <v>31</v>
      </c>
      <c r="C15" s="90"/>
      <c r="D15" s="76">
        <f>投入係数表!AH15</f>
        <v>1.7630465444287729E-4</v>
      </c>
      <c r="E15" s="77">
        <f t="shared" si="0"/>
        <v>1.763046544428773E-2</v>
      </c>
      <c r="F15" s="76">
        <f>分析係数表!C18</f>
        <v>6.449787835926446E-2</v>
      </c>
      <c r="G15" s="77">
        <f t="shared" si="1"/>
        <v>1.1371276156428853E-3</v>
      </c>
      <c r="H15" s="77">
        <v>5.8681715216148391E-3</v>
      </c>
      <c r="I15" s="77">
        <f t="shared" si="2"/>
        <v>5.8681715216148391E-3</v>
      </c>
      <c r="J15" s="76">
        <f>分析係数表!G18</f>
        <v>0.21547360809833696</v>
      </c>
      <c r="K15" s="78">
        <f t="shared" si="3"/>
        <v>1.2644360907022576E-3</v>
      </c>
      <c r="L15" s="79"/>
      <c r="M15" s="80"/>
      <c r="N15" s="81">
        <f>分析係数表!H18</f>
        <v>4.2077618696972224E-4</v>
      </c>
      <c r="O15" s="82">
        <f t="shared" si="4"/>
        <v>1.0276307113605155E-2</v>
      </c>
      <c r="P15" s="76">
        <f>分析係数表!C18</f>
        <v>6.449787835926446E-2</v>
      </c>
      <c r="Q15" s="82">
        <f t="shared" si="5"/>
        <v>6.6280000619574938E-4</v>
      </c>
      <c r="R15" s="83">
        <v>1.7034642516671646E-3</v>
      </c>
      <c r="S15" s="84">
        <f t="shared" si="6"/>
        <v>7.5716357732820037E-3</v>
      </c>
      <c r="T15" s="85">
        <f>分析係数表!F18</f>
        <v>0.45914678235719453</v>
      </c>
      <c r="U15" s="86">
        <f t="shared" si="7"/>
        <v>3.4764922024830606E-3</v>
      </c>
      <c r="V15" s="87">
        <f>分析係数表!D18</f>
        <v>2.2415039768618944E-2</v>
      </c>
      <c r="W15" s="88">
        <f t="shared" si="8"/>
        <v>0</v>
      </c>
      <c r="X15" s="76">
        <f>分析係数表!E18</f>
        <v>1.6630513376717282E-2</v>
      </c>
      <c r="Y15" s="89">
        <f t="shared" si="9"/>
        <v>0</v>
      </c>
    </row>
    <row r="16" spans="1:25" x14ac:dyDescent="0.2">
      <c r="A16" s="6" t="s">
        <v>4</v>
      </c>
      <c r="B16" s="5" t="s">
        <v>32</v>
      </c>
      <c r="C16" s="90"/>
      <c r="D16" s="76">
        <f>投入係数表!AH16</f>
        <v>5.8768218147625761E-5</v>
      </c>
      <c r="E16" s="77">
        <f t="shared" si="0"/>
        <v>5.8768218147625759E-3</v>
      </c>
      <c r="F16" s="76">
        <f>分析係数表!C19</f>
        <v>8.3816636211964779E-2</v>
      </c>
      <c r="G16" s="77">
        <f t="shared" si="1"/>
        <v>4.9257543613049346E-4</v>
      </c>
      <c r="H16" s="77">
        <v>7.0651408900971237E-3</v>
      </c>
      <c r="I16" s="77">
        <f t="shared" si="2"/>
        <v>7.0651408900971237E-3</v>
      </c>
      <c r="J16" s="76">
        <f>分析係数表!G19</f>
        <v>5.7589381288803254E-2</v>
      </c>
      <c r="K16" s="78">
        <f t="shared" si="3"/>
        <v>4.0687709257891804E-4</v>
      </c>
      <c r="L16" s="79"/>
      <c r="M16" s="80"/>
      <c r="N16" s="81">
        <f>分析係数表!H19</f>
        <v>-1.0882142766458335E-4</v>
      </c>
      <c r="O16" s="82">
        <f t="shared" si="4"/>
        <v>-2.6576656328289195E-3</v>
      </c>
      <c r="P16" s="76">
        <f>分析係数表!C19</f>
        <v>8.3816636211964779E-2</v>
      </c>
      <c r="Q16" s="82">
        <f t="shared" si="5"/>
        <v>-2.2275659351986271E-4</v>
      </c>
      <c r="R16" s="83">
        <v>1.440426571895822E-3</v>
      </c>
      <c r="S16" s="84">
        <f t="shared" si="6"/>
        <v>8.505567461992946E-3</v>
      </c>
      <c r="T16" s="85">
        <f>分析係数表!F19</f>
        <v>0.2397773496039392</v>
      </c>
      <c r="U16" s="86">
        <f t="shared" si="7"/>
        <v>2.0394424229141727E-3</v>
      </c>
      <c r="V16" s="87">
        <f>分析係数表!D19</f>
        <v>1.3059302076643117E-2</v>
      </c>
      <c r="W16" s="88">
        <f t="shared" si="8"/>
        <v>0</v>
      </c>
      <c r="X16" s="76">
        <f>分析係数表!E19</f>
        <v>1.4771997430956968E-2</v>
      </c>
      <c r="Y16" s="89">
        <f t="shared" si="9"/>
        <v>0</v>
      </c>
    </row>
    <row r="17" spans="1:25" x14ac:dyDescent="0.2">
      <c r="A17" s="6" t="s">
        <v>5</v>
      </c>
      <c r="B17" s="5" t="s">
        <v>33</v>
      </c>
      <c r="C17" s="90"/>
      <c r="D17" s="76">
        <f>投入係数表!AH17</f>
        <v>2.3507287259050304E-4</v>
      </c>
      <c r="E17" s="77">
        <f t="shared" si="0"/>
        <v>2.3507287259050304E-2</v>
      </c>
      <c r="F17" s="76">
        <f>分析係数表!C20</f>
        <v>0.20483184148778999</v>
      </c>
      <c r="G17" s="77">
        <f t="shared" si="1"/>
        <v>4.8150409376537372E-3</v>
      </c>
      <c r="H17" s="77">
        <v>1.8446863080653957E-2</v>
      </c>
      <c r="I17" s="77">
        <f t="shared" si="2"/>
        <v>1.8446863080653957E-2</v>
      </c>
      <c r="J17" s="76">
        <f>分析係数表!G20</f>
        <v>0.10000439000834102</v>
      </c>
      <c r="K17" s="78">
        <f t="shared" si="3"/>
        <v>1.8447672899481854E-3</v>
      </c>
      <c r="L17" s="79"/>
      <c r="M17" s="80"/>
      <c r="N17" s="81">
        <f>分析係数表!H20</f>
        <v>5.2234285279000004E-4</v>
      </c>
      <c r="O17" s="82">
        <f t="shared" si="4"/>
        <v>1.2756795037578813E-2</v>
      </c>
      <c r="P17" s="76">
        <f>分析係数表!C20</f>
        <v>0.20483184148778999</v>
      </c>
      <c r="Q17" s="82">
        <f t="shared" si="5"/>
        <v>2.6129978190295691E-3</v>
      </c>
      <c r="R17" s="83">
        <v>9.2724725309281456E-3</v>
      </c>
      <c r="S17" s="84">
        <f t="shared" si="6"/>
        <v>2.7719335611582102E-2</v>
      </c>
      <c r="T17" s="85">
        <f>分析係数表!F20</f>
        <v>0.22283682338996444</v>
      </c>
      <c r="U17" s="86">
        <f t="shared" si="7"/>
        <v>6.1768886941652732E-3</v>
      </c>
      <c r="V17" s="87">
        <f>分析係数表!D20</f>
        <v>1.650643136221959E-2</v>
      </c>
      <c r="W17" s="88">
        <f t="shared" si="8"/>
        <v>0</v>
      </c>
      <c r="X17" s="76">
        <f>分析係数表!E20</f>
        <v>1.8613635365907197E-2</v>
      </c>
      <c r="Y17" s="89">
        <f t="shared" si="9"/>
        <v>0</v>
      </c>
    </row>
    <row r="18" spans="1:25" x14ac:dyDescent="0.2">
      <c r="A18" s="6" t="s">
        <v>6</v>
      </c>
      <c r="B18" s="5" t="s">
        <v>34</v>
      </c>
      <c r="C18" s="90"/>
      <c r="D18" s="76">
        <f>投入係数表!AH18</f>
        <v>4.4663845792195581E-3</v>
      </c>
      <c r="E18" s="77">
        <f t="shared" si="0"/>
        <v>0.44663845792195578</v>
      </c>
      <c r="F18" s="76">
        <f>分析係数表!C21</f>
        <v>0.18990139408364504</v>
      </c>
      <c r="G18" s="77">
        <f t="shared" si="1"/>
        <v>8.4817265810748832E-2</v>
      </c>
      <c r="H18" s="77">
        <v>0.11111459972243989</v>
      </c>
      <c r="I18" s="77">
        <f t="shared" si="2"/>
        <v>0.11111459972243989</v>
      </c>
      <c r="J18" s="76">
        <f>分析係数表!G21</f>
        <v>0.28518653100775193</v>
      </c>
      <c r="K18" s="78">
        <f t="shared" si="3"/>
        <v>3.1688387239157546E-2</v>
      </c>
      <c r="L18" s="79"/>
      <c r="M18" s="80"/>
      <c r="N18" s="81">
        <f>分析係数表!H21</f>
        <v>8.7057142131666677E-4</v>
      </c>
      <c r="O18" s="82">
        <f t="shared" si="4"/>
        <v>2.1261325062631356E-2</v>
      </c>
      <c r="P18" s="76">
        <f>分析係数表!C21</f>
        <v>0.18990139408364504</v>
      </c>
      <c r="Q18" s="82">
        <f t="shared" si="5"/>
        <v>4.0375552694592361E-3</v>
      </c>
      <c r="R18" s="83">
        <v>1.0906647973574962E-2</v>
      </c>
      <c r="S18" s="84">
        <f t="shared" si="6"/>
        <v>0.12202124769601486</v>
      </c>
      <c r="T18" s="85">
        <f>分析係数表!F21</f>
        <v>0.42587209302325579</v>
      </c>
      <c r="U18" s="86">
        <f t="shared" si="7"/>
        <v>5.1965444149610976E-2</v>
      </c>
      <c r="V18" s="87">
        <f>分析係数表!D21</f>
        <v>1.7623546511627907E-2</v>
      </c>
      <c r="W18" s="88">
        <f t="shared" si="8"/>
        <v>0</v>
      </c>
      <c r="X18" s="76">
        <f>分析係数表!E21</f>
        <v>1.5746124031007752E-2</v>
      </c>
      <c r="Y18" s="89">
        <f t="shared" si="9"/>
        <v>0</v>
      </c>
    </row>
    <row r="19" spans="1:25" x14ac:dyDescent="0.2">
      <c r="A19" s="6" t="s">
        <v>7</v>
      </c>
      <c r="B19" s="5" t="s">
        <v>269</v>
      </c>
      <c r="C19" s="90"/>
      <c r="D19" s="76">
        <f>投入係数表!AH19</f>
        <v>3.5260930888575458E-4</v>
      </c>
      <c r="E19" s="77">
        <f t="shared" si="0"/>
        <v>3.5260930888575459E-2</v>
      </c>
      <c r="F19" s="76">
        <f>分析係数表!C22</f>
        <v>1.6020972909991271E-2</v>
      </c>
      <c r="G19" s="77">
        <f t="shared" si="1"/>
        <v>5.6491441854694192E-4</v>
      </c>
      <c r="H19" s="77">
        <v>2.3143201143437579E-3</v>
      </c>
      <c r="I19" s="77">
        <f t="shared" si="2"/>
        <v>2.3143201143437579E-3</v>
      </c>
      <c r="J19" s="76">
        <f>分析係数表!G22</f>
        <v>0.19438596491228069</v>
      </c>
      <c r="K19" s="78">
        <f t="shared" si="3"/>
        <v>4.4987134854261118E-4</v>
      </c>
      <c r="L19" s="79"/>
      <c r="M19" s="80"/>
      <c r="N19" s="81">
        <f>分析係数表!H22</f>
        <v>3.9901190143680555E-5</v>
      </c>
      <c r="O19" s="82">
        <f t="shared" si="4"/>
        <v>9.7447739870393701E-4</v>
      </c>
      <c r="P19" s="76">
        <f>分析係数表!C22</f>
        <v>1.6020972909991271E-2</v>
      </c>
      <c r="Q19" s="82">
        <f t="shared" si="5"/>
        <v>1.5612076006034537E-5</v>
      </c>
      <c r="R19" s="83">
        <v>2.8451428807515328E-4</v>
      </c>
      <c r="S19" s="84">
        <f t="shared" si="6"/>
        <v>2.5988344024189111E-3</v>
      </c>
      <c r="T19" s="85">
        <f>分析係数表!F22</f>
        <v>0.4126315789473684</v>
      </c>
      <c r="U19" s="86">
        <f t="shared" si="7"/>
        <v>1.0723611428928559E-3</v>
      </c>
      <c r="V19" s="87">
        <f>分析係数表!D22</f>
        <v>3.6491228070175435E-2</v>
      </c>
      <c r="W19" s="88">
        <f t="shared" si="8"/>
        <v>0</v>
      </c>
      <c r="X19" s="76">
        <f>分析係数表!E22</f>
        <v>3.5789473684210524E-2</v>
      </c>
      <c r="Y19" s="89">
        <f t="shared" si="9"/>
        <v>0</v>
      </c>
    </row>
    <row r="20" spans="1:25" x14ac:dyDescent="0.2">
      <c r="A20" s="6" t="s">
        <v>8</v>
      </c>
      <c r="B20" s="5" t="s">
        <v>270</v>
      </c>
      <c r="C20" s="90"/>
      <c r="D20" s="76">
        <f>投入係数表!AH20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6.2012198099341449E-4</v>
      </c>
      <c r="P20" s="76">
        <f>分析係数表!C23</f>
        <v>0</v>
      </c>
      <c r="Q20" s="82">
        <f t="shared" si="5"/>
        <v>0</v>
      </c>
      <c r="R20" s="83">
        <v>0</v>
      </c>
      <c r="S20" s="84">
        <f t="shared" si="6"/>
        <v>0</v>
      </c>
      <c r="T20" s="85">
        <f>分析係数表!F23</f>
        <v>0.44145428622348959</v>
      </c>
      <c r="U20" s="86">
        <f t="shared" si="7"/>
        <v>0</v>
      </c>
      <c r="V20" s="87">
        <f>分析係数表!D23</f>
        <v>3.7604705043664234E-2</v>
      </c>
      <c r="W20" s="88">
        <f t="shared" si="8"/>
        <v>0</v>
      </c>
      <c r="X20" s="76">
        <f>分析係数表!E23</f>
        <v>3.920869720192479E-2</v>
      </c>
      <c r="Y20" s="89">
        <f t="shared" si="9"/>
        <v>0</v>
      </c>
    </row>
    <row r="21" spans="1:25" x14ac:dyDescent="0.2">
      <c r="A21" s="6" t="s">
        <v>9</v>
      </c>
      <c r="B21" s="5" t="s">
        <v>271</v>
      </c>
      <c r="C21" s="90"/>
      <c r="D21" s="76">
        <f>投入係数表!AH21</f>
        <v>3.2322519981194172E-3</v>
      </c>
      <c r="E21" s="77">
        <f t="shared" si="0"/>
        <v>0.3232251998119417</v>
      </c>
      <c r="F21" s="76">
        <f>分析係数表!C24</f>
        <v>0.69825317061497971</v>
      </c>
      <c r="G21" s="77">
        <f t="shared" si="1"/>
        <v>0.22569302059134863</v>
      </c>
      <c r="H21" s="77">
        <v>0.28424360917341179</v>
      </c>
      <c r="I21" s="77">
        <f t="shared" si="2"/>
        <v>0.28424360917341179</v>
      </c>
      <c r="J21" s="76">
        <f>分析係数表!G24</f>
        <v>0.20807453416149069</v>
      </c>
      <c r="K21" s="78">
        <f t="shared" si="3"/>
        <v>5.9143856567138477E-2</v>
      </c>
      <c r="L21" s="79"/>
      <c r="M21" s="80"/>
      <c r="N21" s="81">
        <f>分析係数表!H24</f>
        <v>2.9019047377222226E-4</v>
      </c>
      <c r="O21" s="82">
        <f t="shared" si="4"/>
        <v>7.0871083542104517E-3</v>
      </c>
      <c r="P21" s="76">
        <f>分析係数表!C24</f>
        <v>0.69825317061497971</v>
      </c>
      <c r="Q21" s="82">
        <f t="shared" si="5"/>
        <v>4.9485958788193585E-3</v>
      </c>
      <c r="R21" s="83">
        <v>2.5508383658017043E-2</v>
      </c>
      <c r="S21" s="84">
        <f t="shared" si="6"/>
        <v>0.30975199283142885</v>
      </c>
      <c r="T21" s="85">
        <f>分析係数表!F24</f>
        <v>0.39233954451345754</v>
      </c>
      <c r="U21" s="86">
        <f t="shared" si="7"/>
        <v>0.12152795577961856</v>
      </c>
      <c r="V21" s="87">
        <f>分析係数表!D24</f>
        <v>8.9026915113871643E-3</v>
      </c>
      <c r="W21" s="88">
        <f t="shared" si="8"/>
        <v>0</v>
      </c>
      <c r="X21" s="76">
        <f>分析係数表!E24</f>
        <v>9.316770186335404E-3</v>
      </c>
      <c r="Y21" s="89">
        <f t="shared" si="9"/>
        <v>0</v>
      </c>
    </row>
    <row r="22" spans="1:25" x14ac:dyDescent="0.2">
      <c r="A22" s="6" t="s">
        <v>10</v>
      </c>
      <c r="B22" s="5" t="s">
        <v>272</v>
      </c>
      <c r="C22" s="90"/>
      <c r="D22" s="76">
        <f>投入係数表!AH22</f>
        <v>2.233192289609779E-3</v>
      </c>
      <c r="E22" s="77">
        <f t="shared" si="0"/>
        <v>0.22331922896097789</v>
      </c>
      <c r="F22" s="76">
        <f>分析係数表!C25</f>
        <v>6.4698426111756691E-3</v>
      </c>
      <c r="G22" s="77">
        <f t="shared" si="1"/>
        <v>1.4448402634266303E-3</v>
      </c>
      <c r="H22" s="77">
        <v>3.2374562776722638E-3</v>
      </c>
      <c r="I22" s="77">
        <f t="shared" si="2"/>
        <v>3.2374562776722638E-3</v>
      </c>
      <c r="J22" s="76">
        <f>分析係数表!G25</f>
        <v>0.19696730374348445</v>
      </c>
      <c r="K22" s="78">
        <f t="shared" si="3"/>
        <v>6.3767303400052327E-4</v>
      </c>
      <c r="L22" s="79"/>
      <c r="M22" s="80"/>
      <c r="N22" s="81">
        <f>分析係数表!H25</f>
        <v>4.8606904356847223E-4</v>
      </c>
      <c r="O22" s="82">
        <f t="shared" si="4"/>
        <v>1.1870906493302505E-2</v>
      </c>
      <c r="P22" s="76">
        <f>分析係数表!C25</f>
        <v>6.4698426111756691E-3</v>
      </c>
      <c r="Q22" s="82">
        <f t="shared" si="5"/>
        <v>7.6802896663650489E-5</v>
      </c>
      <c r="R22" s="83">
        <v>9.0827604831424623E-4</v>
      </c>
      <c r="S22" s="84">
        <f t="shared" si="6"/>
        <v>4.1457323259865096E-3</v>
      </c>
      <c r="T22" s="85">
        <f>分析係数表!F25</f>
        <v>0.35065550465961143</v>
      </c>
      <c r="U22" s="86">
        <f t="shared" si="7"/>
        <v>1.4537238609524641E-3</v>
      </c>
      <c r="V22" s="87">
        <f>分析係数表!D25</f>
        <v>2.1639551413678723E-2</v>
      </c>
      <c r="W22" s="88">
        <f t="shared" si="8"/>
        <v>0</v>
      </c>
      <c r="X22" s="76">
        <f>分析係数表!E25</f>
        <v>2.0691833833517612E-2</v>
      </c>
      <c r="Y22" s="89">
        <f t="shared" si="9"/>
        <v>0</v>
      </c>
    </row>
    <row r="23" spans="1:25" x14ac:dyDescent="0.2">
      <c r="A23" s="6" t="s">
        <v>11</v>
      </c>
      <c r="B23" s="5" t="s">
        <v>35</v>
      </c>
      <c r="C23" s="90"/>
      <c r="D23" s="76">
        <f>投入係数表!AH23</f>
        <v>1.8218147625763987E-3</v>
      </c>
      <c r="E23" s="77">
        <f t="shared" si="0"/>
        <v>0.18218147625763986</v>
      </c>
      <c r="F23" s="76">
        <f>分析係数表!C26</f>
        <v>0.30930996714129244</v>
      </c>
      <c r="G23" s="77">
        <f t="shared" si="1"/>
        <v>5.6350546435002737E-2</v>
      </c>
      <c r="H23" s="77">
        <v>9.1309614393302804E-2</v>
      </c>
      <c r="I23" s="77">
        <f t="shared" si="2"/>
        <v>9.1309614393302804E-2</v>
      </c>
      <c r="J23" s="76">
        <f>分析係数表!G26</f>
        <v>0.19640381464521278</v>
      </c>
      <c r="K23" s="78">
        <f t="shared" si="3"/>
        <v>1.7933556580628097E-2</v>
      </c>
      <c r="L23" s="79"/>
      <c r="M23" s="80"/>
      <c r="N23" s="81">
        <f>分析係数表!H26</f>
        <v>9.7503999187466672E-3</v>
      </c>
      <c r="O23" s="82">
        <f t="shared" si="4"/>
        <v>0.23812684070147117</v>
      </c>
      <c r="P23" s="76">
        <f>分析係数表!C26</f>
        <v>0.30930996714129244</v>
      </c>
      <c r="Q23" s="82">
        <f t="shared" si="5"/>
        <v>7.3655005272831822E-2</v>
      </c>
      <c r="R23" s="83">
        <v>8.3455934219151928E-2</v>
      </c>
      <c r="S23" s="84">
        <f t="shared" si="6"/>
        <v>0.17476554861245475</v>
      </c>
      <c r="T23" s="85">
        <f>分析係数表!F26</f>
        <v>0.33483174389782799</v>
      </c>
      <c r="U23" s="86">
        <f t="shared" si="7"/>
        <v>5.8517053415168857E-2</v>
      </c>
      <c r="V23" s="87">
        <f>分析係数表!D26</f>
        <v>6.18829559299248E-2</v>
      </c>
      <c r="W23" s="88">
        <f t="shared" si="8"/>
        <v>0</v>
      </c>
      <c r="X23" s="76">
        <f>分析係数表!E26</f>
        <v>6.8268705625341347E-2</v>
      </c>
      <c r="Y23" s="89">
        <f t="shared" si="9"/>
        <v>0</v>
      </c>
    </row>
    <row r="24" spans="1:25" x14ac:dyDescent="0.2">
      <c r="A24" s="6" t="s">
        <v>12</v>
      </c>
      <c r="B24" s="5" t="s">
        <v>366</v>
      </c>
      <c r="C24" s="90"/>
      <c r="D24" s="76">
        <f>投入係数表!AH24</f>
        <v>1.7042783262811471E-3</v>
      </c>
      <c r="E24" s="77">
        <f t="shared" si="0"/>
        <v>0.1704278326281147</v>
      </c>
      <c r="F24" s="76">
        <f>分析係数表!C27</f>
        <v>1</v>
      </c>
      <c r="G24" s="77">
        <f t="shared" si="1"/>
        <v>0.1704278326281147</v>
      </c>
      <c r="H24" s="77">
        <v>0.1861615991827576</v>
      </c>
      <c r="I24" s="77">
        <f t="shared" si="2"/>
        <v>0.1861615991827576</v>
      </c>
      <c r="J24" s="76">
        <f>分析係数表!G27</f>
        <v>0.17104746959591996</v>
      </c>
      <c r="K24" s="78">
        <f t="shared" si="3"/>
        <v>3.1842470476140569E-2</v>
      </c>
      <c r="L24" s="79"/>
      <c r="M24" s="80"/>
      <c r="N24" s="81">
        <f>分析係数表!H27</f>
        <v>1.0751557053260833E-2</v>
      </c>
      <c r="O24" s="82">
        <f t="shared" si="4"/>
        <v>0.26257736452349723</v>
      </c>
      <c r="P24" s="76">
        <f>分析係数表!C27</f>
        <v>1</v>
      </c>
      <c r="Q24" s="82">
        <f t="shared" si="5"/>
        <v>0.26257736452349723</v>
      </c>
      <c r="R24" s="83">
        <v>0.27261864999954077</v>
      </c>
      <c r="S24" s="84">
        <f t="shared" si="6"/>
        <v>0.45878024918229837</v>
      </c>
      <c r="T24" s="85">
        <f>分析係数表!F27</f>
        <v>0.32230451819045502</v>
      </c>
      <c r="U24" s="86">
        <f t="shared" si="7"/>
        <v>0.14786694716799759</v>
      </c>
      <c r="V24" s="87">
        <f>分析係数表!D27</f>
        <v>1.0772001304551276E-2</v>
      </c>
      <c r="W24" s="88">
        <f t="shared" si="8"/>
        <v>0</v>
      </c>
      <c r="X24" s="76">
        <f>分析係数表!E27</f>
        <v>1.299351978333105E-2</v>
      </c>
      <c r="Y24" s="89">
        <f t="shared" si="9"/>
        <v>0</v>
      </c>
    </row>
    <row r="25" spans="1:25" x14ac:dyDescent="0.2">
      <c r="A25" s="6" t="s">
        <v>13</v>
      </c>
      <c r="B25" s="5" t="s">
        <v>192</v>
      </c>
      <c r="C25" s="90"/>
      <c r="D25" s="76">
        <f>投入係数表!AH25</f>
        <v>5.5242125058768219E-3</v>
      </c>
      <c r="E25" s="77">
        <f t="shared" si="0"/>
        <v>0.55242125058768221</v>
      </c>
      <c r="F25" s="76">
        <f>分析係数表!C28</f>
        <v>0.18422373610613119</v>
      </c>
      <c r="G25" s="77">
        <f t="shared" si="1"/>
        <v>0.10176910668768413</v>
      </c>
      <c r="H25" s="77">
        <v>0.17916144940365142</v>
      </c>
      <c r="I25" s="77">
        <f t="shared" si="2"/>
        <v>0.17916144940365142</v>
      </c>
      <c r="J25" s="76">
        <f>分析係数表!G28</f>
        <v>0.12484443941622356</v>
      </c>
      <c r="K25" s="78">
        <f t="shared" si="3"/>
        <v>2.2367310715796961E-2</v>
      </c>
      <c r="L25" s="79"/>
      <c r="M25" s="80"/>
      <c r="N25" s="81">
        <f>分析係数表!H28</f>
        <v>2.0316960544977711E-2</v>
      </c>
      <c r="O25" s="82">
        <f t="shared" si="4"/>
        <v>0.49618617364915923</v>
      </c>
      <c r="P25" s="76">
        <f>分析係数表!C28</f>
        <v>0.18422373610613119</v>
      </c>
      <c r="Q25" s="82">
        <f t="shared" si="5"/>
        <v>9.1409270713853699E-2</v>
      </c>
      <c r="R25" s="83">
        <v>0.10891870977572982</v>
      </c>
      <c r="S25" s="84">
        <f t="shared" si="6"/>
        <v>0.28808015917938123</v>
      </c>
      <c r="T25" s="85">
        <f>分析係数表!F28</f>
        <v>0.21354225591130219</v>
      </c>
      <c r="U25" s="86">
        <f t="shared" si="7"/>
        <v>6.1517287074452094E-2</v>
      </c>
      <c r="V25" s="87">
        <f>分析係数表!D28</f>
        <v>1.8978391220726327E-2</v>
      </c>
      <c r="W25" s="88">
        <f t="shared" si="8"/>
        <v>0</v>
      </c>
      <c r="X25" s="76">
        <f>分析係数表!E28</f>
        <v>1.988347098088019E-2</v>
      </c>
      <c r="Y25" s="89">
        <f t="shared" si="9"/>
        <v>0</v>
      </c>
    </row>
    <row r="26" spans="1:25" x14ac:dyDescent="0.2">
      <c r="A26" s="6" t="s">
        <v>14</v>
      </c>
      <c r="B26" s="5" t="s">
        <v>50</v>
      </c>
      <c r="C26" s="90"/>
      <c r="D26" s="76">
        <f>投入係数表!AH26</f>
        <v>8.9915373765867418E-3</v>
      </c>
      <c r="E26" s="77">
        <f t="shared" si="0"/>
        <v>0.89915373765867423</v>
      </c>
      <c r="F26" s="76">
        <f>分析係数表!C29</f>
        <v>0.37519639677385563</v>
      </c>
      <c r="G26" s="77">
        <f t="shared" si="1"/>
        <v>0.33735924251527921</v>
      </c>
      <c r="H26" s="77">
        <v>0.38292351541153885</v>
      </c>
      <c r="I26" s="77">
        <f t="shared" si="2"/>
        <v>0.38292351541153885</v>
      </c>
      <c r="J26" s="76">
        <f>分析係数表!G29</f>
        <v>0.26085431102534867</v>
      </c>
      <c r="K26" s="78">
        <f t="shared" si="3"/>
        <v>9.9887249788081445E-2</v>
      </c>
      <c r="L26" s="79"/>
      <c r="M26" s="80"/>
      <c r="N26" s="81">
        <f>分析係数表!H29</f>
        <v>9.7721642042795844E-3</v>
      </c>
      <c r="O26" s="82">
        <f t="shared" si="4"/>
        <v>0.23865837382803695</v>
      </c>
      <c r="P26" s="76">
        <f>分析係数表!C29</f>
        <v>0.37519639677385563</v>
      </c>
      <c r="Q26" s="82">
        <f t="shared" si="5"/>
        <v>8.9543761920187315E-2</v>
      </c>
      <c r="R26" s="83">
        <v>0.12200122114633977</v>
      </c>
      <c r="S26" s="84">
        <f t="shared" si="6"/>
        <v>0.50492473655787862</v>
      </c>
      <c r="T26" s="85">
        <f>分析係数表!F29</f>
        <v>0.42899745636347691</v>
      </c>
      <c r="U26" s="86">
        <f t="shared" si="7"/>
        <v>0.21661142763832861</v>
      </c>
      <c r="V26" s="87">
        <f>分析係数表!D29</f>
        <v>3.4821506885360932E-2</v>
      </c>
      <c r="W26" s="88">
        <f t="shared" si="8"/>
        <v>0</v>
      </c>
      <c r="X26" s="76">
        <f>分析係数表!E29</f>
        <v>2.4822384001403387E-2</v>
      </c>
      <c r="Y26" s="89">
        <f t="shared" si="9"/>
        <v>0</v>
      </c>
    </row>
    <row r="27" spans="1:25" x14ac:dyDescent="0.2">
      <c r="A27" s="6" t="s">
        <v>15</v>
      </c>
      <c r="B27" s="5" t="s">
        <v>36</v>
      </c>
      <c r="C27" s="90"/>
      <c r="D27" s="76">
        <f>投入係数表!AH27</f>
        <v>8.2275505406676063E-3</v>
      </c>
      <c r="E27" s="77">
        <f t="shared" si="0"/>
        <v>0.82275505406676064</v>
      </c>
      <c r="F27" s="76">
        <f>分析係数表!C30</f>
        <v>1</v>
      </c>
      <c r="G27" s="77">
        <f t="shared" si="1"/>
        <v>0.82275505406676064</v>
      </c>
      <c r="H27" s="77">
        <v>0.8599284915082801</v>
      </c>
      <c r="I27" s="77">
        <f t="shared" si="2"/>
        <v>0.8599284915082801</v>
      </c>
      <c r="J27" s="76">
        <f>分析係数表!G30</f>
        <v>0.34460347092581067</v>
      </c>
      <c r="K27" s="78">
        <f t="shared" si="3"/>
        <v>0.29633434292174982</v>
      </c>
      <c r="L27" s="79"/>
      <c r="M27" s="80"/>
      <c r="N27" s="81">
        <f>分析係数表!H30</f>
        <v>0</v>
      </c>
      <c r="O27" s="82">
        <f t="shared" si="4"/>
        <v>0</v>
      </c>
      <c r="P27" s="76">
        <f>分析係数表!C30</f>
        <v>1</v>
      </c>
      <c r="Q27" s="82">
        <f t="shared" si="5"/>
        <v>0</v>
      </c>
      <c r="R27" s="83">
        <v>7.5116856812939309E-2</v>
      </c>
      <c r="S27" s="84">
        <f t="shared" si="6"/>
        <v>0.93504534832121944</v>
      </c>
      <c r="T27" s="85">
        <f>分析係数表!F30</f>
        <v>0.44064163728133859</v>
      </c>
      <c r="U27" s="86">
        <f t="shared" si="7"/>
        <v>0.41201991321656167</v>
      </c>
      <c r="V27" s="87">
        <f>分析係数表!D30</f>
        <v>0.11795616400470166</v>
      </c>
      <c r="W27" s="88">
        <f t="shared" si="8"/>
        <v>0</v>
      </c>
      <c r="X27" s="76">
        <f>分析係数表!E30</f>
        <v>7.695498859157851E-2</v>
      </c>
      <c r="Y27" s="89">
        <f t="shared" si="9"/>
        <v>0</v>
      </c>
    </row>
    <row r="28" spans="1:25" x14ac:dyDescent="0.2">
      <c r="A28" s="6" t="s">
        <v>16</v>
      </c>
      <c r="B28" s="5" t="s">
        <v>193</v>
      </c>
      <c r="C28" s="90"/>
      <c r="D28" s="76">
        <f>投入係数表!AH28</f>
        <v>1.2106252938410908E-2</v>
      </c>
      <c r="E28" s="77">
        <f t="shared" si="0"/>
        <v>1.2106252938410909</v>
      </c>
      <c r="F28" s="76">
        <f>分析係数表!C31</f>
        <v>0.41247576690614662</v>
      </c>
      <c r="G28" s="77">
        <f t="shared" si="1"/>
        <v>0.49935359651308303</v>
      </c>
      <c r="H28" s="77">
        <v>0.61430730619900964</v>
      </c>
      <c r="I28" s="77">
        <f t="shared" si="2"/>
        <v>0.61430730619900964</v>
      </c>
      <c r="J28" s="76">
        <f>分析係数表!G31</f>
        <v>7.085965394122494E-2</v>
      </c>
      <c r="K28" s="78">
        <f t="shared" si="3"/>
        <v>4.3529603130827932E-2</v>
      </c>
      <c r="L28" s="79"/>
      <c r="M28" s="80"/>
      <c r="N28" s="81">
        <f>分析係数表!H31</f>
        <v>2.0541858162151181E-2</v>
      </c>
      <c r="O28" s="82">
        <f t="shared" si="4"/>
        <v>0.50167868262367232</v>
      </c>
      <c r="P28" s="76">
        <f>分析係数表!C31</f>
        <v>0.41247576690614662</v>
      </c>
      <c r="Q28" s="82">
        <f t="shared" si="5"/>
        <v>0.20693029935566457</v>
      </c>
      <c r="R28" s="83">
        <v>0.27655239200080933</v>
      </c>
      <c r="S28" s="84">
        <f t="shared" si="6"/>
        <v>0.89085969819981892</v>
      </c>
      <c r="T28" s="85">
        <f>分析係数表!F31</f>
        <v>0.34509750068662454</v>
      </c>
      <c r="U28" s="86">
        <f t="shared" si="7"/>
        <v>0.30743345531119814</v>
      </c>
      <c r="V28" s="87">
        <f>分析係数表!D31</f>
        <v>3.0074155451798958E-2</v>
      </c>
      <c r="W28" s="88">
        <f t="shared" si="8"/>
        <v>0</v>
      </c>
      <c r="X28" s="76">
        <f>分析係数表!E31</f>
        <v>2.6229057951112331E-2</v>
      </c>
      <c r="Y28" s="89">
        <f t="shared" si="9"/>
        <v>0</v>
      </c>
    </row>
    <row r="29" spans="1:25" x14ac:dyDescent="0.2">
      <c r="A29" s="6" t="s">
        <v>17</v>
      </c>
      <c r="B29" s="5" t="s">
        <v>273</v>
      </c>
      <c r="C29" s="90"/>
      <c r="D29" s="76">
        <f>投入係数表!AH29</f>
        <v>4.0550070521861775E-3</v>
      </c>
      <c r="E29" s="77">
        <f t="shared" si="0"/>
        <v>0.40550070521861775</v>
      </c>
      <c r="F29" s="76">
        <f>分析係数表!C32</f>
        <v>0.57030303030303031</v>
      </c>
      <c r="G29" s="77">
        <f t="shared" si="1"/>
        <v>0.23125828097619353</v>
      </c>
      <c r="H29" s="77">
        <v>0.25907287246639438</v>
      </c>
      <c r="I29" s="77">
        <f t="shared" si="2"/>
        <v>0.25907287246639438</v>
      </c>
      <c r="J29" s="76">
        <f>分析係数表!G32</f>
        <v>0.14036939313984167</v>
      </c>
      <c r="K29" s="78">
        <f t="shared" si="3"/>
        <v>3.6365901887103376E-2</v>
      </c>
      <c r="L29" s="79"/>
      <c r="M29" s="80"/>
      <c r="N29" s="81">
        <f>分析係数表!H32</f>
        <v>5.992433283396389E-3</v>
      </c>
      <c r="O29" s="82">
        <f t="shared" si="4"/>
        <v>0.14634878751444583</v>
      </c>
      <c r="P29" s="76">
        <f>分析係数表!C32</f>
        <v>0.57030303030303031</v>
      </c>
      <c r="Q29" s="82">
        <f t="shared" si="5"/>
        <v>8.3463157000662744E-2</v>
      </c>
      <c r="R29" s="83">
        <v>0.10741059946477038</v>
      </c>
      <c r="S29" s="84">
        <f t="shared" si="6"/>
        <v>0.36648347193116476</v>
      </c>
      <c r="T29" s="85">
        <f>分析係数表!F32</f>
        <v>0.48284960422163586</v>
      </c>
      <c r="U29" s="86">
        <f t="shared" si="7"/>
        <v>0.1769563993757339</v>
      </c>
      <c r="V29" s="87">
        <f>分析係数表!D32</f>
        <v>2.4802110817941952E-2</v>
      </c>
      <c r="W29" s="88">
        <f t="shared" si="8"/>
        <v>0</v>
      </c>
      <c r="X29" s="76">
        <f>分析係数表!E32</f>
        <v>3.5883905013192614E-2</v>
      </c>
      <c r="Y29" s="89">
        <f t="shared" si="9"/>
        <v>0</v>
      </c>
    </row>
    <row r="30" spans="1:25" x14ac:dyDescent="0.2">
      <c r="A30" s="6" t="s">
        <v>18</v>
      </c>
      <c r="B30" s="5" t="s">
        <v>274</v>
      </c>
      <c r="C30" s="90"/>
      <c r="D30" s="76">
        <f>投入係数表!AH30</f>
        <v>2.7503526093088856E-2</v>
      </c>
      <c r="E30" s="77">
        <f t="shared" si="0"/>
        <v>2.7503526093088855</v>
      </c>
      <c r="F30" s="76">
        <f>分析係数表!C33</f>
        <v>0.6011428571428572</v>
      </c>
      <c r="G30" s="77">
        <f t="shared" si="1"/>
        <v>1.6533548257102559</v>
      </c>
      <c r="H30" s="77">
        <v>1.6659098694370926</v>
      </c>
      <c r="I30" s="77">
        <f t="shared" si="2"/>
        <v>1.6659098694370926</v>
      </c>
      <c r="J30" s="76">
        <f>分析係数表!G33</f>
        <v>0.50790638836179636</v>
      </c>
      <c r="K30" s="78">
        <f t="shared" si="3"/>
        <v>0.84612626512206546</v>
      </c>
      <c r="L30" s="79"/>
      <c r="M30" s="80"/>
      <c r="N30" s="81">
        <f>分析係数表!H33</f>
        <v>9.0684523053819453E-4</v>
      </c>
      <c r="O30" s="82">
        <f t="shared" si="4"/>
        <v>2.2147213606907662E-2</v>
      </c>
      <c r="P30" s="76">
        <f>分析係数表!C33</f>
        <v>0.6011428571428572</v>
      </c>
      <c r="Q30" s="82">
        <f t="shared" si="5"/>
        <v>1.3313639265409636E-2</v>
      </c>
      <c r="R30" s="83">
        <v>4.0956511885101854E-2</v>
      </c>
      <c r="S30" s="84">
        <f t="shared" si="6"/>
        <v>1.7068663813221945</v>
      </c>
      <c r="T30" s="85">
        <f>分析係数表!F33</f>
        <v>0.64579380139152431</v>
      </c>
      <c r="U30" s="86">
        <f t="shared" si="7"/>
        <v>1.1022837288614551</v>
      </c>
      <c r="V30" s="87">
        <f>分析係数表!D33</f>
        <v>0.13725490196078433</v>
      </c>
      <c r="W30" s="88">
        <f t="shared" si="8"/>
        <v>0</v>
      </c>
      <c r="X30" s="76">
        <f>分析係数表!E33</f>
        <v>0.12839974699557241</v>
      </c>
      <c r="Y30" s="89">
        <f t="shared" si="9"/>
        <v>0</v>
      </c>
    </row>
    <row r="31" spans="1:25" x14ac:dyDescent="0.2">
      <c r="A31" s="6" t="s">
        <v>19</v>
      </c>
      <c r="B31" s="5" t="s">
        <v>275</v>
      </c>
      <c r="C31" s="90"/>
      <c r="D31" s="76">
        <f>投入係数表!AH31</f>
        <v>9.9318288669487543E-3</v>
      </c>
      <c r="E31" s="77">
        <f t="shared" si="0"/>
        <v>0.99318288669487542</v>
      </c>
      <c r="F31" s="76">
        <f>分析係数表!C34</f>
        <v>0.23356645198677672</v>
      </c>
      <c r="G31" s="77">
        <f t="shared" si="1"/>
        <v>0.23197420301930693</v>
      </c>
      <c r="H31" s="77">
        <v>0.32907100807894424</v>
      </c>
      <c r="I31" s="77">
        <f t="shared" si="2"/>
        <v>0.32907100807894424</v>
      </c>
      <c r="J31" s="76">
        <f>分析係数表!G34</f>
        <v>0.42480002746403928</v>
      </c>
      <c r="K31" s="78">
        <f t="shared" si="3"/>
        <v>0.1397893732695546</v>
      </c>
      <c r="L31" s="79"/>
      <c r="M31" s="80"/>
      <c r="N31" s="81">
        <f>分析係数表!H34</f>
        <v>0.14989426184611926</v>
      </c>
      <c r="O31" s="82">
        <f t="shared" si="4"/>
        <v>3.6607572315129815</v>
      </c>
      <c r="P31" s="76">
        <f>分析係数表!C34</f>
        <v>0.23356645198677672</v>
      </c>
      <c r="Q31" s="82">
        <f t="shared" si="5"/>
        <v>0.85503007814942245</v>
      </c>
      <c r="R31" s="83">
        <v>0.93360689880264502</v>
      </c>
      <c r="S31" s="84">
        <f t="shared" si="6"/>
        <v>1.2626779068815892</v>
      </c>
      <c r="T31" s="85">
        <f>分析係数表!F34</f>
        <v>0.69961207044526075</v>
      </c>
      <c r="U31" s="86">
        <f t="shared" si="7"/>
        <v>0.88338470473891673</v>
      </c>
      <c r="V31" s="87">
        <f>分析係数表!D34</f>
        <v>0.26492498884273402</v>
      </c>
      <c r="W31" s="88">
        <f t="shared" si="8"/>
        <v>0</v>
      </c>
      <c r="X31" s="76">
        <f>分析係数表!E34</f>
        <v>0.20343987091901541</v>
      </c>
      <c r="Y31" s="89">
        <f t="shared" si="9"/>
        <v>0</v>
      </c>
    </row>
    <row r="32" spans="1:25" x14ac:dyDescent="0.2">
      <c r="A32" s="6" t="s">
        <v>20</v>
      </c>
      <c r="B32" s="5" t="s">
        <v>37</v>
      </c>
      <c r="C32" s="90"/>
      <c r="D32" s="76">
        <f>投入係数表!AH32</f>
        <v>2.1215326751292903E-2</v>
      </c>
      <c r="E32" s="77">
        <f t="shared" si="0"/>
        <v>2.1215326751292904</v>
      </c>
      <c r="F32" s="76">
        <f>分析係数表!C35</f>
        <v>0.38334288443170961</v>
      </c>
      <c r="G32" s="77">
        <f t="shared" si="1"/>
        <v>0.81327445510018326</v>
      </c>
      <c r="H32" s="77">
        <v>0.88503389290453138</v>
      </c>
      <c r="I32" s="77">
        <f t="shared" si="2"/>
        <v>0.88503389290453138</v>
      </c>
      <c r="J32" s="76">
        <f>分析係数表!G35</f>
        <v>0.31383724189479584</v>
      </c>
      <c r="K32" s="78">
        <f t="shared" si="3"/>
        <v>0.27775659593257224</v>
      </c>
      <c r="L32" s="79"/>
      <c r="M32" s="80"/>
      <c r="N32" s="81">
        <f>分析係数表!H35</f>
        <v>5.7098603095606881E-2</v>
      </c>
      <c r="O32" s="82">
        <f t="shared" si="4"/>
        <v>1.3944771575453341</v>
      </c>
      <c r="P32" s="76">
        <f>分析係数表!C35</f>
        <v>0.38334288443170961</v>
      </c>
      <c r="Q32" s="82">
        <f t="shared" si="5"/>
        <v>0.53456289584755989</v>
      </c>
      <c r="R32" s="83">
        <v>0.72093057064040167</v>
      </c>
      <c r="S32" s="84">
        <f t="shared" si="6"/>
        <v>1.6059644635449331</v>
      </c>
      <c r="T32" s="85">
        <f>分析係数表!F35</f>
        <v>0.64393160796038496</v>
      </c>
      <c r="U32" s="86">
        <f t="shared" si="7"/>
        <v>1.0341312793377258</v>
      </c>
      <c r="V32" s="87">
        <f>分析係数表!D35</f>
        <v>7.0354106325329346E-2</v>
      </c>
      <c r="W32" s="88">
        <f t="shared" si="8"/>
        <v>0</v>
      </c>
      <c r="X32" s="76">
        <f>分析係数表!E35</f>
        <v>6.4374474446416891E-2</v>
      </c>
      <c r="Y32" s="89">
        <f t="shared" si="9"/>
        <v>0</v>
      </c>
    </row>
    <row r="33" spans="1:25" x14ac:dyDescent="0.2">
      <c r="A33" s="6" t="s">
        <v>21</v>
      </c>
      <c r="B33" s="5" t="s">
        <v>38</v>
      </c>
      <c r="C33" s="90"/>
      <c r="D33" s="76">
        <f>投入係数表!AH33</f>
        <v>1.6455101081335214E-3</v>
      </c>
      <c r="E33" s="77">
        <f t="shared" si="0"/>
        <v>0.16455101081335213</v>
      </c>
      <c r="F33" s="76">
        <f>分析係数表!C36</f>
        <v>0.89284634912959382</v>
      </c>
      <c r="G33" s="77">
        <f t="shared" si="1"/>
        <v>0.14691876925028577</v>
      </c>
      <c r="H33" s="77">
        <v>0.21432627129034654</v>
      </c>
      <c r="I33" s="77">
        <f t="shared" si="2"/>
        <v>0.21432627129034654</v>
      </c>
      <c r="J33" s="76">
        <f>分析係数表!G36</f>
        <v>2.3659252759121133E-2</v>
      </c>
      <c r="K33" s="78">
        <f t="shared" si="3"/>
        <v>5.070799425378276E-3</v>
      </c>
      <c r="L33" s="79"/>
      <c r="M33" s="80"/>
      <c r="N33" s="81">
        <f>分析係数表!H36</f>
        <v>0.22140807672636126</v>
      </c>
      <c r="O33" s="82">
        <f t="shared" si="4"/>
        <v>5.4072864965537191</v>
      </c>
      <c r="P33" s="76">
        <f>分析係数表!C36</f>
        <v>0.89284634912959382</v>
      </c>
      <c r="Q33" s="82">
        <f t="shared" si="5"/>
        <v>4.8278760071457398</v>
      </c>
      <c r="R33" s="83">
        <v>4.9936406367264405</v>
      </c>
      <c r="S33" s="84">
        <f t="shared" si="6"/>
        <v>5.207966908016787</v>
      </c>
      <c r="T33" s="85">
        <f>分析係数表!F36</f>
        <v>0.87728239225083537</v>
      </c>
      <c r="U33" s="86">
        <f t="shared" si="7"/>
        <v>4.5688576678281532</v>
      </c>
      <c r="V33" s="87">
        <f>分析係数表!D36</f>
        <v>1.2572142158020858E-2</v>
      </c>
      <c r="W33" s="88">
        <f t="shared" si="8"/>
        <v>0</v>
      </c>
      <c r="X33" s="76">
        <f>分析係数表!E36</f>
        <v>6.0582537378919303E-3</v>
      </c>
      <c r="Y33" s="89">
        <f t="shared" si="9"/>
        <v>0</v>
      </c>
    </row>
    <row r="34" spans="1:25" x14ac:dyDescent="0.2">
      <c r="A34" s="6" t="s">
        <v>22</v>
      </c>
      <c r="B34" s="5" t="s">
        <v>378</v>
      </c>
      <c r="C34" s="90"/>
      <c r="D34" s="76">
        <f>投入係数表!AH34</f>
        <v>2.3330982604607427E-2</v>
      </c>
      <c r="E34" s="77">
        <f t="shared" si="0"/>
        <v>2.3330982604607429</v>
      </c>
      <c r="F34" s="76">
        <f>分析係数表!C37</f>
        <v>0.21490407922986354</v>
      </c>
      <c r="G34" s="77">
        <f t="shared" si="1"/>
        <v>0.50139233341711231</v>
      </c>
      <c r="H34" s="77">
        <v>0.56952925033825952</v>
      </c>
      <c r="I34" s="77">
        <f t="shared" si="2"/>
        <v>0.56952925033825952</v>
      </c>
      <c r="J34" s="76">
        <f>分析係数表!G37</f>
        <v>0.45930626057529611</v>
      </c>
      <c r="K34" s="78">
        <f t="shared" si="3"/>
        <v>0.26158835026111765</v>
      </c>
      <c r="L34" s="79"/>
      <c r="M34" s="80"/>
      <c r="N34" s="81">
        <f>分析係数表!H37</f>
        <v>4.6223715090992851E-2</v>
      </c>
      <c r="O34" s="82">
        <f t="shared" si="4"/>
        <v>1.1288877719712973</v>
      </c>
      <c r="P34" s="76">
        <f>分析係数表!C37</f>
        <v>0.21490407922986354</v>
      </c>
      <c r="Q34" s="82">
        <f t="shared" si="5"/>
        <v>0.2426025871893438</v>
      </c>
      <c r="R34" s="83">
        <v>0.28436666400606991</v>
      </c>
      <c r="S34" s="84">
        <f t="shared" si="6"/>
        <v>0.85389591434432943</v>
      </c>
      <c r="T34" s="85">
        <f>分析係数表!F37</f>
        <v>0.7057529610829103</v>
      </c>
      <c r="U34" s="86">
        <f t="shared" si="7"/>
        <v>0.60263957000510959</v>
      </c>
      <c r="V34" s="87">
        <f>分析係数表!D37</f>
        <v>0.14534686971235194</v>
      </c>
      <c r="W34" s="88">
        <f t="shared" si="8"/>
        <v>0</v>
      </c>
      <c r="X34" s="76">
        <f>分析係数表!E37</f>
        <v>0.13037225042301184</v>
      </c>
      <c r="Y34" s="89">
        <f t="shared" si="9"/>
        <v>0</v>
      </c>
    </row>
    <row r="35" spans="1:25" x14ac:dyDescent="0.2">
      <c r="A35" s="6" t="s">
        <v>23</v>
      </c>
      <c r="B35" s="5" t="s">
        <v>194</v>
      </c>
      <c r="C35" s="90"/>
      <c r="D35" s="76">
        <f>投入係数表!AH35</f>
        <v>3.0559473436765398E-2</v>
      </c>
      <c r="E35" s="77">
        <f t="shared" si="0"/>
        <v>3.0559473436765399</v>
      </c>
      <c r="F35" s="76">
        <f>分析係数表!C38</f>
        <v>0.11038675651919128</v>
      </c>
      <c r="G35" s="77">
        <f t="shared" si="1"/>
        <v>0.33733611536189156</v>
      </c>
      <c r="H35" s="77">
        <v>0.3658697584547303</v>
      </c>
      <c r="I35" s="77">
        <f t="shared" si="2"/>
        <v>0.3658697584547303</v>
      </c>
      <c r="J35" s="76">
        <f>分析係数表!G38</f>
        <v>0.31473468458209974</v>
      </c>
      <c r="K35" s="78">
        <f t="shared" si="3"/>
        <v>0.11515190302537856</v>
      </c>
      <c r="L35" s="79"/>
      <c r="M35" s="80"/>
      <c r="N35" s="81">
        <f>分析係数表!H38</f>
        <v>4.1428317511906877E-2</v>
      </c>
      <c r="O35" s="82">
        <f t="shared" si="4"/>
        <v>1.0117733064179695</v>
      </c>
      <c r="P35" s="76">
        <f>分析係数表!C38</f>
        <v>0.11038675651919128</v>
      </c>
      <c r="Q35" s="82">
        <f t="shared" si="5"/>
        <v>0.1116863736281775</v>
      </c>
      <c r="R35" s="83">
        <v>0.13580445834361085</v>
      </c>
      <c r="S35" s="84">
        <f t="shared" si="6"/>
        <v>0.50167421679834112</v>
      </c>
      <c r="T35" s="85">
        <f>分析係数表!F38</f>
        <v>0.52516511045319969</v>
      </c>
      <c r="U35" s="86">
        <f t="shared" si="7"/>
        <v>0.26346179547642329</v>
      </c>
      <c r="V35" s="87">
        <f>分析係数表!D38</f>
        <v>0.19152812571168298</v>
      </c>
      <c r="W35" s="88">
        <f t="shared" si="8"/>
        <v>0</v>
      </c>
      <c r="X35" s="76">
        <f>分析係数表!E38</f>
        <v>0.21156911865178774</v>
      </c>
      <c r="Y35" s="89">
        <f t="shared" si="9"/>
        <v>0</v>
      </c>
    </row>
    <row r="36" spans="1:25" x14ac:dyDescent="0.2">
      <c r="A36" s="6" t="s">
        <v>24</v>
      </c>
      <c r="B36" s="5" t="s">
        <v>39</v>
      </c>
      <c r="C36" s="75">
        <f>最終需要_まとめ!C37</f>
        <v>100</v>
      </c>
      <c r="D36" s="76">
        <f>投入係数表!AH36</f>
        <v>0</v>
      </c>
      <c r="E36" s="77">
        <f t="shared" si="0"/>
        <v>0</v>
      </c>
      <c r="F36" s="76">
        <f>分析係数表!C39</f>
        <v>1</v>
      </c>
      <c r="G36" s="77">
        <f t="shared" si="1"/>
        <v>0</v>
      </c>
      <c r="H36" s="77">
        <v>3.1202933155289263E-2</v>
      </c>
      <c r="I36" s="77">
        <f t="shared" si="2"/>
        <v>100.03120293315528</v>
      </c>
      <c r="J36" s="76">
        <f>分析係数表!G39</f>
        <v>0.35137517630465442</v>
      </c>
      <c r="K36" s="78">
        <f t="shared" si="3"/>
        <v>35.148481566604104</v>
      </c>
      <c r="L36" s="79"/>
      <c r="M36" s="80"/>
      <c r="N36" s="81">
        <f>分析係数表!H39</f>
        <v>3.6128713984641667E-3</v>
      </c>
      <c r="O36" s="82">
        <f t="shared" si="4"/>
        <v>8.8234499009920114E-2</v>
      </c>
      <c r="P36" s="76">
        <f>分析係数表!C39</f>
        <v>1</v>
      </c>
      <c r="Q36" s="82">
        <f t="shared" si="5"/>
        <v>8.8234499009920114E-2</v>
      </c>
      <c r="R36" s="83">
        <v>0.12444417886913622</v>
      </c>
      <c r="S36" s="84">
        <f t="shared" si="6"/>
        <v>100.15564711202443</v>
      </c>
      <c r="T36" s="85">
        <f>分析係数表!F39</f>
        <v>0.70210390220968499</v>
      </c>
      <c r="U36" s="86">
        <f t="shared" si="7"/>
        <v>70.31967066568852</v>
      </c>
      <c r="V36" s="87">
        <f>分析係数表!D39</f>
        <v>5.7357780912082747E-2</v>
      </c>
      <c r="W36" s="88">
        <f t="shared" si="8"/>
        <v>6</v>
      </c>
      <c r="X36" s="76">
        <f>分析係数表!E39</f>
        <v>7.2696285848613068E-2</v>
      </c>
      <c r="Y36" s="89">
        <f t="shared" si="9"/>
        <v>7</v>
      </c>
    </row>
    <row r="37" spans="1:25" x14ac:dyDescent="0.2">
      <c r="A37" s="6" t="s">
        <v>25</v>
      </c>
      <c r="B37" s="5" t="s">
        <v>40</v>
      </c>
      <c r="C37" s="90"/>
      <c r="D37" s="76">
        <f>投入係数表!AH37</f>
        <v>1.1753643629525152E-4</v>
      </c>
      <c r="E37" s="77">
        <f t="shared" si="0"/>
        <v>1.1753643629525152E-2</v>
      </c>
      <c r="F37" s="76">
        <f>分析係数表!C40</f>
        <v>1</v>
      </c>
      <c r="G37" s="77">
        <f t="shared" si="1"/>
        <v>1.1753643629525152E-2</v>
      </c>
      <c r="H37" s="77">
        <v>1.4108684255815383E-2</v>
      </c>
      <c r="I37" s="77">
        <f t="shared" si="2"/>
        <v>1.4108684255815383E-2</v>
      </c>
      <c r="J37" s="76">
        <f>分析係数表!G40</f>
        <v>0.54518413597733706</v>
      </c>
      <c r="K37" s="78">
        <f t="shared" si="3"/>
        <v>7.6918308357837679E-3</v>
      </c>
      <c r="L37" s="79"/>
      <c r="M37" s="80"/>
      <c r="N37" s="81">
        <f>分析係数表!H40</f>
        <v>3.4256985428810838E-2</v>
      </c>
      <c r="O37" s="82">
        <f t="shared" si="4"/>
        <v>0.8366331412145438</v>
      </c>
      <c r="P37" s="76">
        <f>分析係数表!C40</f>
        <v>1</v>
      </c>
      <c r="Q37" s="82">
        <f t="shared" si="5"/>
        <v>0.8366331412145438</v>
      </c>
      <c r="R37" s="83">
        <v>0.83821046568964008</v>
      </c>
      <c r="S37" s="84">
        <f t="shared" si="6"/>
        <v>0.85231914994545543</v>
      </c>
      <c r="T37" s="85">
        <f>分析係数表!F40</f>
        <v>0.74197355996222847</v>
      </c>
      <c r="U37" s="86">
        <f t="shared" si="7"/>
        <v>0.63239827390900993</v>
      </c>
      <c r="V37" s="87">
        <f>分析係数表!D40</f>
        <v>8.6945231350330499E-2</v>
      </c>
      <c r="W37" s="88">
        <f t="shared" si="8"/>
        <v>0</v>
      </c>
      <c r="X37" s="76">
        <f>分析係数表!E40</f>
        <v>5.2738432483474977E-2</v>
      </c>
      <c r="Y37" s="89">
        <f t="shared" si="9"/>
        <v>0</v>
      </c>
    </row>
    <row r="38" spans="1:25" x14ac:dyDescent="0.2">
      <c r="A38" s="6" t="s">
        <v>26</v>
      </c>
      <c r="B38" s="5" t="s">
        <v>277</v>
      </c>
      <c r="C38" s="90"/>
      <c r="D38" s="76">
        <f>投入係数表!AH38</f>
        <v>5.8768218147625761E-5</v>
      </c>
      <c r="E38" s="77">
        <f t="shared" si="0"/>
        <v>5.8768218147625759E-3</v>
      </c>
      <c r="F38" s="76">
        <f>分析係数表!C41</f>
        <v>0.81633454219164769</v>
      </c>
      <c r="G38" s="77">
        <f t="shared" si="1"/>
        <v>4.7974526456960953E-3</v>
      </c>
      <c r="H38" s="77">
        <v>6.6294157035954766E-3</v>
      </c>
      <c r="I38" s="77">
        <f t="shared" si="2"/>
        <v>6.6294157035954766E-3</v>
      </c>
      <c r="J38" s="76">
        <f>分析係数表!G41</f>
        <v>0.4395790436970945</v>
      </c>
      <c r="K38" s="78">
        <f t="shared" si="3"/>
        <v>2.9141522152570003E-3</v>
      </c>
      <c r="L38" s="79"/>
      <c r="M38" s="80"/>
      <c r="N38" s="81">
        <f>分析係数表!H41</f>
        <v>5.7994566183378615E-2</v>
      </c>
      <c r="O38" s="82">
        <f t="shared" si="4"/>
        <v>1.4163586045889587</v>
      </c>
      <c r="P38" s="76">
        <f>分析係数表!C41</f>
        <v>0.81633454219164769</v>
      </c>
      <c r="Q38" s="82">
        <f t="shared" si="5"/>
        <v>1.1562224530563285</v>
      </c>
      <c r="R38" s="83">
        <v>1.177613051058678</v>
      </c>
      <c r="S38" s="84">
        <f t="shared" si="6"/>
        <v>1.1842424667622735</v>
      </c>
      <c r="T38" s="85">
        <f>分析係数表!F41</f>
        <v>0.54481811942347291</v>
      </c>
      <c r="U38" s="86">
        <f t="shared" si="7"/>
        <v>0.64519675368283647</v>
      </c>
      <c r="V38" s="87">
        <f>分析係数表!D41</f>
        <v>0.1336993822923816</v>
      </c>
      <c r="W38" s="88">
        <f t="shared" si="8"/>
        <v>0</v>
      </c>
      <c r="X38" s="76">
        <f>分析係数表!E41</f>
        <v>0.1303134294211851</v>
      </c>
      <c r="Y38" s="89">
        <f t="shared" si="9"/>
        <v>0</v>
      </c>
    </row>
    <row r="39" spans="1:25" x14ac:dyDescent="0.2">
      <c r="A39" s="6" t="s">
        <v>51</v>
      </c>
      <c r="B39" s="5" t="s">
        <v>368</v>
      </c>
      <c r="C39" s="90"/>
      <c r="D39" s="76">
        <f>投入係数表!AH39</f>
        <v>0</v>
      </c>
      <c r="E39" s="77">
        <f>$C$36*D39</f>
        <v>0</v>
      </c>
      <c r="F39" s="76">
        <f>分析係数表!C42</f>
        <v>0.95937673900946019</v>
      </c>
      <c r="G39" s="77">
        <f>E39*F39</f>
        <v>0</v>
      </c>
      <c r="H39" s="77">
        <v>1.8371286508074014E-2</v>
      </c>
      <c r="I39" s="77">
        <f>C39+H39</f>
        <v>1.8371286508074014E-2</v>
      </c>
      <c r="J39" s="76">
        <f>分析係数表!G42</f>
        <v>0.48447864154948261</v>
      </c>
      <c r="K39" s="78">
        <f>I39*J39</f>
        <v>8.900495930948037E-3</v>
      </c>
      <c r="L39" s="79"/>
      <c r="M39" s="80"/>
      <c r="N39" s="81">
        <f>分析係数表!H42</f>
        <v>1.0613716578219029E-2</v>
      </c>
      <c r="O39" s="82">
        <f t="shared" si="4"/>
        <v>0.25921098805524728</v>
      </c>
      <c r="P39" s="76">
        <f>分析係数表!C42</f>
        <v>0.95937673900946019</v>
      </c>
      <c r="Q39" s="82">
        <f>O39*P39</f>
        <v>0.24868099243586328</v>
      </c>
      <c r="R39" s="83">
        <v>0.26065180507624069</v>
      </c>
      <c r="S39" s="84">
        <f>I39+R39</f>
        <v>0.27902309158431471</v>
      </c>
      <c r="T39" s="85">
        <f>分析係数表!F42</f>
        <v>0.55638100291854609</v>
      </c>
      <c r="U39" s="86">
        <f>S39*T39</f>
        <v>0.15524314753311436</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投入係数表!AH40</f>
        <v>9.2207334273624819E-2</v>
      </c>
      <c r="E40" s="77">
        <f>$C$36*D40</f>
        <v>9.2207334273624824</v>
      </c>
      <c r="F40" s="76">
        <f>分析係数表!C43</f>
        <v>0.4131437979732393</v>
      </c>
      <c r="G40" s="77">
        <f>E40*F40</f>
        <v>3.8094888282793398</v>
      </c>
      <c r="H40" s="77">
        <v>4.2334836834982745</v>
      </c>
      <c r="I40" s="77">
        <f>C40+H40</f>
        <v>4.2334836834982745</v>
      </c>
      <c r="J40" s="76">
        <f>分析係数表!G43</f>
        <v>0.33776204164621748</v>
      </c>
      <c r="K40" s="78">
        <f>I40*J40</f>
        <v>1.4299100922143264</v>
      </c>
      <c r="L40" s="79"/>
      <c r="M40" s="80"/>
      <c r="N40" s="81">
        <f>分析係数表!H43</f>
        <v>3.0226965224299098E-2</v>
      </c>
      <c r="O40" s="82">
        <f t="shared" si="4"/>
        <v>0.73821092394544607</v>
      </c>
      <c r="P40" s="76">
        <f>分析係数表!C43</f>
        <v>0.4131437979732393</v>
      </c>
      <c r="Q40" s="82">
        <f>O40*P40</f>
        <v>0.30498726482415567</v>
      </c>
      <c r="R40" s="83">
        <v>0.54562777591880041</v>
      </c>
      <c r="S40" s="84">
        <f>I40+R40</f>
        <v>4.7791114594170754</v>
      </c>
      <c r="T40" s="85">
        <f>分析係数表!F43</f>
        <v>0.53379373203393399</v>
      </c>
      <c r="U40" s="86">
        <f>S40*T40</f>
        <v>2.5510597417283813</v>
      </c>
      <c r="V40" s="87">
        <f>分析係数表!D43</f>
        <v>0.11519315711982052</v>
      </c>
      <c r="W40" s="88">
        <f>ROUND(S40*V40,0)</f>
        <v>1</v>
      </c>
      <c r="X40" s="76">
        <f>分析係数表!E43</f>
        <v>9.142536633246863E-2</v>
      </c>
      <c r="Y40" s="89">
        <f>ROUND(S40*X40,0)</f>
        <v>0</v>
      </c>
    </row>
    <row r="41" spans="1:25" x14ac:dyDescent="0.2">
      <c r="A41" s="6" t="s">
        <v>341</v>
      </c>
      <c r="B41" s="5" t="s">
        <v>42</v>
      </c>
      <c r="C41" s="90"/>
      <c r="D41" s="76">
        <f>投入係数表!AH41</f>
        <v>4.7014574518100609E-4</v>
      </c>
      <c r="E41" s="77">
        <f>$C$36*D41</f>
        <v>4.7014574518100608E-2</v>
      </c>
      <c r="F41" s="76">
        <f>分析係数表!C44</f>
        <v>0.45547864698968266</v>
      </c>
      <c r="G41" s="77">
        <f>E41*F41</f>
        <v>2.1414134790300077E-2</v>
      </c>
      <c r="H41" s="77">
        <v>2.5439661113743853E-2</v>
      </c>
      <c r="I41" s="77">
        <f>C41+H41</f>
        <v>2.5439661113743853E-2</v>
      </c>
      <c r="J41" s="76">
        <f>分析係数表!G44</f>
        <v>0.26709165419892017</v>
      </c>
      <c r="K41" s="78">
        <f>I41*J41</f>
        <v>6.7947211691297893E-3</v>
      </c>
      <c r="L41" s="79"/>
      <c r="M41" s="80"/>
      <c r="N41" s="81">
        <f>分析係数表!H44</f>
        <v>0.10779487886361411</v>
      </c>
      <c r="O41" s="82">
        <f t="shared" si="4"/>
        <v>2.6325949870258998</v>
      </c>
      <c r="P41" s="76">
        <f>分析係数表!C44</f>
        <v>0.45547864698968266</v>
      </c>
      <c r="Q41" s="82">
        <f>O41*P41</f>
        <v>1.1990908027623779</v>
      </c>
      <c r="R41" s="83">
        <v>1.218946585221615</v>
      </c>
      <c r="S41" s="84">
        <f>I41+R41</f>
        <v>1.244386246335359</v>
      </c>
      <c r="T41" s="85">
        <f>分析係数表!F44</f>
        <v>0.48806348793338972</v>
      </c>
      <c r="U41" s="86">
        <f>S41*T41</f>
        <v>0.60733949172277357</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投入係数表!AH42</f>
        <v>4.5251527973671837E-3</v>
      </c>
      <c r="E42" s="77">
        <f>$C$36*D42</f>
        <v>0.45251527973671835</v>
      </c>
      <c r="F42" s="76">
        <f>分析係数表!C45</f>
        <v>1</v>
      </c>
      <c r="G42" s="77">
        <f>E42*F42</f>
        <v>0.45251527973671835</v>
      </c>
      <c r="H42" s="77">
        <v>0.48383850313961579</v>
      </c>
      <c r="I42" s="77">
        <f>C42+H42</f>
        <v>0.48383850313961579</v>
      </c>
      <c r="J42" s="76">
        <f>分析係数表!G45</f>
        <v>0</v>
      </c>
      <c r="K42" s="78">
        <f>I42*J42</f>
        <v>0</v>
      </c>
      <c r="L42" s="79"/>
      <c r="M42" s="80"/>
      <c r="N42" s="81">
        <f>分析係数表!H45</f>
        <v>0</v>
      </c>
      <c r="O42" s="82">
        <f t="shared" si="4"/>
        <v>0</v>
      </c>
      <c r="P42" s="76">
        <f>分析係数表!C45</f>
        <v>1</v>
      </c>
      <c r="Q42" s="82">
        <f>O42*P42</f>
        <v>0</v>
      </c>
      <c r="R42" s="83">
        <v>2.6192594723869561E-2</v>
      </c>
      <c r="S42" s="84">
        <f>I42+R42</f>
        <v>0.51003109786348533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投入係数表!AH43</f>
        <v>3.8199341795956748E-3</v>
      </c>
      <c r="E43" s="77">
        <f>$C$36*D43</f>
        <v>0.38199341795956748</v>
      </c>
      <c r="F43" s="76">
        <f>分析係数表!C46</f>
        <v>0.339622641509434</v>
      </c>
      <c r="G43" s="77">
        <f>E43*F43</f>
        <v>0.12973361364664557</v>
      </c>
      <c r="H43" s="77">
        <v>0.16459817160982171</v>
      </c>
      <c r="I43" s="77">
        <f>C43+H43</f>
        <v>0.16459817160982171</v>
      </c>
      <c r="J43" s="76">
        <f>分析係数表!G46</f>
        <v>9.1833387996064289E-3</v>
      </c>
      <c r="K43" s="78">
        <f>I43*J43</f>
        <v>1.5115607756887531E-3</v>
      </c>
      <c r="L43" s="79"/>
      <c r="M43" s="80"/>
      <c r="N43" s="81">
        <f>分析係数表!H46</f>
        <v>2.0661561732582222E-2</v>
      </c>
      <c r="O43" s="82">
        <f t="shared" si="4"/>
        <v>0.50460211481978412</v>
      </c>
      <c r="P43" s="76">
        <f>分析係数表!C46</f>
        <v>0.339622641509434</v>
      </c>
      <c r="Q43" s="82">
        <f>O43*P43</f>
        <v>0.17137430314634181</v>
      </c>
      <c r="R43" s="83">
        <v>0.19100919358261231</v>
      </c>
      <c r="S43" s="84">
        <f>I43+R43</f>
        <v>0.35560736519243402</v>
      </c>
      <c r="T43" s="85">
        <f>分析係数表!F46</f>
        <v>0.31321744834371923</v>
      </c>
      <c r="U43" s="86">
        <f>S43*T43</f>
        <v>0.1113824315378073</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投入係数表!AH44</f>
        <v>0.28731781852374239</v>
      </c>
      <c r="E44" s="91">
        <f>SUM(E5:E43)</f>
        <v>28.731781852374237</v>
      </c>
      <c r="F44" s="92">
        <f>分析係数表!C47</f>
        <v>0.37586044165269894</v>
      </c>
      <c r="G44" s="91">
        <f>SUM(G5:G43)</f>
        <v>10.759936603448688</v>
      </c>
      <c r="H44" s="91">
        <f>SUM(H5:H43)</f>
        <v>12.266011150808605</v>
      </c>
      <c r="I44" s="91">
        <f>SUM(I5:I43)</f>
        <v>112.26601115080862</v>
      </c>
      <c r="J44" s="92">
        <f>分析係数表!G47</f>
        <v>0.22454849559823431</v>
      </c>
      <c r="K44" s="93">
        <f>SUM(K5:K43)</f>
        <v>38.930282642078069</v>
      </c>
      <c r="L44" s="94">
        <f>最終需要_まとめ!$L$33</f>
        <v>0.62733333333333341</v>
      </c>
      <c r="M44" s="91">
        <f>K44*L44</f>
        <v>24.422263977463643</v>
      </c>
      <c r="N44" s="95">
        <f>分析係数表!H47</f>
        <v>1</v>
      </c>
      <c r="O44" s="96">
        <f>SUM(O5:O43)</f>
        <v>24.422263977463643</v>
      </c>
      <c r="P44" s="92">
        <f>分析係数表!C47</f>
        <v>0.37586044165269894</v>
      </c>
      <c r="Q44" s="96">
        <f>SUM(Q5:Q43)</f>
        <v>11.66121431273786</v>
      </c>
      <c r="R44" s="91">
        <f>SUM(R5:R43)</f>
        <v>12.914950241432358</v>
      </c>
      <c r="S44" s="97">
        <f>SUM(S5:S43)</f>
        <v>125.18096139224097</v>
      </c>
      <c r="T44" s="98">
        <f>分析係数表!F47</f>
        <v>0.4514453000332283</v>
      </c>
      <c r="U44" s="99">
        <f>SUM(U5:U43)</f>
        <v>85.239553426240136</v>
      </c>
      <c r="V44" s="100">
        <f>分析係数表!D47</f>
        <v>6.1166352989693973E-2</v>
      </c>
      <c r="W44" s="101">
        <f>SUM(W5:W43)</f>
        <v>7</v>
      </c>
      <c r="X44" s="92">
        <f>分析係数表!E47</f>
        <v>5.2427176815309715E-2</v>
      </c>
      <c r="Y44" s="102">
        <f>SUM(Y5:Y43)</f>
        <v>7</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288</v>
      </c>
      <c r="S2" s="3" t="s">
        <v>153</v>
      </c>
      <c r="U2" s="64" t="s">
        <v>210</v>
      </c>
      <c r="W2" s="3" t="s">
        <v>130</v>
      </c>
      <c r="Y2" s="3" t="s">
        <v>154</v>
      </c>
    </row>
    <row r="3" spans="1:25" ht="44" x14ac:dyDescent="0.2">
      <c r="B3" s="65"/>
      <c r="C3" s="66" t="s">
        <v>228</v>
      </c>
      <c r="D3" s="66" t="s">
        <v>230</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投入係数表!AI5</f>
        <v>2.3135033050047213E-3</v>
      </c>
      <c r="E5" s="77">
        <f>$C$37*D5</f>
        <v>0.23135033050047213</v>
      </c>
      <c r="F5" s="76">
        <f>分析係数表!C8</f>
        <v>0.31930596918295995</v>
      </c>
      <c r="G5" s="77">
        <f t="shared" ref="G5:G38" si="0">E5*F5</f>
        <v>7.3871541501251359E-2</v>
      </c>
      <c r="H5" s="77">
        <f t="array" ref="H5:H43">MMULT(逆行列係数!C5:AO43,'33'!G5:G43)</f>
        <v>8.2218696355624413E-2</v>
      </c>
      <c r="I5" s="77">
        <f t="shared" ref="I5:I38" si="1">C5+H5</f>
        <v>8.2218696355624413E-2</v>
      </c>
      <c r="J5" s="76">
        <f>分析係数表!G8</f>
        <v>0.11985164942416553</v>
      </c>
      <c r="K5" s="78">
        <f t="shared" ref="K5:K38" si="2">I5*J5</f>
        <v>9.8540463717262123E-3</v>
      </c>
      <c r="L5" s="79" t="s">
        <v>188</v>
      </c>
      <c r="M5" s="80" t="s">
        <v>188</v>
      </c>
      <c r="N5" s="81">
        <f>分析係数表!H8</f>
        <v>1.0269115390614515E-2</v>
      </c>
      <c r="O5" s="82">
        <f t="shared" ref="O5:O43" si="3">$M$44*N5</f>
        <v>0.36812143534598424</v>
      </c>
      <c r="P5" s="76">
        <f>分析係数表!C8</f>
        <v>0.31930596918295995</v>
      </c>
      <c r="Q5" s="82">
        <f t="shared" ref="Q5:Q38" si="4">O5*P5</f>
        <v>0.11754337169017183</v>
      </c>
      <c r="R5" s="83">
        <f t="array" ref="R5:R43">MMULT(逆行列係数!C5:AO43,'33'!Q5:Q43)</f>
        <v>0.15219454466675245</v>
      </c>
      <c r="S5" s="84">
        <f t="shared" ref="S5:S38" si="5">I5+R5</f>
        <v>0.23441324102237687</v>
      </c>
      <c r="T5" s="85">
        <f>分析係数表!F8</f>
        <v>0.45168846379074762</v>
      </c>
      <c r="U5" s="86">
        <f t="shared" ref="U5:U38" si="6">S5*T5</f>
        <v>0.10588175672960767</v>
      </c>
      <c r="V5" s="87">
        <f>分析係数表!D8</f>
        <v>0.28986921725551434</v>
      </c>
      <c r="W5" s="88">
        <f t="shared" ref="W5:W38" si="7">ROUND(S5*V5,0)</f>
        <v>0</v>
      </c>
      <c r="X5" s="76">
        <f>分析係数表!E8</f>
        <v>0.15732968963497951</v>
      </c>
      <c r="Y5" s="89">
        <f t="shared" ref="Y5:Y38" si="8">ROUND(S5*X5,0)</f>
        <v>0</v>
      </c>
    </row>
    <row r="6" spans="1:25" x14ac:dyDescent="0.2">
      <c r="A6" s="6" t="s">
        <v>220</v>
      </c>
      <c r="B6" s="5" t="s">
        <v>266</v>
      </c>
      <c r="C6" s="90"/>
      <c r="D6" s="76">
        <f>投入係数表!AI6</f>
        <v>4.7214353163361659E-5</v>
      </c>
      <c r="E6" s="77">
        <f t="shared" ref="E6:E43" si="9">$C$37*D6</f>
        <v>4.721435316336166E-3</v>
      </c>
      <c r="F6" s="76">
        <f>分析係数表!C9</f>
        <v>0.10538116591928248</v>
      </c>
      <c r="G6" s="77">
        <f t="shared" si="0"/>
        <v>4.9755035844798151E-4</v>
      </c>
      <c r="H6" s="77">
        <v>1.0713146516308878E-3</v>
      </c>
      <c r="I6" s="77">
        <f t="shared" si="1"/>
        <v>1.0713146516308878E-3</v>
      </c>
      <c r="J6" s="76">
        <f>分析係数表!G9</f>
        <v>0.23529411764705882</v>
      </c>
      <c r="K6" s="78">
        <f t="shared" si="2"/>
        <v>2.5207403567785593E-4</v>
      </c>
      <c r="L6" s="79"/>
      <c r="M6" s="80"/>
      <c r="N6" s="81">
        <f>分析係数表!H9</f>
        <v>5.5136190016722222E-4</v>
      </c>
      <c r="O6" s="82">
        <f t="shared" si="3"/>
        <v>1.9764909280321298E-2</v>
      </c>
      <c r="P6" s="76">
        <f>分析係数表!C9</f>
        <v>0.10538116591928248</v>
      </c>
      <c r="Q6" s="82">
        <f t="shared" si="4"/>
        <v>2.082849184249105E-3</v>
      </c>
      <c r="R6" s="83">
        <v>2.4627064776590098E-3</v>
      </c>
      <c r="S6" s="84">
        <f t="shared" si="5"/>
        <v>3.5340211292898974E-3</v>
      </c>
      <c r="T6" s="85">
        <f>分析係数表!F9</f>
        <v>0.68627450980392157</v>
      </c>
      <c r="U6" s="86">
        <f t="shared" si="6"/>
        <v>2.4253086181401256E-3</v>
      </c>
      <c r="V6" s="87">
        <f>分析係数表!D9</f>
        <v>0.17647058823529413</v>
      </c>
      <c r="W6" s="88">
        <f t="shared" si="7"/>
        <v>0</v>
      </c>
      <c r="X6" s="76">
        <f>分析係数表!E9</f>
        <v>0.11764705882352941</v>
      </c>
      <c r="Y6" s="89">
        <f t="shared" si="8"/>
        <v>0</v>
      </c>
    </row>
    <row r="7" spans="1:25" x14ac:dyDescent="0.2">
      <c r="A7" s="6" t="s">
        <v>221</v>
      </c>
      <c r="B7" s="5" t="s">
        <v>267</v>
      </c>
      <c r="C7" s="90"/>
      <c r="D7" s="76">
        <f>投入係数表!AI7</f>
        <v>4.7214353163361659E-5</v>
      </c>
      <c r="E7" s="77">
        <f t="shared" si="9"/>
        <v>4.721435316336166E-3</v>
      </c>
      <c r="F7" s="76">
        <f>分析係数表!C10</f>
        <v>4.5045045045044585E-3</v>
      </c>
      <c r="G7" s="77">
        <f t="shared" si="0"/>
        <v>2.1267726650162694E-5</v>
      </c>
      <c r="H7" s="77">
        <v>5.0591626167560332E-5</v>
      </c>
      <c r="I7" s="77">
        <f t="shared" si="1"/>
        <v>5.0591626167560332E-5</v>
      </c>
      <c r="J7" s="76">
        <f>分析係数表!G10</f>
        <v>0.2857142857142857</v>
      </c>
      <c r="K7" s="78">
        <f t="shared" si="2"/>
        <v>1.4454750333588665E-5</v>
      </c>
      <c r="L7" s="79"/>
      <c r="M7" s="80"/>
      <c r="N7" s="81">
        <f>分析係数表!H10</f>
        <v>1.0301761818913889E-3</v>
      </c>
      <c r="O7" s="82">
        <f t="shared" si="3"/>
        <v>3.6929172602705583E-2</v>
      </c>
      <c r="P7" s="76">
        <f>分析係数表!C10</f>
        <v>4.5045045045044585E-3</v>
      </c>
      <c r="Q7" s="82">
        <f t="shared" si="4"/>
        <v>1.6634762433650994E-4</v>
      </c>
      <c r="R7" s="83">
        <v>2.4662507461543351E-4</v>
      </c>
      <c r="S7" s="84">
        <f t="shared" si="5"/>
        <v>2.9721670078299386E-4</v>
      </c>
      <c r="T7" s="85">
        <f>分析係数表!F10</f>
        <v>0.5714285714285714</v>
      </c>
      <c r="U7" s="86">
        <f t="shared" si="6"/>
        <v>1.6983811473313934E-4</v>
      </c>
      <c r="V7" s="87">
        <f>分析係数表!D10</f>
        <v>0</v>
      </c>
      <c r="W7" s="88">
        <f t="shared" si="7"/>
        <v>0</v>
      </c>
      <c r="X7" s="76">
        <f>分析係数表!E10</f>
        <v>0</v>
      </c>
      <c r="Y7" s="89">
        <f t="shared" si="8"/>
        <v>0</v>
      </c>
    </row>
    <row r="8" spans="1:25" x14ac:dyDescent="0.2">
      <c r="A8" s="6" t="s">
        <v>222</v>
      </c>
      <c r="B8" s="5" t="s">
        <v>27</v>
      </c>
      <c r="C8" s="90"/>
      <c r="D8" s="76">
        <f>投入係数表!AI8</f>
        <v>4.7214353163361659E-5</v>
      </c>
      <c r="E8" s="77">
        <f t="shared" si="9"/>
        <v>4.721435316336166E-3</v>
      </c>
      <c r="F8" s="76">
        <f>分析係数表!C11</f>
        <v>3.1931139802859887E-3</v>
      </c>
      <c r="G8" s="77">
        <f t="shared" si="0"/>
        <v>1.5076081115609011E-5</v>
      </c>
      <c r="H8" s="77">
        <v>1.0442954092684789E-3</v>
      </c>
      <c r="I8" s="77">
        <f t="shared" si="1"/>
        <v>1.0442954092684789E-3</v>
      </c>
      <c r="J8" s="76">
        <f>分析係数表!G11</f>
        <v>0.37142857142857144</v>
      </c>
      <c r="K8" s="78">
        <f t="shared" si="2"/>
        <v>3.8788115201400644E-4</v>
      </c>
      <c r="L8" s="79"/>
      <c r="M8" s="80"/>
      <c r="N8" s="81">
        <f>分析係数表!H11</f>
        <v>-1.8136904610763891E-5</v>
      </c>
      <c r="O8" s="82">
        <f t="shared" si="3"/>
        <v>-6.5016148948425327E-4</v>
      </c>
      <c r="P8" s="76">
        <f>分析係数表!C11</f>
        <v>3.1931139802859887E-3</v>
      </c>
      <c r="Q8" s="82">
        <f t="shared" si="4"/>
        <v>-2.076039741515731E-6</v>
      </c>
      <c r="R8" s="83">
        <v>4.6279413863462812E-4</v>
      </c>
      <c r="S8" s="84">
        <f t="shared" si="5"/>
        <v>1.5070895479031071E-3</v>
      </c>
      <c r="T8" s="85">
        <f>分析係数表!F11</f>
        <v>0.6</v>
      </c>
      <c r="U8" s="86">
        <f t="shared" si="6"/>
        <v>9.0425372874186421E-4</v>
      </c>
      <c r="V8" s="87">
        <f>分析係数表!D11</f>
        <v>2.8571428571428571E-2</v>
      </c>
      <c r="W8" s="88">
        <f t="shared" si="7"/>
        <v>0</v>
      </c>
      <c r="X8" s="76">
        <f>分析係数表!E11</f>
        <v>0</v>
      </c>
      <c r="Y8" s="89">
        <f t="shared" si="8"/>
        <v>0</v>
      </c>
    </row>
    <row r="9" spans="1:25" x14ac:dyDescent="0.2">
      <c r="A9" s="6" t="s">
        <v>223</v>
      </c>
      <c r="B9" s="5" t="s">
        <v>191</v>
      </c>
      <c r="C9" s="90"/>
      <c r="D9" s="76">
        <f>投入係数表!AI9</f>
        <v>6.4447592067988667E-3</v>
      </c>
      <c r="E9" s="77">
        <f t="shared" si="9"/>
        <v>0.64447592067988668</v>
      </c>
      <c r="F9" s="76">
        <f>分析係数表!C12</f>
        <v>6.6043595279642764E-2</v>
      </c>
      <c r="G9" s="77">
        <f t="shared" si="0"/>
        <v>4.2563506872857586E-2</v>
      </c>
      <c r="H9" s="77">
        <v>4.565127155399977E-2</v>
      </c>
      <c r="I9" s="77">
        <f t="shared" si="1"/>
        <v>4.565127155399977E-2</v>
      </c>
      <c r="J9" s="76">
        <f>分析係数表!G12</f>
        <v>0.14090852981113441</v>
      </c>
      <c r="K9" s="78">
        <f t="shared" si="2"/>
        <v>6.4326535586829688E-3</v>
      </c>
      <c r="L9" s="79"/>
      <c r="M9" s="80"/>
      <c r="N9" s="81">
        <f>分析係数表!H12</f>
        <v>8.4811793340854105E-2</v>
      </c>
      <c r="O9" s="82">
        <f t="shared" si="3"/>
        <v>3.0402851571262652</v>
      </c>
      <c r="P9" s="76">
        <f>分析係数表!C12</f>
        <v>6.6043595279642764E-2</v>
      </c>
      <c r="Q9" s="82">
        <f t="shared" si="4"/>
        <v>0.20079136245195217</v>
      </c>
      <c r="R9" s="83">
        <v>0.22473115187605849</v>
      </c>
      <c r="S9" s="84">
        <f t="shared" si="5"/>
        <v>0.27038242343005825</v>
      </c>
      <c r="T9" s="85">
        <f>分析係数表!F12</f>
        <v>0.31027033699543266</v>
      </c>
      <c r="U9" s="86">
        <f t="shared" si="6"/>
        <v>8.3891645635285936E-2</v>
      </c>
      <c r="V9" s="87">
        <f>分析係数表!D12</f>
        <v>7.3571164053820512E-2</v>
      </c>
      <c r="W9" s="88">
        <f t="shared" si="7"/>
        <v>0</v>
      </c>
      <c r="X9" s="76">
        <f>分析係数表!E12</f>
        <v>7.8015059869151956E-2</v>
      </c>
      <c r="Y9" s="89">
        <f t="shared" si="8"/>
        <v>0</v>
      </c>
    </row>
    <row r="10" spans="1:25" x14ac:dyDescent="0.2">
      <c r="A10" s="6" t="s">
        <v>224</v>
      </c>
      <c r="B10" s="5" t="s">
        <v>28</v>
      </c>
      <c r="C10" s="90"/>
      <c r="D10" s="76">
        <f>投入係数表!AI10</f>
        <v>4.2492917847025496E-4</v>
      </c>
      <c r="E10" s="77">
        <f t="shared" si="9"/>
        <v>4.2492917847025496E-2</v>
      </c>
      <c r="F10" s="76">
        <f>分析係数表!C13</f>
        <v>0</v>
      </c>
      <c r="G10" s="77">
        <f t="shared" si="0"/>
        <v>0</v>
      </c>
      <c r="H10" s="77">
        <v>0</v>
      </c>
      <c r="I10" s="77">
        <f t="shared" si="1"/>
        <v>0</v>
      </c>
      <c r="J10" s="76">
        <f>分析係数表!G13</f>
        <v>0.24778761061946902</v>
      </c>
      <c r="K10" s="78">
        <f t="shared" si="2"/>
        <v>0</v>
      </c>
      <c r="L10" s="79"/>
      <c r="M10" s="80"/>
      <c r="N10" s="81">
        <f>分析係数表!H13</f>
        <v>1.3780420123258403E-2</v>
      </c>
      <c r="O10" s="82">
        <f t="shared" si="3"/>
        <v>0.49399269971013565</v>
      </c>
      <c r="P10" s="76">
        <f>分析係数表!C13</f>
        <v>0</v>
      </c>
      <c r="Q10" s="82">
        <f t="shared" si="4"/>
        <v>0</v>
      </c>
      <c r="R10" s="83">
        <v>0</v>
      </c>
      <c r="S10" s="84">
        <f t="shared" si="5"/>
        <v>0</v>
      </c>
      <c r="T10" s="85">
        <f>分析係数表!F13</f>
        <v>0.38938053097345132</v>
      </c>
      <c r="U10" s="86">
        <f t="shared" si="6"/>
        <v>0</v>
      </c>
      <c r="V10" s="87">
        <f>分析係数表!D13</f>
        <v>0.4336283185840708</v>
      </c>
      <c r="W10" s="88">
        <f t="shared" si="7"/>
        <v>0</v>
      </c>
      <c r="X10" s="76">
        <f>分析係数表!E13</f>
        <v>0.32743362831858408</v>
      </c>
      <c r="Y10" s="89">
        <f t="shared" si="8"/>
        <v>0</v>
      </c>
    </row>
    <row r="11" spans="1:25" x14ac:dyDescent="0.2">
      <c r="A11" s="6" t="s">
        <v>225</v>
      </c>
      <c r="B11" s="5" t="s">
        <v>268</v>
      </c>
      <c r="C11" s="90"/>
      <c r="D11" s="76">
        <f>投入係数表!AI11</f>
        <v>6.53918791312559E-3</v>
      </c>
      <c r="E11" s="77">
        <f t="shared" si="9"/>
        <v>0.65391879131255903</v>
      </c>
      <c r="F11" s="76">
        <f>分析係数表!C14</f>
        <v>0.21132596685082872</v>
      </c>
      <c r="G11" s="77">
        <f t="shared" si="0"/>
        <v>0.13819002081605183</v>
      </c>
      <c r="H11" s="77">
        <v>0.27962107436301464</v>
      </c>
      <c r="I11" s="77">
        <f t="shared" si="1"/>
        <v>0.27962107436301464</v>
      </c>
      <c r="J11" s="76">
        <f>分析係数表!G14</f>
        <v>0.15875192868163895</v>
      </c>
      <c r="K11" s="78">
        <f t="shared" si="2"/>
        <v>4.4390384855160565E-2</v>
      </c>
      <c r="L11" s="79"/>
      <c r="M11" s="80"/>
      <c r="N11" s="81">
        <f>分析係数表!H14</f>
        <v>1.0700773720350694E-3</v>
      </c>
      <c r="O11" s="82">
        <f t="shared" si="3"/>
        <v>3.8359527879570941E-2</v>
      </c>
      <c r="P11" s="76">
        <f>分析係数表!C14</f>
        <v>0.21132596685082872</v>
      </c>
      <c r="Q11" s="82">
        <f t="shared" si="4"/>
        <v>8.1063643170916494E-3</v>
      </c>
      <c r="R11" s="83">
        <v>4.3108826633314445E-2</v>
      </c>
      <c r="S11" s="84">
        <f t="shared" si="5"/>
        <v>0.32272990099632909</v>
      </c>
      <c r="T11" s="85">
        <f>分析係数表!F14</f>
        <v>0.30327447282701869</v>
      </c>
      <c r="U11" s="86">
        <f t="shared" si="6"/>
        <v>9.7875740590177646E-2</v>
      </c>
      <c r="V11" s="87">
        <f>分析係数表!D14</f>
        <v>3.2144693982513288E-2</v>
      </c>
      <c r="W11" s="88">
        <f t="shared" si="7"/>
        <v>0</v>
      </c>
      <c r="X11" s="76">
        <f>分析係数表!E14</f>
        <v>3.1630378878793074E-2</v>
      </c>
      <c r="Y11" s="89">
        <f t="shared" si="8"/>
        <v>0</v>
      </c>
    </row>
    <row r="12" spans="1:25" x14ac:dyDescent="0.2">
      <c r="A12" s="6" t="s">
        <v>226</v>
      </c>
      <c r="B12" s="5" t="s">
        <v>29</v>
      </c>
      <c r="C12" s="90"/>
      <c r="D12" s="76">
        <f>投入係数表!AI12</f>
        <v>6.6336166194523134E-3</v>
      </c>
      <c r="E12" s="77">
        <f t="shared" si="9"/>
        <v>0.66336166194523138</v>
      </c>
      <c r="F12" s="76">
        <f>分析係数表!C15</f>
        <v>0</v>
      </c>
      <c r="G12" s="77">
        <f t="shared" si="0"/>
        <v>0</v>
      </c>
      <c r="H12" s="77">
        <v>0</v>
      </c>
      <c r="I12" s="77">
        <f t="shared" si="1"/>
        <v>0</v>
      </c>
      <c r="J12" s="76">
        <f>分析係数表!G15</f>
        <v>9.5610291218868382E-2</v>
      </c>
      <c r="K12" s="78">
        <f t="shared" si="2"/>
        <v>0</v>
      </c>
      <c r="L12" s="79"/>
      <c r="M12" s="80"/>
      <c r="N12" s="81">
        <f>分析係数表!H15</f>
        <v>7.8206332681613894E-3</v>
      </c>
      <c r="O12" s="82">
        <f t="shared" si="3"/>
        <v>0.28034963426560999</v>
      </c>
      <c r="P12" s="76">
        <f>分析係数表!C15</f>
        <v>0</v>
      </c>
      <c r="Q12" s="82">
        <f t="shared" si="4"/>
        <v>0</v>
      </c>
      <c r="R12" s="83">
        <v>0</v>
      </c>
      <c r="S12" s="84">
        <f t="shared" si="5"/>
        <v>0</v>
      </c>
      <c r="T12" s="85">
        <f>分析係数表!F15</f>
        <v>0.30380007199053838</v>
      </c>
      <c r="U12" s="86">
        <f t="shared" si="6"/>
        <v>0</v>
      </c>
      <c r="V12" s="87">
        <f>分析係数表!D15</f>
        <v>2.6036578049742035E-2</v>
      </c>
      <c r="W12" s="88">
        <f t="shared" si="7"/>
        <v>0</v>
      </c>
      <c r="X12" s="76">
        <f>分析係数表!E15</f>
        <v>2.4065408546305341E-2</v>
      </c>
      <c r="Y12" s="89">
        <f t="shared" si="8"/>
        <v>0</v>
      </c>
    </row>
    <row r="13" spans="1:25" x14ac:dyDescent="0.2">
      <c r="A13" s="6" t="s">
        <v>227</v>
      </c>
      <c r="B13" s="5" t="s">
        <v>30</v>
      </c>
      <c r="C13" s="90"/>
      <c r="D13" s="76">
        <f>投入係数表!AI13</f>
        <v>3.1869688385269121E-3</v>
      </c>
      <c r="E13" s="77">
        <f t="shared" si="9"/>
        <v>0.31869688385269118</v>
      </c>
      <c r="F13" s="76">
        <f>分析係数表!C16</f>
        <v>5.160637490513531E-2</v>
      </c>
      <c r="G13" s="77">
        <f t="shared" si="0"/>
        <v>1.6446790869200346E-2</v>
      </c>
      <c r="H13" s="77">
        <v>2.2644214573828453E-2</v>
      </c>
      <c r="I13" s="77">
        <f t="shared" si="1"/>
        <v>2.2644214573828453E-2</v>
      </c>
      <c r="J13" s="76">
        <f>分析係数表!G16</f>
        <v>3.3358042994810974E-2</v>
      </c>
      <c r="K13" s="78">
        <f t="shared" si="2"/>
        <v>7.5536668333749482E-4</v>
      </c>
      <c r="L13" s="79"/>
      <c r="M13" s="80"/>
      <c r="N13" s="81">
        <f>分析係数表!H16</f>
        <v>1.6069297485136805E-2</v>
      </c>
      <c r="O13" s="82">
        <f t="shared" si="3"/>
        <v>0.57604307968304835</v>
      </c>
      <c r="P13" s="76">
        <f>分析係数表!C16</f>
        <v>5.160637490513531E-2</v>
      </c>
      <c r="Q13" s="82">
        <f t="shared" si="4"/>
        <v>2.9727495131632125E-2</v>
      </c>
      <c r="R13" s="83">
        <v>3.3929796902279728E-2</v>
      </c>
      <c r="S13" s="84">
        <f t="shared" si="5"/>
        <v>5.6574011476108181E-2</v>
      </c>
      <c r="T13" s="85">
        <f>分析係数表!F16</f>
        <v>0.28836174944403259</v>
      </c>
      <c r="U13" s="86">
        <f t="shared" si="6"/>
        <v>1.631378092231733E-2</v>
      </c>
      <c r="V13" s="87">
        <f>分析係数表!D16</f>
        <v>3.1875463306152707E-2</v>
      </c>
      <c r="W13" s="88">
        <f t="shared" si="7"/>
        <v>0</v>
      </c>
      <c r="X13" s="76">
        <f>分析係数表!E16</f>
        <v>3.039288361749444E-2</v>
      </c>
      <c r="Y13" s="89">
        <f t="shared" si="8"/>
        <v>0</v>
      </c>
    </row>
    <row r="14" spans="1:25" x14ac:dyDescent="0.2">
      <c r="A14" s="6" t="s">
        <v>2</v>
      </c>
      <c r="B14" s="5" t="s">
        <v>365</v>
      </c>
      <c r="C14" s="90"/>
      <c r="D14" s="76">
        <f>投入係数表!AI14</f>
        <v>3.1869688385269121E-3</v>
      </c>
      <c r="E14" s="77">
        <f t="shared" si="9"/>
        <v>0.31869688385269118</v>
      </c>
      <c r="F14" s="76">
        <f>分析係数表!C17</f>
        <v>0.10194271980773084</v>
      </c>
      <c r="G14" s="77">
        <f t="shared" si="0"/>
        <v>3.2488827134191836E-2</v>
      </c>
      <c r="H14" s="77">
        <v>5.4832040854740791E-2</v>
      </c>
      <c r="I14" s="77">
        <f t="shared" si="1"/>
        <v>5.4832040854740791E-2</v>
      </c>
      <c r="J14" s="76">
        <f>分析係数表!G17</f>
        <v>0.21196160054370911</v>
      </c>
      <c r="K14" s="78">
        <f t="shared" si="2"/>
        <v>1.1622287140648906E-2</v>
      </c>
      <c r="L14" s="79"/>
      <c r="M14" s="80"/>
      <c r="N14" s="81">
        <f>分析係数表!H17</f>
        <v>2.8221023574348612E-3</v>
      </c>
      <c r="O14" s="82">
        <f t="shared" si="3"/>
        <v>0.10116512776374981</v>
      </c>
      <c r="P14" s="76">
        <f>分析係数表!C17</f>
        <v>0.10194271980773084</v>
      </c>
      <c r="Q14" s="82">
        <f t="shared" si="4"/>
        <v>1.0313048273933239E-2</v>
      </c>
      <c r="R14" s="83">
        <v>2.2620247450034818E-2</v>
      </c>
      <c r="S14" s="84">
        <f t="shared" si="5"/>
        <v>7.7452288304775602E-2</v>
      </c>
      <c r="T14" s="85">
        <f>分析係数表!F17</f>
        <v>0.32180783280944697</v>
      </c>
      <c r="U14" s="86">
        <f t="shared" si="6"/>
        <v>2.4924753045492312E-2</v>
      </c>
      <c r="V14" s="87">
        <f>分析係数表!D17</f>
        <v>8.2490867385948519E-2</v>
      </c>
      <c r="W14" s="88">
        <f t="shared" si="7"/>
        <v>0</v>
      </c>
      <c r="X14" s="76">
        <f>分析係数表!E17</f>
        <v>8.6313822105173729E-2</v>
      </c>
      <c r="Y14" s="89">
        <f t="shared" si="8"/>
        <v>0</v>
      </c>
    </row>
    <row r="15" spans="1:25" x14ac:dyDescent="0.2">
      <c r="A15" s="6" t="s">
        <v>3</v>
      </c>
      <c r="B15" s="5" t="s">
        <v>31</v>
      </c>
      <c r="C15" s="90"/>
      <c r="D15" s="76">
        <f>投入係数表!AI15</f>
        <v>1.8885741265344666E-3</v>
      </c>
      <c r="E15" s="77">
        <f t="shared" si="9"/>
        <v>0.18885741265344666</v>
      </c>
      <c r="F15" s="76">
        <f>分析係数表!C18</f>
        <v>6.449787835926446E-2</v>
      </c>
      <c r="G15" s="77">
        <f t="shared" si="0"/>
        <v>1.2180902428567415E-2</v>
      </c>
      <c r="H15" s="77">
        <v>1.5884424756462661E-2</v>
      </c>
      <c r="I15" s="77">
        <f t="shared" si="1"/>
        <v>1.5884424756462661E-2</v>
      </c>
      <c r="J15" s="76">
        <f>分析係数表!G18</f>
        <v>0.21547360809833696</v>
      </c>
      <c r="K15" s="78">
        <f t="shared" si="2"/>
        <v>3.422674314841557E-3</v>
      </c>
      <c r="L15" s="79"/>
      <c r="M15" s="80"/>
      <c r="N15" s="81">
        <f>分析係数表!H18</f>
        <v>4.2077618696972224E-4</v>
      </c>
      <c r="O15" s="82">
        <f t="shared" si="3"/>
        <v>1.5083746556034675E-2</v>
      </c>
      <c r="P15" s="76">
        <f>分析係数表!C18</f>
        <v>6.449787835926446E-2</v>
      </c>
      <c r="Q15" s="82">
        <f t="shared" si="4"/>
        <v>9.7286965057309866E-4</v>
      </c>
      <c r="R15" s="83">
        <v>2.5003751596130086E-3</v>
      </c>
      <c r="S15" s="84">
        <f t="shared" si="5"/>
        <v>1.838479991607567E-2</v>
      </c>
      <c r="T15" s="85">
        <f>分析係数表!F18</f>
        <v>0.45914678235719453</v>
      </c>
      <c r="U15" s="86">
        <f t="shared" si="6"/>
        <v>8.4413217257469642E-3</v>
      </c>
      <c r="V15" s="87">
        <f>分析係数表!D18</f>
        <v>2.2415039768618944E-2</v>
      </c>
      <c r="W15" s="88">
        <f t="shared" si="7"/>
        <v>0</v>
      </c>
      <c r="X15" s="76">
        <f>分析係数表!E18</f>
        <v>1.6630513376717282E-2</v>
      </c>
      <c r="Y15" s="89">
        <f t="shared" si="8"/>
        <v>0</v>
      </c>
    </row>
    <row r="16" spans="1:25" x14ac:dyDescent="0.2">
      <c r="A16" s="6" t="s">
        <v>4</v>
      </c>
      <c r="B16" s="5" t="s">
        <v>32</v>
      </c>
      <c r="C16" s="90"/>
      <c r="D16" s="76">
        <f>投入係数表!AI16</f>
        <v>0</v>
      </c>
      <c r="E16" s="77">
        <f t="shared" si="9"/>
        <v>0</v>
      </c>
      <c r="F16" s="76">
        <f>分析係数表!C19</f>
        <v>8.3816636211964779E-2</v>
      </c>
      <c r="G16" s="77">
        <f t="shared" si="0"/>
        <v>0</v>
      </c>
      <c r="H16" s="77">
        <v>2.9353751596791259E-3</v>
      </c>
      <c r="I16" s="77">
        <f t="shared" si="1"/>
        <v>2.9353751596791259E-3</v>
      </c>
      <c r="J16" s="76">
        <f>分析係数表!G19</f>
        <v>5.7589381288803254E-2</v>
      </c>
      <c r="K16" s="78">
        <f t="shared" si="2"/>
        <v>1.6904643929644293E-4</v>
      </c>
      <c r="L16" s="79"/>
      <c r="M16" s="80"/>
      <c r="N16" s="81">
        <f>分析係数表!H19</f>
        <v>-1.0882142766458335E-4</v>
      </c>
      <c r="O16" s="82">
        <f t="shared" si="3"/>
        <v>-3.9009689369055201E-3</v>
      </c>
      <c r="P16" s="76">
        <f>分析係数表!C19</f>
        <v>8.3816636211964779E-2</v>
      </c>
      <c r="Q16" s="82">
        <f t="shared" si="4"/>
        <v>-3.2696609425878495E-4</v>
      </c>
      <c r="R16" s="83">
        <v>2.1142837697298174E-3</v>
      </c>
      <c r="S16" s="84">
        <f t="shared" si="5"/>
        <v>5.0496589294089433E-3</v>
      </c>
      <c r="T16" s="85">
        <f>分析係数表!F19</f>
        <v>0.2397773496039392</v>
      </c>
      <c r="U16" s="86">
        <f t="shared" si="6"/>
        <v>1.2107938344975415E-3</v>
      </c>
      <c r="V16" s="87">
        <f>分析係数表!D19</f>
        <v>1.3059302076643117E-2</v>
      </c>
      <c r="W16" s="88">
        <f t="shared" si="7"/>
        <v>0</v>
      </c>
      <c r="X16" s="76">
        <f>分析係数表!E19</f>
        <v>1.4771997430956968E-2</v>
      </c>
      <c r="Y16" s="89">
        <f t="shared" si="8"/>
        <v>0</v>
      </c>
    </row>
    <row r="17" spans="1:25" x14ac:dyDescent="0.2">
      <c r="A17" s="6" t="s">
        <v>5</v>
      </c>
      <c r="B17" s="5" t="s">
        <v>33</v>
      </c>
      <c r="C17" s="90"/>
      <c r="D17" s="76">
        <f>投入係数表!AI17</f>
        <v>7.0821529745042488E-5</v>
      </c>
      <c r="E17" s="77">
        <f t="shared" si="9"/>
        <v>7.0821529745042485E-3</v>
      </c>
      <c r="F17" s="76">
        <f>分析係数表!C20</f>
        <v>0.20483184148778999</v>
      </c>
      <c r="G17" s="77">
        <f t="shared" si="0"/>
        <v>1.4506504354659345E-3</v>
      </c>
      <c r="H17" s="77">
        <v>8.7762474731406352E-3</v>
      </c>
      <c r="I17" s="77">
        <f t="shared" si="1"/>
        <v>8.7762474731406352E-3</v>
      </c>
      <c r="J17" s="76">
        <f>分析係数表!G20</f>
        <v>0.10000439000834102</v>
      </c>
      <c r="K17" s="78">
        <f t="shared" si="2"/>
        <v>8.7766327511367348E-4</v>
      </c>
      <c r="L17" s="79"/>
      <c r="M17" s="80"/>
      <c r="N17" s="81">
        <f>分析係数表!H20</f>
        <v>5.2234285279000004E-4</v>
      </c>
      <c r="O17" s="82">
        <f t="shared" si="3"/>
        <v>1.8724650897146495E-2</v>
      </c>
      <c r="P17" s="76">
        <f>分析係数表!C20</f>
        <v>0.20483184148778999</v>
      </c>
      <c r="Q17" s="82">
        <f t="shared" si="4"/>
        <v>3.8354047244785155E-3</v>
      </c>
      <c r="R17" s="83">
        <v>1.3610300281814602E-2</v>
      </c>
      <c r="S17" s="84">
        <f t="shared" si="5"/>
        <v>2.2386547754955237E-2</v>
      </c>
      <c r="T17" s="85">
        <f>分析係数表!F20</f>
        <v>0.22283682338996444</v>
      </c>
      <c r="U17" s="86">
        <f t="shared" si="6"/>
        <v>4.9885471883819648E-3</v>
      </c>
      <c r="V17" s="87">
        <f>分析係数表!D20</f>
        <v>1.650643136221959E-2</v>
      </c>
      <c r="W17" s="88">
        <f t="shared" si="7"/>
        <v>0</v>
      </c>
      <c r="X17" s="76">
        <f>分析係数表!E20</f>
        <v>1.8613635365907197E-2</v>
      </c>
      <c r="Y17" s="89">
        <f t="shared" si="8"/>
        <v>0</v>
      </c>
    </row>
    <row r="18" spans="1:25" x14ac:dyDescent="0.2">
      <c r="A18" s="6" t="s">
        <v>6</v>
      </c>
      <c r="B18" s="5" t="s">
        <v>34</v>
      </c>
      <c r="C18" s="90"/>
      <c r="D18" s="76">
        <f>投入係数表!AI18</f>
        <v>1.6525023607176582E-4</v>
      </c>
      <c r="E18" s="77">
        <f t="shared" si="9"/>
        <v>1.6525023607176583E-2</v>
      </c>
      <c r="F18" s="76">
        <f>分析係数表!C21</f>
        <v>0.18990139408364504</v>
      </c>
      <c r="G18" s="77">
        <f t="shared" si="0"/>
        <v>3.1381250202679777E-3</v>
      </c>
      <c r="H18" s="77">
        <v>2.1733222253261686E-2</v>
      </c>
      <c r="I18" s="77">
        <f t="shared" si="1"/>
        <v>2.1733222253261686E-2</v>
      </c>
      <c r="J18" s="76">
        <f>分析係数表!G21</f>
        <v>0.28518653100775193</v>
      </c>
      <c r="K18" s="78">
        <f t="shared" si="2"/>
        <v>6.1980222620281779E-3</v>
      </c>
      <c r="L18" s="79"/>
      <c r="M18" s="80"/>
      <c r="N18" s="81">
        <f>分析係数表!H21</f>
        <v>8.7057142131666677E-4</v>
      </c>
      <c r="O18" s="82">
        <f t="shared" si="3"/>
        <v>3.1207751495244161E-2</v>
      </c>
      <c r="P18" s="76">
        <f>分析係数表!C21</f>
        <v>0.18990139408364504</v>
      </c>
      <c r="Q18" s="82">
        <f t="shared" si="4"/>
        <v>5.926395515162824E-3</v>
      </c>
      <c r="R18" s="83">
        <v>1.6008972093826325E-2</v>
      </c>
      <c r="S18" s="84">
        <f t="shared" si="5"/>
        <v>3.7742194347088011E-2</v>
      </c>
      <c r="T18" s="85">
        <f>分析係数表!F21</f>
        <v>0.42587209302325579</v>
      </c>
      <c r="U18" s="86">
        <f t="shared" si="6"/>
        <v>1.6073347301884863E-2</v>
      </c>
      <c r="V18" s="87">
        <f>分析係数表!D21</f>
        <v>1.7623546511627907E-2</v>
      </c>
      <c r="W18" s="88">
        <f t="shared" si="7"/>
        <v>0</v>
      </c>
      <c r="X18" s="76">
        <f>分析係数表!E21</f>
        <v>1.5746124031007752E-2</v>
      </c>
      <c r="Y18" s="89">
        <f t="shared" si="8"/>
        <v>0</v>
      </c>
    </row>
    <row r="19" spans="1:25" x14ac:dyDescent="0.2">
      <c r="A19" s="6" t="s">
        <v>7</v>
      </c>
      <c r="B19" s="5" t="s">
        <v>269</v>
      </c>
      <c r="C19" s="90"/>
      <c r="D19" s="76">
        <f>投入係数表!AI19</f>
        <v>0</v>
      </c>
      <c r="E19" s="77">
        <f t="shared" si="9"/>
        <v>0</v>
      </c>
      <c r="F19" s="76">
        <f>分析係数表!C22</f>
        <v>1.6020972909991271E-2</v>
      </c>
      <c r="G19" s="77">
        <f t="shared" si="0"/>
        <v>0</v>
      </c>
      <c r="H19" s="77">
        <v>1.2323032154951219E-3</v>
      </c>
      <c r="I19" s="77">
        <f t="shared" si="1"/>
        <v>1.2323032154951219E-3</v>
      </c>
      <c r="J19" s="76">
        <f>分析係数表!G22</f>
        <v>0.19438596491228069</v>
      </c>
      <c r="K19" s="78">
        <f t="shared" si="2"/>
        <v>2.3954244960852544E-4</v>
      </c>
      <c r="L19" s="79"/>
      <c r="M19" s="80"/>
      <c r="N19" s="81">
        <f>分析係数表!H22</f>
        <v>3.9901190143680555E-5</v>
      </c>
      <c r="O19" s="82">
        <f t="shared" si="3"/>
        <v>1.4303552768653572E-3</v>
      </c>
      <c r="P19" s="76">
        <f>分析係数表!C22</f>
        <v>1.6020972909991271E-2</v>
      </c>
      <c r="Q19" s="82">
        <f t="shared" si="4"/>
        <v>2.291568314232295E-5</v>
      </c>
      <c r="R19" s="83">
        <v>4.176151379530622E-4</v>
      </c>
      <c r="S19" s="84">
        <f t="shared" si="5"/>
        <v>1.6499183534481841E-3</v>
      </c>
      <c r="T19" s="85">
        <f>分析係数表!F22</f>
        <v>0.4126315789473684</v>
      </c>
      <c r="U19" s="86">
        <f t="shared" si="6"/>
        <v>6.8080841531756645E-4</v>
      </c>
      <c r="V19" s="87">
        <f>分析係数表!D22</f>
        <v>3.6491228070175435E-2</v>
      </c>
      <c r="W19" s="88">
        <f t="shared" si="7"/>
        <v>0</v>
      </c>
      <c r="X19" s="76">
        <f>分析係数表!E22</f>
        <v>3.5789473684210524E-2</v>
      </c>
      <c r="Y19" s="89">
        <f t="shared" si="8"/>
        <v>0</v>
      </c>
    </row>
    <row r="20" spans="1:25" x14ac:dyDescent="0.2">
      <c r="A20" s="6" t="s">
        <v>8</v>
      </c>
      <c r="B20" s="5" t="s">
        <v>270</v>
      </c>
      <c r="C20" s="90"/>
      <c r="D20" s="76">
        <f>投入係数表!AI20</f>
        <v>0</v>
      </c>
      <c r="E20" s="77">
        <f t="shared" si="9"/>
        <v>0</v>
      </c>
      <c r="F20" s="76">
        <f>分析係数表!C23</f>
        <v>0</v>
      </c>
      <c r="G20" s="77">
        <f t="shared" si="0"/>
        <v>0</v>
      </c>
      <c r="H20" s="77">
        <v>0</v>
      </c>
      <c r="I20" s="77">
        <f t="shared" si="1"/>
        <v>0</v>
      </c>
      <c r="J20" s="76">
        <f>分析係数表!G23</f>
        <v>0.21600427731242203</v>
      </c>
      <c r="K20" s="78">
        <f t="shared" si="2"/>
        <v>0</v>
      </c>
      <c r="L20" s="79"/>
      <c r="M20" s="80"/>
      <c r="N20" s="81">
        <f>分析係数表!H23</f>
        <v>2.5391666455069447E-5</v>
      </c>
      <c r="O20" s="82">
        <f t="shared" si="3"/>
        <v>9.102260852779546E-4</v>
      </c>
      <c r="P20" s="76">
        <f>分析係数表!C23</f>
        <v>0</v>
      </c>
      <c r="Q20" s="82">
        <f t="shared" si="4"/>
        <v>0</v>
      </c>
      <c r="R20" s="83">
        <v>0</v>
      </c>
      <c r="S20" s="84">
        <f t="shared" si="5"/>
        <v>0</v>
      </c>
      <c r="T20" s="85">
        <f>分析係数表!F23</f>
        <v>0.44145428622348959</v>
      </c>
      <c r="U20" s="86">
        <f t="shared" si="6"/>
        <v>0</v>
      </c>
      <c r="V20" s="87">
        <f>分析係数表!D23</f>
        <v>3.7604705043664234E-2</v>
      </c>
      <c r="W20" s="88">
        <f t="shared" si="7"/>
        <v>0</v>
      </c>
      <c r="X20" s="76">
        <f>分析係数表!E23</f>
        <v>3.920869720192479E-2</v>
      </c>
      <c r="Y20" s="89">
        <f t="shared" si="8"/>
        <v>0</v>
      </c>
    </row>
    <row r="21" spans="1:25" x14ac:dyDescent="0.2">
      <c r="A21" s="6" t="s">
        <v>9</v>
      </c>
      <c r="B21" s="5" t="s">
        <v>271</v>
      </c>
      <c r="C21" s="90"/>
      <c r="D21" s="76">
        <f>投入係数表!AI21</f>
        <v>0</v>
      </c>
      <c r="E21" s="77">
        <f t="shared" si="9"/>
        <v>0</v>
      </c>
      <c r="F21" s="76">
        <f>分析係数表!C24</f>
        <v>0.69825317061497971</v>
      </c>
      <c r="G21" s="77">
        <f t="shared" si="0"/>
        <v>0</v>
      </c>
      <c r="H21" s="77">
        <v>3.6214036646587823E-2</v>
      </c>
      <c r="I21" s="77">
        <f t="shared" si="1"/>
        <v>3.6214036646587823E-2</v>
      </c>
      <c r="J21" s="76">
        <f>分析係数表!G24</f>
        <v>0.20807453416149069</v>
      </c>
      <c r="K21" s="78">
        <f t="shared" si="2"/>
        <v>7.5352188053459139E-3</v>
      </c>
      <c r="L21" s="79"/>
      <c r="M21" s="80"/>
      <c r="N21" s="81">
        <f>分析係数表!H24</f>
        <v>2.9019047377222226E-4</v>
      </c>
      <c r="O21" s="82">
        <f t="shared" si="3"/>
        <v>1.0402583831748052E-2</v>
      </c>
      <c r="P21" s="76">
        <f>分析係数表!C24</f>
        <v>0.69825317061497971</v>
      </c>
      <c r="Q21" s="82">
        <f t="shared" si="4"/>
        <v>7.2636371431062021E-3</v>
      </c>
      <c r="R21" s="83">
        <v>3.7441659722511234E-2</v>
      </c>
      <c r="S21" s="84">
        <f t="shared" si="5"/>
        <v>7.365569636909905E-2</v>
      </c>
      <c r="T21" s="85">
        <f>分析係数表!F24</f>
        <v>0.39233954451345754</v>
      </c>
      <c r="U21" s="86">
        <f t="shared" si="6"/>
        <v>2.8898042364273849E-2</v>
      </c>
      <c r="V21" s="87">
        <f>分析係数表!D24</f>
        <v>8.9026915113871643E-3</v>
      </c>
      <c r="W21" s="88">
        <f t="shared" si="7"/>
        <v>0</v>
      </c>
      <c r="X21" s="76">
        <f>分析係数表!E24</f>
        <v>9.316770186335404E-3</v>
      </c>
      <c r="Y21" s="89">
        <f t="shared" si="8"/>
        <v>0</v>
      </c>
    </row>
    <row r="22" spans="1:25" x14ac:dyDescent="0.2">
      <c r="A22" s="6" t="s">
        <v>10</v>
      </c>
      <c r="B22" s="5" t="s">
        <v>272</v>
      </c>
      <c r="C22" s="90"/>
      <c r="D22" s="76">
        <f>投入係数表!AI22</f>
        <v>1.2275731822474032E-3</v>
      </c>
      <c r="E22" s="77">
        <f t="shared" si="9"/>
        <v>0.12275731822474031</v>
      </c>
      <c r="F22" s="76">
        <f>分析係数表!C25</f>
        <v>6.4698426111756691E-3</v>
      </c>
      <c r="G22" s="77">
        <f t="shared" si="0"/>
        <v>7.9422052828407642E-4</v>
      </c>
      <c r="H22" s="77">
        <v>1.7148902585412307E-3</v>
      </c>
      <c r="I22" s="77">
        <f t="shared" si="1"/>
        <v>1.7148902585412307E-3</v>
      </c>
      <c r="J22" s="76">
        <f>分析係数表!G25</f>
        <v>0.19696730374348445</v>
      </c>
      <c r="K22" s="78">
        <f t="shared" si="2"/>
        <v>3.3777731044083318E-4</v>
      </c>
      <c r="L22" s="79"/>
      <c r="M22" s="80"/>
      <c r="N22" s="81">
        <f>分析係数表!H25</f>
        <v>4.8606904356847223E-4</v>
      </c>
      <c r="O22" s="82">
        <f t="shared" si="3"/>
        <v>1.7424327918177988E-2</v>
      </c>
      <c r="P22" s="76">
        <f>分析係数表!C25</f>
        <v>6.4698426111756691E-3</v>
      </c>
      <c r="Q22" s="82">
        <f t="shared" si="4"/>
        <v>1.1273265923612579E-4</v>
      </c>
      <c r="R22" s="83">
        <v>1.3331837560158772E-3</v>
      </c>
      <c r="S22" s="84">
        <f t="shared" si="5"/>
        <v>3.0480740145571077E-3</v>
      </c>
      <c r="T22" s="85">
        <f>分析係数表!F25</f>
        <v>0.35065550465961143</v>
      </c>
      <c r="U22" s="86">
        <f t="shared" si="6"/>
        <v>1.0688239318143705E-3</v>
      </c>
      <c r="V22" s="87">
        <f>分析係数表!D25</f>
        <v>2.1639551413678723E-2</v>
      </c>
      <c r="W22" s="88">
        <f t="shared" si="7"/>
        <v>0</v>
      </c>
      <c r="X22" s="76">
        <f>分析係数表!E25</f>
        <v>2.0691833833517612E-2</v>
      </c>
      <c r="Y22" s="89">
        <f t="shared" si="8"/>
        <v>0</v>
      </c>
    </row>
    <row r="23" spans="1:25" x14ac:dyDescent="0.2">
      <c r="A23" s="6" t="s">
        <v>11</v>
      </c>
      <c r="B23" s="5" t="s">
        <v>35</v>
      </c>
      <c r="C23" s="90"/>
      <c r="D23" s="76">
        <f>投入係数表!AI23</f>
        <v>5.1935788479697833E-4</v>
      </c>
      <c r="E23" s="77">
        <f t="shared" si="9"/>
        <v>5.1935788479697834E-2</v>
      </c>
      <c r="F23" s="76">
        <f>分析係数表!C26</f>
        <v>0.30930996714129244</v>
      </c>
      <c r="G23" s="77">
        <f t="shared" si="0"/>
        <v>1.6064257028112452E-2</v>
      </c>
      <c r="H23" s="77">
        <v>3.7443829045435729E-2</v>
      </c>
      <c r="I23" s="77">
        <f t="shared" si="1"/>
        <v>3.7443829045435729E-2</v>
      </c>
      <c r="J23" s="76">
        <f>分析係数表!G26</f>
        <v>0.19640381464521278</v>
      </c>
      <c r="K23" s="78">
        <f t="shared" si="2"/>
        <v>7.3541108594467938E-3</v>
      </c>
      <c r="L23" s="79"/>
      <c r="M23" s="80"/>
      <c r="N23" s="81">
        <f>分析係数表!H26</f>
        <v>9.7503999187466672E-3</v>
      </c>
      <c r="O23" s="82">
        <f t="shared" si="3"/>
        <v>0.34952681674673458</v>
      </c>
      <c r="P23" s="76">
        <f>分析係数表!C26</f>
        <v>0.30930996714129244</v>
      </c>
      <c r="Q23" s="82">
        <f t="shared" si="4"/>
        <v>0.10811212820293302</v>
      </c>
      <c r="R23" s="83">
        <v>0.12249810622068542</v>
      </c>
      <c r="S23" s="84">
        <f t="shared" si="5"/>
        <v>0.15994193526612116</v>
      </c>
      <c r="T23" s="85">
        <f>分析係数表!F26</f>
        <v>0.33483174389782799</v>
      </c>
      <c r="U23" s="86">
        <f t="shared" si="6"/>
        <v>5.3553637107548867E-2</v>
      </c>
      <c r="V23" s="87">
        <f>分析係数表!D26</f>
        <v>6.18829559299248E-2</v>
      </c>
      <c r="W23" s="88">
        <f t="shared" si="7"/>
        <v>0</v>
      </c>
      <c r="X23" s="76">
        <f>分析係数表!E26</f>
        <v>6.8268705625341347E-2</v>
      </c>
      <c r="Y23" s="89">
        <f t="shared" si="8"/>
        <v>0</v>
      </c>
    </row>
    <row r="24" spans="1:25" x14ac:dyDescent="0.2">
      <c r="A24" s="6" t="s">
        <v>12</v>
      </c>
      <c r="B24" s="5" t="s">
        <v>366</v>
      </c>
      <c r="C24" s="90"/>
      <c r="D24" s="76">
        <f>投入係数表!AI24</f>
        <v>7.0821529745042488E-5</v>
      </c>
      <c r="E24" s="77">
        <f t="shared" si="9"/>
        <v>7.0821529745042485E-3</v>
      </c>
      <c r="F24" s="76">
        <f>分析係数表!C27</f>
        <v>1</v>
      </c>
      <c r="G24" s="77">
        <f t="shared" si="0"/>
        <v>7.0821529745042485E-3</v>
      </c>
      <c r="H24" s="77">
        <v>1.4764817068566685E-2</v>
      </c>
      <c r="I24" s="77">
        <f t="shared" si="1"/>
        <v>1.4764817068566685E-2</v>
      </c>
      <c r="J24" s="76">
        <f>分析係数表!G27</f>
        <v>0.17104746959591996</v>
      </c>
      <c r="K24" s="78">
        <f t="shared" si="2"/>
        <v>2.52548459862498E-3</v>
      </c>
      <c r="L24" s="79"/>
      <c r="M24" s="80"/>
      <c r="N24" s="81">
        <f>分析係数表!H27</f>
        <v>1.0751557053260833E-2</v>
      </c>
      <c r="O24" s="82">
        <f t="shared" si="3"/>
        <v>0.3854157309662653</v>
      </c>
      <c r="P24" s="76">
        <f>分析係数表!C27</f>
        <v>1</v>
      </c>
      <c r="Q24" s="82">
        <f t="shared" si="4"/>
        <v>0.3854157309662653</v>
      </c>
      <c r="R24" s="83">
        <v>0.40015450857801166</v>
      </c>
      <c r="S24" s="84">
        <f t="shared" si="5"/>
        <v>0.41491932564657835</v>
      </c>
      <c r="T24" s="85">
        <f>分析係数表!F27</f>
        <v>0.32230451819045502</v>
      </c>
      <c r="U24" s="86">
        <f t="shared" si="6"/>
        <v>0.13373037334042895</v>
      </c>
      <c r="V24" s="87">
        <f>分析係数表!D27</f>
        <v>1.0772001304551276E-2</v>
      </c>
      <c r="W24" s="88">
        <f t="shared" si="7"/>
        <v>0</v>
      </c>
      <c r="X24" s="76">
        <f>分析係数表!E27</f>
        <v>1.299351978333105E-2</v>
      </c>
      <c r="Y24" s="89">
        <f t="shared" si="8"/>
        <v>0</v>
      </c>
    </row>
    <row r="25" spans="1:25" x14ac:dyDescent="0.2">
      <c r="A25" s="6" t="s">
        <v>13</v>
      </c>
      <c r="B25" s="5" t="s">
        <v>192</v>
      </c>
      <c r="C25" s="90"/>
      <c r="D25" s="76">
        <f>投入係数表!AI25</f>
        <v>7.0821529745042488E-5</v>
      </c>
      <c r="E25" s="77">
        <f t="shared" si="9"/>
        <v>7.0821529745042485E-3</v>
      </c>
      <c r="F25" s="76">
        <f>分析係数表!C28</f>
        <v>0.18422373610613119</v>
      </c>
      <c r="G25" s="77">
        <f t="shared" si="0"/>
        <v>1.3047006806383226E-3</v>
      </c>
      <c r="H25" s="77">
        <v>4.8620595578431305E-2</v>
      </c>
      <c r="I25" s="77">
        <f t="shared" si="1"/>
        <v>4.8620595578431305E-2</v>
      </c>
      <c r="J25" s="76">
        <f>分析係数表!G28</f>
        <v>0.12484443941622356</v>
      </c>
      <c r="K25" s="78">
        <f t="shared" si="2"/>
        <v>6.0700109990721738E-3</v>
      </c>
      <c r="L25" s="79"/>
      <c r="M25" s="80"/>
      <c r="N25" s="81">
        <f>分析係数表!H28</f>
        <v>2.0316960544977711E-2</v>
      </c>
      <c r="O25" s="82">
        <f t="shared" si="3"/>
        <v>0.7283109005202606</v>
      </c>
      <c r="P25" s="76">
        <f>分析係数表!C28</f>
        <v>0.18422373610613119</v>
      </c>
      <c r="Q25" s="82">
        <f t="shared" si="4"/>
        <v>0.13417215514066325</v>
      </c>
      <c r="R25" s="83">
        <v>0.15987282155982965</v>
      </c>
      <c r="S25" s="84">
        <f t="shared" si="5"/>
        <v>0.20849341713826097</v>
      </c>
      <c r="T25" s="85">
        <f>分析係数表!F28</f>
        <v>0.21354225591130219</v>
      </c>
      <c r="U25" s="86">
        <f t="shared" si="6"/>
        <v>4.4522154638360401E-2</v>
      </c>
      <c r="V25" s="87">
        <f>分析係数表!D28</f>
        <v>1.8978391220726327E-2</v>
      </c>
      <c r="W25" s="88">
        <f t="shared" si="7"/>
        <v>0</v>
      </c>
      <c r="X25" s="76">
        <f>分析係数表!E28</f>
        <v>1.988347098088019E-2</v>
      </c>
      <c r="Y25" s="89">
        <f t="shared" si="8"/>
        <v>0</v>
      </c>
    </row>
    <row r="26" spans="1:25" x14ac:dyDescent="0.2">
      <c r="A26" s="6" t="s">
        <v>14</v>
      </c>
      <c r="B26" s="5" t="s">
        <v>50</v>
      </c>
      <c r="C26" s="90"/>
      <c r="D26" s="76">
        <f>投入係数表!AI26</f>
        <v>1.6052880075542966E-2</v>
      </c>
      <c r="E26" s="77">
        <f t="shared" si="9"/>
        <v>1.6052880075542966</v>
      </c>
      <c r="F26" s="76">
        <f>分析係数表!C29</f>
        <v>0.37519639677385563</v>
      </c>
      <c r="G26" s="77">
        <f t="shared" si="0"/>
        <v>0.60229827621865406</v>
      </c>
      <c r="H26" s="77">
        <v>0.65526424618081713</v>
      </c>
      <c r="I26" s="77">
        <f t="shared" si="1"/>
        <v>0.65526424618081713</v>
      </c>
      <c r="J26" s="76">
        <f>分析係数表!G29</f>
        <v>0.26085431102534867</v>
      </c>
      <c r="K26" s="78">
        <f t="shared" si="2"/>
        <v>0.17092850347704153</v>
      </c>
      <c r="L26" s="79"/>
      <c r="M26" s="80"/>
      <c r="N26" s="81">
        <f>分析係数表!H29</f>
        <v>9.7721642042795844E-3</v>
      </c>
      <c r="O26" s="82">
        <f t="shared" si="3"/>
        <v>0.35030701053411567</v>
      </c>
      <c r="P26" s="76">
        <f>分析係数表!C29</f>
        <v>0.37519639677385563</v>
      </c>
      <c r="Q26" s="82">
        <f t="shared" si="4"/>
        <v>0.13143392811702129</v>
      </c>
      <c r="R26" s="83">
        <v>0.17907556469013827</v>
      </c>
      <c r="S26" s="84">
        <f t="shared" si="5"/>
        <v>0.83433981087095543</v>
      </c>
      <c r="T26" s="85">
        <f>分析係数表!F29</f>
        <v>0.42899745636347691</v>
      </c>
      <c r="U26" s="86">
        <f t="shared" si="6"/>
        <v>0.35792965660642428</v>
      </c>
      <c r="V26" s="87">
        <f>分析係数表!D29</f>
        <v>3.4821506885360932E-2</v>
      </c>
      <c r="W26" s="88">
        <f t="shared" si="7"/>
        <v>0</v>
      </c>
      <c r="X26" s="76">
        <f>分析係数表!E29</f>
        <v>2.4822384001403387E-2</v>
      </c>
      <c r="Y26" s="89">
        <f t="shared" si="8"/>
        <v>0</v>
      </c>
    </row>
    <row r="27" spans="1:25" x14ac:dyDescent="0.2">
      <c r="A27" s="6" t="s">
        <v>15</v>
      </c>
      <c r="B27" s="5" t="s">
        <v>36</v>
      </c>
      <c r="C27" s="90"/>
      <c r="D27" s="76">
        <f>投入係数表!AI27</f>
        <v>6.0198300283286115E-3</v>
      </c>
      <c r="E27" s="77">
        <f t="shared" si="9"/>
        <v>0.6019830028328611</v>
      </c>
      <c r="F27" s="76">
        <f>分析係数表!C30</f>
        <v>1</v>
      </c>
      <c r="G27" s="77">
        <f t="shared" si="0"/>
        <v>0.6019830028328611</v>
      </c>
      <c r="H27" s="77">
        <v>0.65087136587949024</v>
      </c>
      <c r="I27" s="77">
        <f t="shared" si="1"/>
        <v>0.65087136587949024</v>
      </c>
      <c r="J27" s="76">
        <f>分析係数表!G30</f>
        <v>0.34460347092581067</v>
      </c>
      <c r="K27" s="78">
        <f t="shared" si="2"/>
        <v>0.22429253180829559</v>
      </c>
      <c r="L27" s="79"/>
      <c r="M27" s="80"/>
      <c r="N27" s="81">
        <f>分析係数表!H30</f>
        <v>0</v>
      </c>
      <c r="O27" s="82">
        <f t="shared" si="3"/>
        <v>0</v>
      </c>
      <c r="P27" s="76">
        <f>分析係数表!C30</f>
        <v>1</v>
      </c>
      <c r="Q27" s="82">
        <f t="shared" si="4"/>
        <v>0</v>
      </c>
      <c r="R27" s="83">
        <v>0.11025785992248595</v>
      </c>
      <c r="S27" s="84">
        <f t="shared" si="5"/>
        <v>0.76112922580197617</v>
      </c>
      <c r="T27" s="85">
        <f>分析係数表!F30</f>
        <v>0.44064163728133859</v>
      </c>
      <c r="U27" s="86">
        <f t="shared" si="6"/>
        <v>0.33538522824006045</v>
      </c>
      <c r="V27" s="87">
        <f>分析係数表!D30</f>
        <v>0.11795616400470166</v>
      </c>
      <c r="W27" s="88">
        <f t="shared" si="7"/>
        <v>0</v>
      </c>
      <c r="X27" s="76">
        <f>分析係数表!E30</f>
        <v>7.695498859157851E-2</v>
      </c>
      <c r="Y27" s="89">
        <f t="shared" si="8"/>
        <v>0</v>
      </c>
    </row>
    <row r="28" spans="1:25" x14ac:dyDescent="0.2">
      <c r="A28" s="6" t="s">
        <v>16</v>
      </c>
      <c r="B28" s="5" t="s">
        <v>193</v>
      </c>
      <c r="C28" s="90"/>
      <c r="D28" s="76">
        <f>投入係数表!AI28</f>
        <v>2.183663833805477E-2</v>
      </c>
      <c r="E28" s="77">
        <f t="shared" si="9"/>
        <v>2.1836638338054772</v>
      </c>
      <c r="F28" s="76">
        <f>分析係数表!C31</f>
        <v>0.41247576690614662</v>
      </c>
      <c r="G28" s="77">
        <f t="shared" si="0"/>
        <v>0.90070841451413053</v>
      </c>
      <c r="H28" s="77">
        <v>0.99760267394827695</v>
      </c>
      <c r="I28" s="77">
        <f t="shared" si="1"/>
        <v>0.99760267394827695</v>
      </c>
      <c r="J28" s="76">
        <f>分析係数表!G31</f>
        <v>7.085965394122494E-2</v>
      </c>
      <c r="K28" s="78">
        <f t="shared" si="2"/>
        <v>7.0689780246815562E-2</v>
      </c>
      <c r="L28" s="79"/>
      <c r="M28" s="80"/>
      <c r="N28" s="81">
        <f>分析係数表!H31</f>
        <v>2.0541858162151181E-2</v>
      </c>
      <c r="O28" s="82">
        <f t="shared" si="3"/>
        <v>0.73637290298986524</v>
      </c>
      <c r="P28" s="76">
        <f>分析係数表!C31</f>
        <v>0.41247576690614662</v>
      </c>
      <c r="Q28" s="82">
        <f t="shared" si="4"/>
        <v>0.30373597788965018</v>
      </c>
      <c r="R28" s="83">
        <v>0.40592852512967809</v>
      </c>
      <c r="S28" s="84">
        <f t="shared" si="5"/>
        <v>1.4035311990779551</v>
      </c>
      <c r="T28" s="85">
        <f>分析係数表!F31</f>
        <v>0.34509750068662454</v>
      </c>
      <c r="U28" s="86">
        <f t="shared" si="6"/>
        <v>0.48435510893750355</v>
      </c>
      <c r="V28" s="87">
        <f>分析係数表!D31</f>
        <v>3.0074155451798958E-2</v>
      </c>
      <c r="W28" s="88">
        <f t="shared" si="7"/>
        <v>0</v>
      </c>
      <c r="X28" s="76">
        <f>分析係数表!E31</f>
        <v>2.6229057951112331E-2</v>
      </c>
      <c r="Y28" s="89">
        <f t="shared" si="8"/>
        <v>0</v>
      </c>
    </row>
    <row r="29" spans="1:25" x14ac:dyDescent="0.2">
      <c r="A29" s="6" t="s">
        <v>17</v>
      </c>
      <c r="B29" s="5" t="s">
        <v>273</v>
      </c>
      <c r="C29" s="90"/>
      <c r="D29" s="76">
        <f>投入係数表!AI29</f>
        <v>9.4664778092540137E-3</v>
      </c>
      <c r="E29" s="77">
        <f t="shared" si="9"/>
        <v>0.94664778092540136</v>
      </c>
      <c r="F29" s="76">
        <f>分析係数表!C32</f>
        <v>0.57030303030303031</v>
      </c>
      <c r="G29" s="77">
        <f t="shared" si="0"/>
        <v>0.53987609809139558</v>
      </c>
      <c r="H29" s="77">
        <v>0.57786982892837657</v>
      </c>
      <c r="I29" s="77">
        <f t="shared" si="1"/>
        <v>0.57786982892837657</v>
      </c>
      <c r="J29" s="76">
        <f>分析係数表!G32</f>
        <v>0.14036939313984167</v>
      </c>
      <c r="K29" s="78">
        <f t="shared" si="2"/>
        <v>8.1115237200500345E-2</v>
      </c>
      <c r="L29" s="79"/>
      <c r="M29" s="80"/>
      <c r="N29" s="81">
        <f>分析係数表!H32</f>
        <v>5.992433283396389E-3</v>
      </c>
      <c r="O29" s="82">
        <f t="shared" si="3"/>
        <v>0.21481335612559727</v>
      </c>
      <c r="P29" s="76">
        <f>分析係数表!C32</f>
        <v>0.57030303030303031</v>
      </c>
      <c r="Q29" s="82">
        <f t="shared" si="4"/>
        <v>0.12250870794799214</v>
      </c>
      <c r="R29" s="83">
        <v>0.15765919039276008</v>
      </c>
      <c r="S29" s="84">
        <f t="shared" si="5"/>
        <v>0.73552901932113668</v>
      </c>
      <c r="T29" s="85">
        <f>分析係数表!F32</f>
        <v>0.48284960422163586</v>
      </c>
      <c r="U29" s="86">
        <f t="shared" si="6"/>
        <v>0.35514989587273882</v>
      </c>
      <c r="V29" s="87">
        <f>分析係数表!D32</f>
        <v>2.4802110817941952E-2</v>
      </c>
      <c r="W29" s="88">
        <f t="shared" si="7"/>
        <v>0</v>
      </c>
      <c r="X29" s="76">
        <f>分析係数表!E32</f>
        <v>3.5883905013192614E-2</v>
      </c>
      <c r="Y29" s="89">
        <f t="shared" si="8"/>
        <v>0</v>
      </c>
    </row>
    <row r="30" spans="1:25" x14ac:dyDescent="0.2">
      <c r="A30" s="6" t="s">
        <v>18</v>
      </c>
      <c r="B30" s="5" t="s">
        <v>274</v>
      </c>
      <c r="C30" s="90"/>
      <c r="D30" s="76">
        <f>投入係数表!AI30</f>
        <v>5.2880075542965062E-3</v>
      </c>
      <c r="E30" s="77">
        <f t="shared" si="9"/>
        <v>0.52880075542965066</v>
      </c>
      <c r="F30" s="76">
        <f>分析係数表!C33</f>
        <v>0.6011428571428572</v>
      </c>
      <c r="G30" s="77">
        <f t="shared" si="0"/>
        <v>0.31788479697828148</v>
      </c>
      <c r="H30" s="77">
        <v>0.33672778299767731</v>
      </c>
      <c r="I30" s="77">
        <f t="shared" si="1"/>
        <v>0.33672778299767731</v>
      </c>
      <c r="J30" s="76">
        <f>分析係数表!G33</f>
        <v>0.50790638836179636</v>
      </c>
      <c r="K30" s="78">
        <f t="shared" si="2"/>
        <v>0.17102619212342499</v>
      </c>
      <c r="L30" s="79"/>
      <c r="M30" s="80"/>
      <c r="N30" s="81">
        <f>分析係数表!H33</f>
        <v>9.0684523053819453E-4</v>
      </c>
      <c r="O30" s="82">
        <f t="shared" si="3"/>
        <v>3.2508074474212667E-2</v>
      </c>
      <c r="P30" s="76">
        <f>分析係数表!C33</f>
        <v>0.6011428571428572</v>
      </c>
      <c r="Q30" s="82">
        <f t="shared" si="4"/>
        <v>1.9541996769640989E-2</v>
      </c>
      <c r="R30" s="83">
        <v>6.0116697395721216E-2</v>
      </c>
      <c r="S30" s="84">
        <f t="shared" si="5"/>
        <v>0.39684448039339854</v>
      </c>
      <c r="T30" s="85">
        <f>分析係数表!F33</f>
        <v>0.64579380139152431</v>
      </c>
      <c r="U30" s="86">
        <f t="shared" si="6"/>
        <v>0.25627970555449708</v>
      </c>
      <c r="V30" s="87">
        <f>分析係数表!D33</f>
        <v>0.13725490196078433</v>
      </c>
      <c r="W30" s="88">
        <f t="shared" si="7"/>
        <v>0</v>
      </c>
      <c r="X30" s="76">
        <f>分析係数表!E33</f>
        <v>0.12839974699557241</v>
      </c>
      <c r="Y30" s="89">
        <f t="shared" si="8"/>
        <v>0</v>
      </c>
    </row>
    <row r="31" spans="1:25" x14ac:dyDescent="0.2">
      <c r="A31" s="6" t="s">
        <v>19</v>
      </c>
      <c r="B31" s="5" t="s">
        <v>275</v>
      </c>
      <c r="C31" s="90"/>
      <c r="D31" s="76">
        <f>投入係数表!AI31</f>
        <v>1.794145420207743E-2</v>
      </c>
      <c r="E31" s="77">
        <f t="shared" si="9"/>
        <v>1.7941454202077429</v>
      </c>
      <c r="F31" s="76">
        <f>分析係数表!C34</f>
        <v>0.23356645198677672</v>
      </c>
      <c r="G31" s="77">
        <f t="shared" si="0"/>
        <v>0.41905218014624712</v>
      </c>
      <c r="H31" s="77">
        <v>0.51172258836412288</v>
      </c>
      <c r="I31" s="77">
        <f t="shared" si="1"/>
        <v>0.51172258836412288</v>
      </c>
      <c r="J31" s="76">
        <f>分析係数表!G34</f>
        <v>0.42480002746403928</v>
      </c>
      <c r="K31" s="78">
        <f t="shared" si="2"/>
        <v>0.21737976959104865</v>
      </c>
      <c r="L31" s="79"/>
      <c r="M31" s="80"/>
      <c r="N31" s="81">
        <f>分析係数表!H34</f>
        <v>0.14989426184611926</v>
      </c>
      <c r="O31" s="82">
        <f t="shared" si="3"/>
        <v>5.37332464599156</v>
      </c>
      <c r="P31" s="76">
        <f>分析係数表!C34</f>
        <v>0.23356645198677672</v>
      </c>
      <c r="Q31" s="82">
        <f t="shared" si="4"/>
        <v>1.2550283729373517</v>
      </c>
      <c r="R31" s="83">
        <v>1.3703648293909576</v>
      </c>
      <c r="S31" s="84">
        <f t="shared" si="5"/>
        <v>1.8820874177550806</v>
      </c>
      <c r="T31" s="85">
        <f>分析係数表!F34</f>
        <v>0.69961207044526075</v>
      </c>
      <c r="U31" s="86">
        <f t="shared" si="6"/>
        <v>1.3167310750946064</v>
      </c>
      <c r="V31" s="87">
        <f>分析係数表!D34</f>
        <v>0.26492498884273402</v>
      </c>
      <c r="W31" s="88">
        <f t="shared" si="7"/>
        <v>0</v>
      </c>
      <c r="X31" s="76">
        <f>分析係数表!E34</f>
        <v>0.20343987091901541</v>
      </c>
      <c r="Y31" s="89">
        <f t="shared" si="8"/>
        <v>0</v>
      </c>
    </row>
    <row r="32" spans="1:25" x14ac:dyDescent="0.2">
      <c r="A32" s="6" t="s">
        <v>20</v>
      </c>
      <c r="B32" s="5" t="s">
        <v>37</v>
      </c>
      <c r="C32" s="90"/>
      <c r="D32" s="76">
        <f>投入係数表!AI32</f>
        <v>8.4041548630783766E-3</v>
      </c>
      <c r="E32" s="77">
        <f t="shared" si="9"/>
        <v>0.84041548630783769</v>
      </c>
      <c r="F32" s="76">
        <f>分析係数表!C35</f>
        <v>0.38334288443170961</v>
      </c>
      <c r="G32" s="77">
        <f t="shared" si="0"/>
        <v>0.32216729664232446</v>
      </c>
      <c r="H32" s="77">
        <v>0.38498987244633442</v>
      </c>
      <c r="I32" s="77">
        <f t="shared" si="1"/>
        <v>0.38498987244633442</v>
      </c>
      <c r="J32" s="76">
        <f>分析係数表!G35</f>
        <v>0.31383724189479584</v>
      </c>
      <c r="K32" s="78">
        <f t="shared" si="2"/>
        <v>0.12082415972598685</v>
      </c>
      <c r="L32" s="79"/>
      <c r="M32" s="80"/>
      <c r="N32" s="81">
        <f>分析係数表!H35</f>
        <v>5.7098603095606881E-2</v>
      </c>
      <c r="O32" s="82">
        <f t="shared" si="3"/>
        <v>2.0468384011943264</v>
      </c>
      <c r="P32" s="76">
        <f>分析係数表!C35</f>
        <v>0.38334288443170961</v>
      </c>
      <c r="Q32" s="82">
        <f t="shared" si="4"/>
        <v>0.78464093667942192</v>
      </c>
      <c r="R32" s="83">
        <v>1.0581947281081516</v>
      </c>
      <c r="S32" s="84">
        <f t="shared" si="5"/>
        <v>1.4431846005544862</v>
      </c>
      <c r="T32" s="85">
        <f>分析係数表!F35</f>
        <v>0.64393160796038496</v>
      </c>
      <c r="U32" s="86">
        <f t="shared" si="6"/>
        <v>0.92931218041871611</v>
      </c>
      <c r="V32" s="87">
        <f>分析係数表!D35</f>
        <v>7.0354106325329346E-2</v>
      </c>
      <c r="W32" s="88">
        <f t="shared" si="7"/>
        <v>0</v>
      </c>
      <c r="X32" s="76">
        <f>分析係数表!E35</f>
        <v>6.4374474446416891E-2</v>
      </c>
      <c r="Y32" s="89">
        <f t="shared" si="8"/>
        <v>0</v>
      </c>
    </row>
    <row r="33" spans="1:25" x14ac:dyDescent="0.2">
      <c r="A33" s="6" t="s">
        <v>21</v>
      </c>
      <c r="B33" s="5" t="s">
        <v>38</v>
      </c>
      <c r="C33" s="90"/>
      <c r="D33" s="76">
        <f>投入係数表!AI33</f>
        <v>4.9338999055712936E-3</v>
      </c>
      <c r="E33" s="77">
        <f t="shared" si="9"/>
        <v>0.49338999055712934</v>
      </c>
      <c r="F33" s="76">
        <f>分析係数表!C36</f>
        <v>0.89284634912959382</v>
      </c>
      <c r="G33" s="77">
        <f t="shared" si="0"/>
        <v>0.4405214517660177</v>
      </c>
      <c r="H33" s="77">
        <v>0.51153232098472423</v>
      </c>
      <c r="I33" s="77">
        <f t="shared" si="1"/>
        <v>0.51153232098472423</v>
      </c>
      <c r="J33" s="76">
        <f>分析係数表!G36</f>
        <v>2.3659252759121133E-2</v>
      </c>
      <c r="K33" s="78">
        <f t="shared" si="2"/>
        <v>1.2102472476637474E-2</v>
      </c>
      <c r="L33" s="79"/>
      <c r="M33" s="80"/>
      <c r="N33" s="81">
        <f>分析係数表!H36</f>
        <v>0.22140807672636126</v>
      </c>
      <c r="O33" s="82">
        <f t="shared" si="3"/>
        <v>7.93691139902797</v>
      </c>
      <c r="P33" s="76">
        <f>分析係数表!C36</f>
        <v>0.89284634912959382</v>
      </c>
      <c r="Q33" s="82">
        <f t="shared" si="4"/>
        <v>7.08644236598718</v>
      </c>
      <c r="R33" s="83">
        <v>7.3297546408062102</v>
      </c>
      <c r="S33" s="84">
        <f t="shared" si="5"/>
        <v>7.8412869617909342</v>
      </c>
      <c r="T33" s="85">
        <f>分析係数表!F36</f>
        <v>0.87728239225083537</v>
      </c>
      <c r="U33" s="86">
        <f t="shared" si="6"/>
        <v>6.8790229841652355</v>
      </c>
      <c r="V33" s="87">
        <f>分析係数表!D36</f>
        <v>1.2572142158020858E-2</v>
      </c>
      <c r="W33" s="88">
        <f t="shared" si="7"/>
        <v>0</v>
      </c>
      <c r="X33" s="76">
        <f>分析係数表!E36</f>
        <v>6.0582537378919303E-3</v>
      </c>
      <c r="Y33" s="89">
        <f t="shared" si="8"/>
        <v>0</v>
      </c>
    </row>
    <row r="34" spans="1:25" x14ac:dyDescent="0.2">
      <c r="A34" s="6" t="s">
        <v>22</v>
      </c>
      <c r="B34" s="5" t="s">
        <v>378</v>
      </c>
      <c r="C34" s="90"/>
      <c r="D34" s="76">
        <f>投入係数表!AI34</f>
        <v>1.7256846081208688E-2</v>
      </c>
      <c r="E34" s="77">
        <f t="shared" si="9"/>
        <v>1.7256846081208688</v>
      </c>
      <c r="F34" s="76">
        <f>分析係数表!C37</f>
        <v>0.21490407922986354</v>
      </c>
      <c r="G34" s="77">
        <f t="shared" si="0"/>
        <v>0.37085666174936321</v>
      </c>
      <c r="H34" s="77">
        <v>0.43473551552719952</v>
      </c>
      <c r="I34" s="77">
        <f t="shared" si="1"/>
        <v>0.43473551552719952</v>
      </c>
      <c r="J34" s="76">
        <f>分析係数表!G37</f>
        <v>0.45930626057529611</v>
      </c>
      <c r="K34" s="78">
        <f t="shared" si="2"/>
        <v>0.1996767439760716</v>
      </c>
      <c r="L34" s="79"/>
      <c r="M34" s="80"/>
      <c r="N34" s="81">
        <f>分析係数表!H37</f>
        <v>4.6223715090992851E-2</v>
      </c>
      <c r="O34" s="82">
        <f t="shared" si="3"/>
        <v>1.6570015720995679</v>
      </c>
      <c r="P34" s="76">
        <f>分析係数表!C37</f>
        <v>0.21490407922986354</v>
      </c>
      <c r="Q34" s="82">
        <f t="shared" si="4"/>
        <v>0.35609639713449398</v>
      </c>
      <c r="R34" s="83">
        <v>0.41739845271594278</v>
      </c>
      <c r="S34" s="84">
        <f t="shared" si="5"/>
        <v>0.85213396824314236</v>
      </c>
      <c r="T34" s="85">
        <f>分析係数表!F37</f>
        <v>0.7057529610829103</v>
      </c>
      <c r="U34" s="86">
        <f t="shared" si="6"/>
        <v>0.60139607132692841</v>
      </c>
      <c r="V34" s="87">
        <f>分析係数表!D37</f>
        <v>0.14534686971235194</v>
      </c>
      <c r="W34" s="88">
        <f t="shared" si="7"/>
        <v>0</v>
      </c>
      <c r="X34" s="76">
        <f>分析係数表!E37</f>
        <v>0.13037225042301184</v>
      </c>
      <c r="Y34" s="89">
        <f t="shared" si="8"/>
        <v>0</v>
      </c>
    </row>
    <row r="35" spans="1:25" x14ac:dyDescent="0.2">
      <c r="A35" s="6" t="s">
        <v>23</v>
      </c>
      <c r="B35" s="5" t="s">
        <v>194</v>
      </c>
      <c r="C35" s="90"/>
      <c r="D35" s="76">
        <f>投入係数表!AI35</f>
        <v>2.3677998111425874E-2</v>
      </c>
      <c r="E35" s="77">
        <f t="shared" si="9"/>
        <v>2.3677998111425875</v>
      </c>
      <c r="F35" s="76">
        <f>分析係数表!C38</f>
        <v>0.11038675651919128</v>
      </c>
      <c r="G35" s="77">
        <f t="shared" si="0"/>
        <v>0.26137374123878387</v>
      </c>
      <c r="H35" s="77">
        <v>0.2870319067634135</v>
      </c>
      <c r="I35" s="77">
        <f t="shared" si="1"/>
        <v>0.2870319067634135</v>
      </c>
      <c r="J35" s="76">
        <f>分析係数表!G38</f>
        <v>0.31473468458209974</v>
      </c>
      <c r="K35" s="78">
        <f t="shared" si="2"/>
        <v>9.0338896640181604E-2</v>
      </c>
      <c r="L35" s="79"/>
      <c r="M35" s="80"/>
      <c r="N35" s="81">
        <f>分析係数表!H38</f>
        <v>4.1428317511906877E-2</v>
      </c>
      <c r="O35" s="82">
        <f t="shared" si="3"/>
        <v>1.4850988742799314</v>
      </c>
      <c r="P35" s="76">
        <f>分析係数表!C38</f>
        <v>0.11038675651919128</v>
      </c>
      <c r="Q35" s="82">
        <f t="shared" si="4"/>
        <v>0.16393524784206384</v>
      </c>
      <c r="R35" s="83">
        <v>0.19933620202169663</v>
      </c>
      <c r="S35" s="84">
        <f t="shared" si="5"/>
        <v>0.48636810878511016</v>
      </c>
      <c r="T35" s="85">
        <f>分析係数表!F38</f>
        <v>0.52516511045319969</v>
      </c>
      <c r="U35" s="86">
        <f t="shared" si="6"/>
        <v>0.25542356157104623</v>
      </c>
      <c r="V35" s="87">
        <f>分析係数表!D38</f>
        <v>0.19152812571168298</v>
      </c>
      <c r="W35" s="88">
        <f t="shared" si="7"/>
        <v>0</v>
      </c>
      <c r="X35" s="76">
        <f>分析係数表!E38</f>
        <v>0.21156911865178774</v>
      </c>
      <c r="Y35" s="89">
        <f t="shared" si="8"/>
        <v>0</v>
      </c>
    </row>
    <row r="36" spans="1:25" x14ac:dyDescent="0.2">
      <c r="A36" s="6" t="s">
        <v>24</v>
      </c>
      <c r="B36" s="5" t="s">
        <v>39</v>
      </c>
      <c r="C36" s="90"/>
      <c r="D36" s="76">
        <f>投入係数表!AI36</f>
        <v>0</v>
      </c>
      <c r="E36" s="77">
        <f t="shared" si="9"/>
        <v>0</v>
      </c>
      <c r="F36" s="76">
        <f>分析係数表!C39</f>
        <v>1</v>
      </c>
      <c r="G36" s="77">
        <f t="shared" si="0"/>
        <v>0</v>
      </c>
      <c r="H36" s="77">
        <v>9.5981700001175979E-2</v>
      </c>
      <c r="I36" s="77">
        <f t="shared" si="1"/>
        <v>9.5981700001175979E-2</v>
      </c>
      <c r="J36" s="76">
        <f>分析係数表!G39</f>
        <v>0.35137517630465442</v>
      </c>
      <c r="K36" s="78">
        <f t="shared" si="2"/>
        <v>3.372558675993366E-2</v>
      </c>
      <c r="L36" s="79"/>
      <c r="M36" s="80"/>
      <c r="N36" s="81">
        <f>分析係数表!H39</f>
        <v>3.6128713984641667E-3</v>
      </c>
      <c r="O36" s="82">
        <f t="shared" si="3"/>
        <v>0.12951216870526325</v>
      </c>
      <c r="P36" s="76">
        <f>分析係数表!C39</f>
        <v>1</v>
      </c>
      <c r="Q36" s="82">
        <f t="shared" si="4"/>
        <v>0.12951216870526325</v>
      </c>
      <c r="R36" s="83">
        <v>0.18266138153371853</v>
      </c>
      <c r="S36" s="84">
        <f t="shared" si="5"/>
        <v>0.27864308153489448</v>
      </c>
      <c r="T36" s="85">
        <f>分析係数表!F39</f>
        <v>0.70210390220968499</v>
      </c>
      <c r="U36" s="86">
        <f t="shared" si="6"/>
        <v>0.19563639486938084</v>
      </c>
      <c r="V36" s="87">
        <f>分析係数表!D39</f>
        <v>5.7357780912082747E-2</v>
      </c>
      <c r="W36" s="88">
        <f t="shared" si="7"/>
        <v>0</v>
      </c>
      <c r="X36" s="76">
        <f>分析係数表!E39</f>
        <v>7.2696285848613068E-2</v>
      </c>
      <c r="Y36" s="89">
        <f t="shared" si="8"/>
        <v>0</v>
      </c>
    </row>
    <row r="37" spans="1:25" x14ac:dyDescent="0.2">
      <c r="A37" s="6" t="s">
        <v>25</v>
      </c>
      <c r="B37" s="5" t="s">
        <v>40</v>
      </c>
      <c r="C37" s="75">
        <f>最終需要_まとめ!C38</f>
        <v>100</v>
      </c>
      <c r="D37" s="76">
        <f>投入係数表!AI37</f>
        <v>0</v>
      </c>
      <c r="E37" s="77">
        <f t="shared" si="9"/>
        <v>0</v>
      </c>
      <c r="F37" s="76">
        <f>分析係数表!C40</f>
        <v>1</v>
      </c>
      <c r="G37" s="77">
        <f t="shared" si="0"/>
        <v>0</v>
      </c>
      <c r="H37" s="77">
        <v>1.6875807823354392E-3</v>
      </c>
      <c r="I37" s="77">
        <f t="shared" si="1"/>
        <v>100.00168758078233</v>
      </c>
      <c r="J37" s="76">
        <f>分析係数表!G40</f>
        <v>0.54518413597733706</v>
      </c>
      <c r="K37" s="78">
        <f t="shared" si="2"/>
        <v>54.519333640004412</v>
      </c>
      <c r="L37" s="79"/>
      <c r="M37" s="80"/>
      <c r="N37" s="81">
        <f>分析係数表!H40</f>
        <v>3.4256985428810838E-2</v>
      </c>
      <c r="O37" s="82">
        <f t="shared" si="3"/>
        <v>1.2280250213378576</v>
      </c>
      <c r="P37" s="76">
        <f>分析係数表!C40</f>
        <v>1</v>
      </c>
      <c r="Q37" s="82">
        <f t="shared" si="4"/>
        <v>1.2280250213378576</v>
      </c>
      <c r="R37" s="83">
        <v>1.2303402462874395</v>
      </c>
      <c r="S37" s="84">
        <f t="shared" si="5"/>
        <v>101.23202782706977</v>
      </c>
      <c r="T37" s="85">
        <f>分析係数表!F40</f>
        <v>0.74197355996222847</v>
      </c>
      <c r="U37" s="86">
        <f t="shared" si="6"/>
        <v>75.111488069046331</v>
      </c>
      <c r="V37" s="87">
        <f>分析係数表!D40</f>
        <v>8.6945231350330499E-2</v>
      </c>
      <c r="W37" s="88">
        <f t="shared" si="7"/>
        <v>9</v>
      </c>
      <c r="X37" s="76">
        <f>分析係数表!E40</f>
        <v>5.2738432483474977E-2</v>
      </c>
      <c r="Y37" s="89">
        <f t="shared" si="8"/>
        <v>5</v>
      </c>
    </row>
    <row r="38" spans="1:25" x14ac:dyDescent="0.2">
      <c r="A38" s="6" t="s">
        <v>26</v>
      </c>
      <c r="B38" s="5" t="s">
        <v>277</v>
      </c>
      <c r="C38" s="90"/>
      <c r="D38" s="76">
        <f>投入係数表!AI38</f>
        <v>0</v>
      </c>
      <c r="E38" s="77">
        <f t="shared" si="9"/>
        <v>0</v>
      </c>
      <c r="F38" s="76">
        <f>分析係数表!C41</f>
        <v>0.81633454219164769</v>
      </c>
      <c r="G38" s="77">
        <f t="shared" si="0"/>
        <v>0</v>
      </c>
      <c r="H38" s="77">
        <v>2.1324316604829528E-3</v>
      </c>
      <c r="I38" s="77">
        <f t="shared" si="1"/>
        <v>2.1324316604829528E-3</v>
      </c>
      <c r="J38" s="76">
        <f>分析係数表!G41</f>
        <v>0.4395790436970945</v>
      </c>
      <c r="K38" s="78">
        <f t="shared" si="2"/>
        <v>9.3737227006450365E-4</v>
      </c>
      <c r="L38" s="79"/>
      <c r="M38" s="80"/>
      <c r="N38" s="81">
        <f>分析係数表!H41</f>
        <v>5.7994566183378615E-2</v>
      </c>
      <c r="O38" s="82">
        <f t="shared" si="3"/>
        <v>2.0789563787748482</v>
      </c>
      <c r="P38" s="76">
        <f>分析係数表!C41</f>
        <v>0.81633454219164769</v>
      </c>
      <c r="Q38" s="82">
        <f t="shared" si="4"/>
        <v>1.6971239037035715</v>
      </c>
      <c r="R38" s="83">
        <v>1.7285214043215023</v>
      </c>
      <c r="S38" s="84">
        <f t="shared" si="5"/>
        <v>1.7306538359819852</v>
      </c>
      <c r="T38" s="85">
        <f>分析係数表!F41</f>
        <v>0.54481811942347291</v>
      </c>
      <c r="U38" s="86">
        <f t="shared" si="6"/>
        <v>0.94289156829272469</v>
      </c>
      <c r="V38" s="87">
        <f>分析係数表!D41</f>
        <v>0.1336993822923816</v>
      </c>
      <c r="W38" s="88">
        <f t="shared" si="7"/>
        <v>0</v>
      </c>
      <c r="X38" s="76">
        <f>分析係数表!E41</f>
        <v>0.1303134294211851</v>
      </c>
      <c r="Y38" s="89">
        <f t="shared" si="8"/>
        <v>0</v>
      </c>
    </row>
    <row r="39" spans="1:25" x14ac:dyDescent="0.2">
      <c r="A39" s="6" t="s">
        <v>51</v>
      </c>
      <c r="B39" s="5" t="s">
        <v>368</v>
      </c>
      <c r="C39" s="90"/>
      <c r="D39" s="76">
        <f>投入係数表!AI39</f>
        <v>1.6288951841359773E-3</v>
      </c>
      <c r="E39" s="77">
        <f t="shared" si="9"/>
        <v>0.16288951841359772</v>
      </c>
      <c r="F39" s="76">
        <f>分析係数表!C42</f>
        <v>0.95937673900946019</v>
      </c>
      <c r="G39" s="77">
        <f>E39*F39</f>
        <v>0.15627241499445879</v>
      </c>
      <c r="H39" s="77">
        <v>0.17249394243686064</v>
      </c>
      <c r="I39" s="77">
        <f>C39+H39</f>
        <v>0.17249394243686064</v>
      </c>
      <c r="J39" s="76">
        <f>分析係数表!G42</f>
        <v>0.48447864154948261</v>
      </c>
      <c r="K39" s="78">
        <f>I39*J39</f>
        <v>8.3569630907324888E-2</v>
      </c>
      <c r="L39" s="79"/>
      <c r="M39" s="80"/>
      <c r="N39" s="81">
        <f>分析係数表!H42</f>
        <v>1.0613716578219029E-2</v>
      </c>
      <c r="O39" s="82">
        <f t="shared" si="3"/>
        <v>0.38047450364618501</v>
      </c>
      <c r="P39" s="76">
        <f>分析係数表!C42</f>
        <v>0.95937673900946019</v>
      </c>
      <c r="Q39" s="82">
        <f>O39*P39</f>
        <v>0.36501838858431995</v>
      </c>
      <c r="R39" s="83">
        <v>0.3825893605240524</v>
      </c>
      <c r="S39" s="84">
        <f>I39+R39</f>
        <v>0.55508330296091302</v>
      </c>
      <c r="T39" s="85">
        <f>分析係数表!F42</f>
        <v>0.55638100291854609</v>
      </c>
      <c r="U39" s="86">
        <f>S39*T39</f>
        <v>0.30883780480473194</v>
      </c>
      <c r="V39" s="87">
        <f>分析係数表!D42</f>
        <v>0.13372247280445743</v>
      </c>
      <c r="W39" s="88">
        <f>ROUND(S39*V39,0)</f>
        <v>0</v>
      </c>
      <c r="X39" s="76">
        <f>分析係数表!E42</f>
        <v>9.7903953303263472E-2</v>
      </c>
      <c r="Y39" s="89">
        <f>ROUND(S39*X39,0)</f>
        <v>0</v>
      </c>
    </row>
    <row r="40" spans="1:25" x14ac:dyDescent="0.2">
      <c r="A40" s="6" t="s">
        <v>195</v>
      </c>
      <c r="B40" s="5" t="s">
        <v>41</v>
      </c>
      <c r="C40" s="90"/>
      <c r="D40" s="76">
        <f>投入係数表!AI40</f>
        <v>6.3031161473087821E-2</v>
      </c>
      <c r="E40" s="77">
        <f t="shared" si="9"/>
        <v>6.3031161473087822</v>
      </c>
      <c r="F40" s="76">
        <f>分析係数表!C43</f>
        <v>0.4131437979732393</v>
      </c>
      <c r="G40" s="77">
        <f>E40*F40</f>
        <v>2.604093344165602</v>
      </c>
      <c r="H40" s="77">
        <v>2.9406687413649713</v>
      </c>
      <c r="I40" s="77">
        <f>C40+H40</f>
        <v>2.9406687413649713</v>
      </c>
      <c r="J40" s="76">
        <f>分析係数表!G43</f>
        <v>0.33776204164621748</v>
      </c>
      <c r="K40" s="78">
        <f>I40*J40</f>
        <v>0.99324627788864539</v>
      </c>
      <c r="L40" s="79"/>
      <c r="M40" s="80"/>
      <c r="N40" s="81">
        <f>分析係数表!H43</f>
        <v>3.0226965224299098E-2</v>
      </c>
      <c r="O40" s="82">
        <f t="shared" si="3"/>
        <v>1.0835591383744565</v>
      </c>
      <c r="P40" s="76">
        <f>分析係数表!C43</f>
        <v>0.4131437979732393</v>
      </c>
      <c r="Q40" s="82">
        <f>O40*P40</f>
        <v>0.44766573775663371</v>
      </c>
      <c r="R40" s="83">
        <v>0.80088216466360196</v>
      </c>
      <c r="S40" s="84">
        <f>I40+R40</f>
        <v>3.7415509060285732</v>
      </c>
      <c r="T40" s="85">
        <f>分析係数表!F43</f>
        <v>0.53379373203393399</v>
      </c>
      <c r="U40" s="86">
        <f>S40*T40</f>
        <v>1.9972164217239392</v>
      </c>
      <c r="V40" s="87">
        <f>分析係数表!D43</f>
        <v>0.11519315711982052</v>
      </c>
      <c r="W40" s="88">
        <f>ROUND(S40*V40,0)</f>
        <v>0</v>
      </c>
      <c r="X40" s="76">
        <f>分析係数表!E43</f>
        <v>9.142536633246863E-2</v>
      </c>
      <c r="Y40" s="89">
        <f>ROUND(S40*X40,0)</f>
        <v>0</v>
      </c>
    </row>
    <row r="41" spans="1:25" x14ac:dyDescent="0.2">
      <c r="A41" s="6" t="s">
        <v>341</v>
      </c>
      <c r="B41" s="5" t="s">
        <v>42</v>
      </c>
      <c r="C41" s="90"/>
      <c r="D41" s="76">
        <f>投入係数表!AI41</f>
        <v>3.2105760151085929E-3</v>
      </c>
      <c r="E41" s="77">
        <f t="shared" si="9"/>
        <v>0.32105760151085927</v>
      </c>
      <c r="F41" s="76">
        <f>分析係数表!C44</f>
        <v>0.45547864698968266</v>
      </c>
      <c r="G41" s="77">
        <f>E41*F41</f>
        <v>0.14623488194191889</v>
      </c>
      <c r="H41" s="77">
        <v>0.15083551540801357</v>
      </c>
      <c r="I41" s="77">
        <f>C41+H41</f>
        <v>0.15083551540801357</v>
      </c>
      <c r="J41" s="76">
        <f>分析係数表!G44</f>
        <v>0.26709165419892017</v>
      </c>
      <c r="K41" s="78">
        <f>I41*J41</f>
        <v>4.0286907322273059E-2</v>
      </c>
      <c r="L41" s="79"/>
      <c r="M41" s="80"/>
      <c r="N41" s="81">
        <f>分析係数表!H44</f>
        <v>0.10779487886361411</v>
      </c>
      <c r="O41" s="82">
        <f t="shared" si="3"/>
        <v>3.8641697966007111</v>
      </c>
      <c r="P41" s="76">
        <f>分析係数表!C44</f>
        <v>0.45547864698968266</v>
      </c>
      <c r="Q41" s="82">
        <f>O41*P41</f>
        <v>1.7600468306940891</v>
      </c>
      <c r="R41" s="83">
        <v>1.7891915017296964</v>
      </c>
      <c r="S41" s="84">
        <f>I41+R41</f>
        <v>1.9400270171377101</v>
      </c>
      <c r="T41" s="85">
        <f>分析係数表!F44</f>
        <v>0.48806348793338972</v>
      </c>
      <c r="U41" s="86">
        <f>S41*T41</f>
        <v>0.94685635266924084</v>
      </c>
      <c r="V41" s="87">
        <f>分析係数表!D44</f>
        <v>0.21589800299225917</v>
      </c>
      <c r="W41" s="88">
        <f>ROUND(S41*V41,0)</f>
        <v>0</v>
      </c>
      <c r="X41" s="76">
        <f>分析係数表!E44</f>
        <v>0.16906264229493267</v>
      </c>
      <c r="Y41" s="89">
        <f>ROUND(S41*X41,0)</f>
        <v>0</v>
      </c>
    </row>
    <row r="42" spans="1:25" x14ac:dyDescent="0.2">
      <c r="A42" s="6" t="s">
        <v>342</v>
      </c>
      <c r="B42" s="5" t="s">
        <v>279</v>
      </c>
      <c r="C42" s="90"/>
      <c r="D42" s="76">
        <f>投入係数表!AI42</f>
        <v>5.3824362606232296E-3</v>
      </c>
      <c r="E42" s="77">
        <f t="shared" si="9"/>
        <v>0.53824362606232301</v>
      </c>
      <c r="F42" s="76">
        <f>分析係数表!C45</f>
        <v>1</v>
      </c>
      <c r="G42" s="77">
        <f>E42*F42</f>
        <v>0.53824362606232301</v>
      </c>
      <c r="H42" s="77">
        <v>0.55897759666397784</v>
      </c>
      <c r="I42" s="77">
        <f>C42+H42</f>
        <v>0.55897759666397784</v>
      </c>
      <c r="J42" s="76">
        <f>分析係数表!G45</f>
        <v>0</v>
      </c>
      <c r="K42" s="78">
        <f>I42*J42</f>
        <v>0</v>
      </c>
      <c r="L42" s="79"/>
      <c r="M42" s="80"/>
      <c r="N42" s="81">
        <f>分析係数表!H45</f>
        <v>0</v>
      </c>
      <c r="O42" s="82">
        <f t="shared" si="3"/>
        <v>0</v>
      </c>
      <c r="P42" s="76">
        <f>分析係数表!C45</f>
        <v>1</v>
      </c>
      <c r="Q42" s="82">
        <f>O42*P42</f>
        <v>0</v>
      </c>
      <c r="R42" s="83">
        <v>3.844595690768296E-2</v>
      </c>
      <c r="S42" s="84">
        <f>I42+R42</f>
        <v>0.59742355357166077</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76">
        <f>投入係数表!AI43</f>
        <v>1.4282341831916902E-2</v>
      </c>
      <c r="E43" s="77">
        <f t="shared" si="9"/>
        <v>1.4282341831916903</v>
      </c>
      <c r="F43" s="76">
        <f>分析係数表!C46</f>
        <v>0.339622641509434</v>
      </c>
      <c r="G43" s="77">
        <f>E43*F43</f>
        <v>0.48506066598963071</v>
      </c>
      <c r="H43" s="77">
        <v>0.50631177042142828</v>
      </c>
      <c r="I43" s="77">
        <f>C43+H43</f>
        <v>0.50631177042142828</v>
      </c>
      <c r="J43" s="76">
        <f>分析係数表!G46</f>
        <v>9.1833387996064289E-3</v>
      </c>
      <c r="K43" s="78">
        <f>I43*J43</f>
        <v>4.6496325260085248E-3</v>
      </c>
      <c r="L43" s="79"/>
      <c r="M43" s="80"/>
      <c r="N43" s="81">
        <f>分析係数表!H46</f>
        <v>2.0661561732582222E-2</v>
      </c>
      <c r="O43" s="82">
        <f t="shared" si="3"/>
        <v>0.74066396882046126</v>
      </c>
      <c r="P43" s="76">
        <f>分析係数表!C46</f>
        <v>0.339622641509434</v>
      </c>
      <c r="Q43" s="82">
        <f>O43*P43</f>
        <v>0.2515462535616661</v>
      </c>
      <c r="R43" s="83">
        <v>0.28036669535287212</v>
      </c>
      <c r="S43" s="84">
        <f>I43+R43</f>
        <v>0.78667846577430045</v>
      </c>
      <c r="T43" s="85">
        <f>分析係数表!F46</f>
        <v>0.31321744834371923</v>
      </c>
      <c r="U43" s="86">
        <f>S43*T43</f>
        <v>0.24640142171677826</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92">
        <f>投入係数表!AI44</f>
        <v>0.25129839471199245</v>
      </c>
      <c r="E44" s="91">
        <f>SUM(E5:E43)</f>
        <v>25.129839471199244</v>
      </c>
      <c r="F44" s="92">
        <f>分析係数表!C47</f>
        <v>0.37586044165269894</v>
      </c>
      <c r="G44" s="91">
        <f>SUM(G5:G43)</f>
        <v>9.0527364437875999</v>
      </c>
      <c r="H44" s="91">
        <f>SUM(H5:H43)</f>
        <v>10.453890621603556</v>
      </c>
      <c r="I44" s="91">
        <f>SUM(I5:I43)</f>
        <v>110.45389062160356</v>
      </c>
      <c r="J44" s="92">
        <f>分析係数表!G47</f>
        <v>0.22454849559823431</v>
      </c>
      <c r="K44" s="93">
        <f>SUM(K5:K43)</f>
        <v>57.142562034806076</v>
      </c>
      <c r="L44" s="94">
        <f>最終需要_まとめ!$L$33</f>
        <v>0.62733333333333341</v>
      </c>
      <c r="M44" s="91">
        <f>K44*L44</f>
        <v>35.847433916501686</v>
      </c>
      <c r="N44" s="95">
        <f>分析係数表!H47</f>
        <v>1</v>
      </c>
      <c r="O44" s="109">
        <f>SUM(O5:O43)</f>
        <v>35.847433916501686</v>
      </c>
      <c r="P44" s="92">
        <f>分析係数表!C47</f>
        <v>0.37586044165269894</v>
      </c>
      <c r="Q44" s="96">
        <f>SUM(Q5:Q43)</f>
        <v>17.116538001873145</v>
      </c>
      <c r="R44" s="91">
        <f>SUM(R5:R43)</f>
        <v>18.956793921393647</v>
      </c>
      <c r="S44" s="97">
        <f>SUM(S5:S43)</f>
        <v>129.41068454299719</v>
      </c>
      <c r="T44" s="98">
        <f>分析係数表!F47</f>
        <v>0.4514453000332283</v>
      </c>
      <c r="U44" s="99">
        <f>SUM(U5:U43)</f>
        <v>92.145868428143643</v>
      </c>
      <c r="V44" s="100">
        <f>分析係数表!D47</f>
        <v>6.1166352989693973E-2</v>
      </c>
      <c r="W44" s="101">
        <f>SUM(W5:W43)</f>
        <v>9</v>
      </c>
      <c r="X44" s="92">
        <f>分析係数表!E47</f>
        <v>5.2427176815309715E-2</v>
      </c>
      <c r="Y44" s="102">
        <f>SUM(Y5:Y43)</f>
        <v>5</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46"/>
  <sheetViews>
    <sheetView workbookViewId="0">
      <pane xSplit="2" ySplit="4" topLeftCell="C5" activePane="bottomRight" state="frozen"/>
      <selection pane="topRight" activeCell="C1" sqref="C1"/>
      <selection pane="bottomLeft" activeCell="A5" sqref="A5"/>
      <selection pane="bottomRight" activeCell="I34" sqref="I34"/>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277</v>
      </c>
      <c r="S2" s="3" t="s">
        <v>153</v>
      </c>
      <c r="U2" s="64" t="s">
        <v>210</v>
      </c>
      <c r="W2" s="3" t="s">
        <v>130</v>
      </c>
      <c r="Y2" s="3" t="s">
        <v>154</v>
      </c>
    </row>
    <row r="3" spans="1:25" ht="44" x14ac:dyDescent="0.2">
      <c r="B3" s="65"/>
      <c r="C3" s="66" t="s">
        <v>228</v>
      </c>
      <c r="D3" s="66" t="s">
        <v>318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投入係数表!AJ5</f>
        <v>1.6014641958361931E-3</v>
      </c>
      <c r="E5" s="110">
        <f>$C$38*D5</f>
        <v>0.1601464195836193</v>
      </c>
      <c r="F5" s="85">
        <f>分析係数表!C8</f>
        <v>0.31930596918295995</v>
      </c>
      <c r="G5" s="110">
        <f t="shared" ref="G5:G38" si="0">E5*F5</f>
        <v>5.113570771632852E-2</v>
      </c>
      <c r="H5" s="110">
        <f t="array" ref="H5:H43">MMULT(逆行列係数!C5:AO43,'34'!G5:G43)</f>
        <v>6.1914723706226582E-2</v>
      </c>
      <c r="I5" s="110">
        <f t="shared" ref="I5:I38" si="1">C5+H5</f>
        <v>6.1914723706226582E-2</v>
      </c>
      <c r="J5" s="85">
        <f>分析係数表!G8</f>
        <v>0.11985164942416553</v>
      </c>
      <c r="K5" s="111">
        <f t="shared" ref="K5:K38" si="2">I5*J5</f>
        <v>7.4205817598327391E-3</v>
      </c>
      <c r="L5" s="79" t="s">
        <v>188</v>
      </c>
      <c r="M5" s="80" t="s">
        <v>188</v>
      </c>
      <c r="N5" s="81">
        <f>分析係数表!H8</f>
        <v>1.0269115390614515E-2</v>
      </c>
      <c r="O5" s="82">
        <f t="shared" ref="O5:O43" si="3">$M$44*N5</f>
        <v>0.30520446412725394</v>
      </c>
      <c r="P5" s="76">
        <f>分析係数表!C8</f>
        <v>0.31930596918295995</v>
      </c>
      <c r="Q5" s="82">
        <f t="shared" ref="Q5:Q38" si="4">O5*P5</f>
        <v>9.7453607217118751E-2</v>
      </c>
      <c r="R5" s="83">
        <f t="array" ref="R5:R43">MMULT(逆行列係数!C5:AO43,'34'!Q5:Q43)</f>
        <v>0.12618242239670305</v>
      </c>
      <c r="S5" s="84">
        <f t="shared" ref="S5:S38" si="5">I5+R5</f>
        <v>0.18809714610292963</v>
      </c>
      <c r="T5" s="85">
        <f>分析係数表!F8</f>
        <v>0.45168846379074762</v>
      </c>
      <c r="U5" s="86">
        <f t="shared" ref="U5:U43" si="6">S5*T5</f>
        <v>8.4961310966656101E-2</v>
      </c>
      <c r="V5" s="87">
        <f>分析係数表!D8</f>
        <v>0.28986921725551434</v>
      </c>
      <c r="W5" s="167">
        <f t="shared" ref="W5:W43" si="7">ROUND(S5*V5,0)</f>
        <v>0</v>
      </c>
      <c r="X5" s="76">
        <f>分析係数表!E8</f>
        <v>0.15732968963497951</v>
      </c>
      <c r="Y5" s="166">
        <f t="shared" ref="Y5:Y43" si="8">ROUND(S5*X5,0)</f>
        <v>0</v>
      </c>
    </row>
    <row r="6" spans="1:25" x14ac:dyDescent="0.2">
      <c r="A6" s="6" t="s">
        <v>220</v>
      </c>
      <c r="B6" s="5" t="s">
        <v>266</v>
      </c>
      <c r="C6" s="90"/>
      <c r="D6" s="107">
        <f>投入係数表!AJ6</f>
        <v>4.5756119881034089E-5</v>
      </c>
      <c r="E6" s="110">
        <f t="shared" ref="E6:E43" si="9">$C$38*D6</f>
        <v>4.5756119881034093E-3</v>
      </c>
      <c r="F6" s="85">
        <f>分析係数表!C9</f>
        <v>0.10538116591928248</v>
      </c>
      <c r="G6" s="110">
        <f t="shared" si="0"/>
        <v>4.8218332610058335E-4</v>
      </c>
      <c r="H6" s="110">
        <v>8.5728703994709444E-4</v>
      </c>
      <c r="I6" s="110">
        <f t="shared" si="1"/>
        <v>8.5728703994709444E-4</v>
      </c>
      <c r="J6" s="85">
        <f>分析係数表!G9</f>
        <v>0.23529411764705882</v>
      </c>
      <c r="K6" s="111">
        <f t="shared" si="2"/>
        <v>2.0171459763461045E-4</v>
      </c>
      <c r="L6" s="79"/>
      <c r="M6" s="80"/>
      <c r="N6" s="81">
        <f>分析係数表!H9</f>
        <v>5.5136190016722222E-4</v>
      </c>
      <c r="O6" s="82">
        <f t="shared" si="3"/>
        <v>1.6386816865892825E-2</v>
      </c>
      <c r="P6" s="76">
        <f>分析係数表!C9</f>
        <v>0.10538116591928248</v>
      </c>
      <c r="Q6" s="82">
        <f t="shared" si="4"/>
        <v>1.7268618670335484E-3</v>
      </c>
      <c r="R6" s="83">
        <v>2.04179637110837E-3</v>
      </c>
      <c r="S6" s="84">
        <f t="shared" si="5"/>
        <v>2.8990834110554642E-3</v>
      </c>
      <c r="T6" s="85">
        <f>分析係数表!F9</f>
        <v>0.68627450980392157</v>
      </c>
      <c r="U6" s="86">
        <f t="shared" si="6"/>
        <v>1.9895670468027694E-3</v>
      </c>
      <c r="V6" s="87">
        <f>分析係数表!D9</f>
        <v>0.17647058823529413</v>
      </c>
      <c r="W6" s="167">
        <f t="shared" si="7"/>
        <v>0</v>
      </c>
      <c r="X6" s="76">
        <f>分析係数表!E9</f>
        <v>0.11764705882352941</v>
      </c>
      <c r="Y6" s="166">
        <f t="shared" si="8"/>
        <v>0</v>
      </c>
    </row>
    <row r="7" spans="1:25" x14ac:dyDescent="0.2">
      <c r="A7" s="6" t="s">
        <v>221</v>
      </c>
      <c r="B7" s="5" t="s">
        <v>267</v>
      </c>
      <c r="C7" s="90"/>
      <c r="D7" s="107">
        <f>投入係数表!AJ7</f>
        <v>3.6604895904827271E-4</v>
      </c>
      <c r="E7" s="110">
        <f t="shared" si="9"/>
        <v>3.6604895904827274E-2</v>
      </c>
      <c r="F7" s="85">
        <f>分析係数表!C10</f>
        <v>4.5045045045044585E-3</v>
      </c>
      <c r="G7" s="110">
        <f t="shared" si="0"/>
        <v>1.6488691849021126E-4</v>
      </c>
      <c r="H7" s="110">
        <v>1.9152734083192685E-4</v>
      </c>
      <c r="I7" s="110">
        <f t="shared" si="1"/>
        <v>1.9152734083192685E-4</v>
      </c>
      <c r="J7" s="85">
        <f>分析係数表!G10</f>
        <v>0.2857142857142857</v>
      </c>
      <c r="K7" s="111">
        <f t="shared" si="2"/>
        <v>5.4722097380550525E-5</v>
      </c>
      <c r="L7" s="79"/>
      <c r="M7" s="80"/>
      <c r="N7" s="81">
        <f>分析係数表!H10</f>
        <v>1.0301761818913889E-3</v>
      </c>
      <c r="O7" s="82">
        <f t="shared" si="3"/>
        <v>3.0617473617852387E-2</v>
      </c>
      <c r="P7" s="76">
        <f>分析係数表!C10</f>
        <v>4.5045045045044585E-3</v>
      </c>
      <c r="Q7" s="82">
        <f t="shared" si="4"/>
        <v>1.379165478281625E-4</v>
      </c>
      <c r="R7" s="83">
        <v>2.044734875805392E-4</v>
      </c>
      <c r="S7" s="84">
        <f t="shared" si="5"/>
        <v>3.9600082841246604E-4</v>
      </c>
      <c r="T7" s="85">
        <f>分析係数表!F10</f>
        <v>0.5714285714285714</v>
      </c>
      <c r="U7" s="86">
        <f t="shared" si="6"/>
        <v>2.2628618766426631E-4</v>
      </c>
      <c r="V7" s="87">
        <f>分析係数表!D10</f>
        <v>0</v>
      </c>
      <c r="W7" s="167">
        <f t="shared" si="7"/>
        <v>0</v>
      </c>
      <c r="X7" s="76">
        <f>分析係数表!E10</f>
        <v>0</v>
      </c>
      <c r="Y7" s="166">
        <f t="shared" si="8"/>
        <v>0</v>
      </c>
    </row>
    <row r="8" spans="1:25" x14ac:dyDescent="0.2">
      <c r="A8" s="6" t="s">
        <v>222</v>
      </c>
      <c r="B8" s="5" t="s">
        <v>27</v>
      </c>
      <c r="C8" s="90"/>
      <c r="D8" s="107">
        <f>投入係数表!AJ8</f>
        <v>0</v>
      </c>
      <c r="E8" s="110">
        <f t="shared" si="9"/>
        <v>0</v>
      </c>
      <c r="F8" s="85">
        <f>分析係数表!C11</f>
        <v>3.1931139802859887E-3</v>
      </c>
      <c r="G8" s="110">
        <f t="shared" si="0"/>
        <v>0</v>
      </c>
      <c r="H8" s="110">
        <v>5.6114093523714262E-4</v>
      </c>
      <c r="I8" s="110">
        <f t="shared" si="1"/>
        <v>5.6114093523714262E-4</v>
      </c>
      <c r="J8" s="85">
        <f>分析係数表!G11</f>
        <v>0.37142857142857144</v>
      </c>
      <c r="K8" s="111">
        <f t="shared" si="2"/>
        <v>2.0842377594522442E-4</v>
      </c>
      <c r="L8" s="79"/>
      <c r="M8" s="80"/>
      <c r="N8" s="81">
        <f>分析係数表!H11</f>
        <v>-1.8136904610763891E-5</v>
      </c>
      <c r="O8" s="82">
        <f t="shared" si="3"/>
        <v>-5.3904002848331669E-4</v>
      </c>
      <c r="P8" s="76">
        <f>分析係数表!C11</f>
        <v>3.1931139802859887E-3</v>
      </c>
      <c r="Q8" s="82">
        <f t="shared" si="4"/>
        <v>-1.7212162508838361E-6</v>
      </c>
      <c r="R8" s="83">
        <v>3.8369631192615233E-4</v>
      </c>
      <c r="S8" s="84">
        <f t="shared" si="5"/>
        <v>9.4483724716329495E-4</v>
      </c>
      <c r="T8" s="85">
        <f>分析係数表!F11</f>
        <v>0.6</v>
      </c>
      <c r="U8" s="86">
        <f t="shared" si="6"/>
        <v>5.6690234829797693E-4</v>
      </c>
      <c r="V8" s="87">
        <f>分析係数表!D11</f>
        <v>2.8571428571428571E-2</v>
      </c>
      <c r="W8" s="167">
        <f t="shared" si="7"/>
        <v>0</v>
      </c>
      <c r="X8" s="76">
        <f>分析係数表!E11</f>
        <v>0</v>
      </c>
      <c r="Y8" s="166">
        <f t="shared" si="8"/>
        <v>0</v>
      </c>
    </row>
    <row r="9" spans="1:25" x14ac:dyDescent="0.2">
      <c r="A9" s="6" t="s">
        <v>223</v>
      </c>
      <c r="B9" s="5" t="s">
        <v>191</v>
      </c>
      <c r="C9" s="90"/>
      <c r="D9" s="107">
        <f>投入係数表!AJ9</f>
        <v>5.8110272248913294E-3</v>
      </c>
      <c r="E9" s="110">
        <f t="shared" si="9"/>
        <v>0.58110272248913297</v>
      </c>
      <c r="F9" s="85">
        <f>分析係数表!C12</f>
        <v>6.6043595279642764E-2</v>
      </c>
      <c r="G9" s="110">
        <f t="shared" si="0"/>
        <v>3.8378113019970864E-2</v>
      </c>
      <c r="H9" s="110">
        <v>4.6441566812068527E-2</v>
      </c>
      <c r="I9" s="110">
        <f t="shared" si="1"/>
        <v>4.6441566812068527E-2</v>
      </c>
      <c r="J9" s="85">
        <f>分析係数表!G12</f>
        <v>0.14090852981113441</v>
      </c>
      <c r="K9" s="111">
        <f t="shared" si="2"/>
        <v>6.5440129016141489E-3</v>
      </c>
      <c r="L9" s="79"/>
      <c r="M9" s="80"/>
      <c r="N9" s="81">
        <f>分析係数表!H12</f>
        <v>8.4811793340854105E-2</v>
      </c>
      <c r="O9" s="82">
        <f t="shared" si="3"/>
        <v>2.5206589811936855</v>
      </c>
      <c r="P9" s="76">
        <f>分析係数表!C12</f>
        <v>6.6043595279642764E-2</v>
      </c>
      <c r="Q9" s="82">
        <f t="shared" si="4"/>
        <v>0.16647338159195244</v>
      </c>
      <c r="R9" s="83">
        <v>0.1863215346766445</v>
      </c>
      <c r="S9" s="84">
        <f t="shared" si="5"/>
        <v>0.23276310148871304</v>
      </c>
      <c r="T9" s="85">
        <f>分析係数表!F12</f>
        <v>0.31027033699543266</v>
      </c>
      <c r="U9" s="86">
        <f t="shared" si="6"/>
        <v>7.2219485939005096E-2</v>
      </c>
      <c r="V9" s="87">
        <f>分析係数表!D12</f>
        <v>7.3571164053820512E-2</v>
      </c>
      <c r="W9" s="167">
        <f t="shared" si="7"/>
        <v>0</v>
      </c>
      <c r="X9" s="76">
        <f>分析係数表!E12</f>
        <v>7.8015059869151956E-2</v>
      </c>
      <c r="Y9" s="166">
        <f t="shared" si="8"/>
        <v>0</v>
      </c>
    </row>
    <row r="10" spans="1:25" x14ac:dyDescent="0.2">
      <c r="A10" s="6" t="s">
        <v>224</v>
      </c>
      <c r="B10" s="5" t="s">
        <v>28</v>
      </c>
      <c r="C10" s="90"/>
      <c r="D10" s="107">
        <f>投入係数表!AJ10</f>
        <v>2.5852207732784262E-3</v>
      </c>
      <c r="E10" s="110">
        <f t="shared" si="9"/>
        <v>0.2585220773278426</v>
      </c>
      <c r="F10" s="85">
        <f>分析係数表!C13</f>
        <v>0</v>
      </c>
      <c r="G10" s="110">
        <f t="shared" si="0"/>
        <v>0</v>
      </c>
      <c r="H10" s="110">
        <v>0</v>
      </c>
      <c r="I10" s="110">
        <f t="shared" si="1"/>
        <v>0</v>
      </c>
      <c r="J10" s="85">
        <f>分析係数表!G13</f>
        <v>0.24778761061946902</v>
      </c>
      <c r="K10" s="111">
        <f t="shared" si="2"/>
        <v>0</v>
      </c>
      <c r="L10" s="79"/>
      <c r="M10" s="80"/>
      <c r="N10" s="81">
        <f>分析係数表!H13</f>
        <v>1.3780420123258403E-2</v>
      </c>
      <c r="O10" s="82">
        <f t="shared" si="3"/>
        <v>0.409562613641624</v>
      </c>
      <c r="P10" s="76">
        <f>分析係数表!C13</f>
        <v>0</v>
      </c>
      <c r="Q10" s="82">
        <f t="shared" si="4"/>
        <v>0</v>
      </c>
      <c r="R10" s="83">
        <v>0</v>
      </c>
      <c r="S10" s="84">
        <f t="shared" si="5"/>
        <v>0</v>
      </c>
      <c r="T10" s="85">
        <f>分析係数表!F13</f>
        <v>0.38938053097345132</v>
      </c>
      <c r="U10" s="86">
        <f t="shared" si="6"/>
        <v>0</v>
      </c>
      <c r="V10" s="87">
        <f>分析係数表!D13</f>
        <v>0.4336283185840708</v>
      </c>
      <c r="W10" s="167">
        <f t="shared" si="7"/>
        <v>0</v>
      </c>
      <c r="X10" s="76">
        <f>分析係数表!E13</f>
        <v>0.32743362831858408</v>
      </c>
      <c r="Y10" s="166">
        <f t="shared" si="8"/>
        <v>0</v>
      </c>
    </row>
    <row r="11" spans="1:25" x14ac:dyDescent="0.2">
      <c r="A11" s="6" t="s">
        <v>225</v>
      </c>
      <c r="B11" s="5" t="s">
        <v>268</v>
      </c>
      <c r="C11" s="90"/>
      <c r="D11" s="107">
        <f>投入係数表!AJ11</f>
        <v>3.5232212308396248E-3</v>
      </c>
      <c r="E11" s="110">
        <f t="shared" si="9"/>
        <v>0.35232212308396249</v>
      </c>
      <c r="F11" s="85">
        <f>分析係数表!C14</f>
        <v>0.21132596685082872</v>
      </c>
      <c r="G11" s="110">
        <f t="shared" si="0"/>
        <v>7.4454813303655054E-2</v>
      </c>
      <c r="H11" s="110">
        <v>0.14622623239239485</v>
      </c>
      <c r="I11" s="110">
        <f t="shared" si="1"/>
        <v>0.14622623239239485</v>
      </c>
      <c r="J11" s="85">
        <f>分析係数表!G14</f>
        <v>0.15875192868163895</v>
      </c>
      <c r="K11" s="111">
        <f t="shared" si="2"/>
        <v>2.3213696416142231E-2</v>
      </c>
      <c r="L11" s="79"/>
      <c r="M11" s="80"/>
      <c r="N11" s="81">
        <f>分析係数表!H14</f>
        <v>1.0700773720350694E-3</v>
      </c>
      <c r="O11" s="82">
        <f t="shared" si="3"/>
        <v>3.1803361680515681E-2</v>
      </c>
      <c r="P11" s="76">
        <f>分析係数表!C14</f>
        <v>0.21132596685082872</v>
      </c>
      <c r="Q11" s="82">
        <f t="shared" si="4"/>
        <v>6.7208761562415733E-3</v>
      </c>
      <c r="R11" s="83">
        <v>3.5740940538845883E-2</v>
      </c>
      <c r="S11" s="84">
        <f t="shared" si="5"/>
        <v>0.18196717293124073</v>
      </c>
      <c r="T11" s="85">
        <f>分析係数表!F14</f>
        <v>0.30327447282701869</v>
      </c>
      <c r="U11" s="86">
        <f t="shared" si="6"/>
        <v>5.518599844254498E-2</v>
      </c>
      <c r="V11" s="87">
        <f>分析係数表!D14</f>
        <v>3.2144693982513288E-2</v>
      </c>
      <c r="W11" s="167">
        <f t="shared" si="7"/>
        <v>0</v>
      </c>
      <c r="X11" s="76">
        <f>分析係数表!E14</f>
        <v>3.1630378878793074E-2</v>
      </c>
      <c r="Y11" s="166">
        <f t="shared" si="8"/>
        <v>0</v>
      </c>
    </row>
    <row r="12" spans="1:25" x14ac:dyDescent="0.2">
      <c r="A12" s="6" t="s">
        <v>226</v>
      </c>
      <c r="B12" s="5" t="s">
        <v>29</v>
      </c>
      <c r="C12" s="90"/>
      <c r="D12" s="107">
        <f>投入係数表!AJ12</f>
        <v>0.18707389613360786</v>
      </c>
      <c r="E12" s="110">
        <f t="shared" si="9"/>
        <v>18.707389613360785</v>
      </c>
      <c r="F12" s="85">
        <f>分析係数表!C15</f>
        <v>0</v>
      </c>
      <c r="G12" s="110">
        <f t="shared" si="0"/>
        <v>0</v>
      </c>
      <c r="H12" s="110">
        <v>0</v>
      </c>
      <c r="I12" s="110">
        <f t="shared" si="1"/>
        <v>0</v>
      </c>
      <c r="J12" s="85">
        <f>分析係数表!G15</f>
        <v>9.5610291218868382E-2</v>
      </c>
      <c r="K12" s="111">
        <f t="shared" si="2"/>
        <v>0</v>
      </c>
      <c r="L12" s="79"/>
      <c r="M12" s="80"/>
      <c r="N12" s="81">
        <f>分析係数表!H15</f>
        <v>7.8206332681613894E-3</v>
      </c>
      <c r="O12" s="82">
        <f t="shared" si="3"/>
        <v>0.23243406028200614</v>
      </c>
      <c r="P12" s="76">
        <f>分析係数表!C15</f>
        <v>0</v>
      </c>
      <c r="Q12" s="82">
        <f t="shared" si="4"/>
        <v>0</v>
      </c>
      <c r="R12" s="83">
        <v>0</v>
      </c>
      <c r="S12" s="84">
        <f t="shared" si="5"/>
        <v>0</v>
      </c>
      <c r="T12" s="85">
        <f>分析係数表!F15</f>
        <v>0.30380007199053838</v>
      </c>
      <c r="U12" s="86">
        <f t="shared" si="6"/>
        <v>0</v>
      </c>
      <c r="V12" s="87">
        <f>分析係数表!D15</f>
        <v>2.6036578049742035E-2</v>
      </c>
      <c r="W12" s="167">
        <f t="shared" si="7"/>
        <v>0</v>
      </c>
      <c r="X12" s="76">
        <f>分析係数表!E15</f>
        <v>2.4065408546305341E-2</v>
      </c>
      <c r="Y12" s="166">
        <f t="shared" si="8"/>
        <v>0</v>
      </c>
    </row>
    <row r="13" spans="1:25" x14ac:dyDescent="0.2">
      <c r="A13" s="6" t="s">
        <v>227</v>
      </c>
      <c r="B13" s="5" t="s">
        <v>30</v>
      </c>
      <c r="C13" s="90"/>
      <c r="D13" s="107">
        <f>投入係数表!AJ13</f>
        <v>2.2420498741706702E-3</v>
      </c>
      <c r="E13" s="110">
        <f t="shared" si="9"/>
        <v>0.22420498741706701</v>
      </c>
      <c r="F13" s="85">
        <f>分析係数表!C16</f>
        <v>5.160637490513531E-2</v>
      </c>
      <c r="G13" s="110">
        <f t="shared" si="0"/>
        <v>1.1570406636246306E-2</v>
      </c>
      <c r="H13" s="110">
        <v>1.5534353136533955E-2</v>
      </c>
      <c r="I13" s="110">
        <f t="shared" si="1"/>
        <v>1.5534353136533955E-2</v>
      </c>
      <c r="J13" s="85">
        <f>分析係数表!G16</f>
        <v>3.3358042994810974E-2</v>
      </c>
      <c r="K13" s="111">
        <f t="shared" si="2"/>
        <v>5.181956198250764E-4</v>
      </c>
      <c r="L13" s="79"/>
      <c r="M13" s="80"/>
      <c r="N13" s="81">
        <f>分析係数表!H16</f>
        <v>1.6069297485136805E-2</v>
      </c>
      <c r="O13" s="82">
        <f t="shared" si="3"/>
        <v>0.47758946523621854</v>
      </c>
      <c r="P13" s="76">
        <f>分析係数表!C16</f>
        <v>5.160637490513531E-2</v>
      </c>
      <c r="Q13" s="82">
        <f t="shared" si="4"/>
        <v>2.4646660993723382E-2</v>
      </c>
      <c r="R13" s="83">
        <v>2.8130732109566122E-2</v>
      </c>
      <c r="S13" s="84">
        <f t="shared" si="5"/>
        <v>4.3665085246100077E-2</v>
      </c>
      <c r="T13" s="85">
        <f>分析係数表!F16</f>
        <v>0.28836174944403259</v>
      </c>
      <c r="U13" s="86">
        <f t="shared" si="6"/>
        <v>1.2591340371188234E-2</v>
      </c>
      <c r="V13" s="87">
        <f>分析係数表!D16</f>
        <v>3.1875463306152707E-2</v>
      </c>
      <c r="W13" s="167">
        <f t="shared" si="7"/>
        <v>0</v>
      </c>
      <c r="X13" s="76">
        <f>分析係数表!E16</f>
        <v>3.039288361749444E-2</v>
      </c>
      <c r="Y13" s="166">
        <f t="shared" si="8"/>
        <v>0</v>
      </c>
    </row>
    <row r="14" spans="1:25" x14ac:dyDescent="0.2">
      <c r="A14" s="6" t="s">
        <v>2</v>
      </c>
      <c r="B14" s="5" t="s">
        <v>365</v>
      </c>
      <c r="C14" s="90"/>
      <c r="D14" s="107">
        <f>投入係数表!AJ14</f>
        <v>2.4479524136353237E-3</v>
      </c>
      <c r="E14" s="110">
        <f t="shared" si="9"/>
        <v>0.24479524136353237</v>
      </c>
      <c r="F14" s="85">
        <f>分析係数表!C17</f>
        <v>0.10194271980773084</v>
      </c>
      <c r="G14" s="110">
        <f t="shared" si="0"/>
        <v>2.4955092700588422E-2</v>
      </c>
      <c r="H14" s="110">
        <v>4.350963999795638E-2</v>
      </c>
      <c r="I14" s="110">
        <f t="shared" si="1"/>
        <v>4.350963999795638E-2</v>
      </c>
      <c r="J14" s="85">
        <f>分析係数表!G17</f>
        <v>0.21196160054370911</v>
      </c>
      <c r="K14" s="111">
        <f t="shared" si="2"/>
        <v>9.2223729330474184E-3</v>
      </c>
      <c r="L14" s="79"/>
      <c r="M14" s="80"/>
      <c r="N14" s="81">
        <f>分析係数表!H17</f>
        <v>2.8221023574348612E-3</v>
      </c>
      <c r="O14" s="82">
        <f t="shared" si="3"/>
        <v>8.3874628432004064E-2</v>
      </c>
      <c r="P14" s="76">
        <f>分析係数表!C17</f>
        <v>0.10194271980773084</v>
      </c>
      <c r="Q14" s="82">
        <f t="shared" si="4"/>
        <v>8.5504077452213251E-3</v>
      </c>
      <c r="R14" s="83">
        <v>1.8754138820862524E-2</v>
      </c>
      <c r="S14" s="84">
        <f t="shared" si="5"/>
        <v>6.2263778818818907E-2</v>
      </c>
      <c r="T14" s="85">
        <f>分析係数表!F17</f>
        <v>0.32180783280944697</v>
      </c>
      <c r="U14" s="86">
        <f t="shared" si="6"/>
        <v>2.0036971724210862E-2</v>
      </c>
      <c r="V14" s="87">
        <f>分析係数表!D17</f>
        <v>8.2490867385948519E-2</v>
      </c>
      <c r="W14" s="167">
        <f t="shared" si="7"/>
        <v>0</v>
      </c>
      <c r="X14" s="76">
        <f>分析係数表!E17</f>
        <v>8.6313822105173729E-2</v>
      </c>
      <c r="Y14" s="166">
        <f t="shared" si="8"/>
        <v>0</v>
      </c>
    </row>
    <row r="15" spans="1:25" x14ac:dyDescent="0.2">
      <c r="A15" s="6" t="s">
        <v>3</v>
      </c>
      <c r="B15" s="5" t="s">
        <v>31</v>
      </c>
      <c r="C15" s="90"/>
      <c r="D15" s="107">
        <f>投入係数表!AJ15</f>
        <v>7.0921985815602842E-4</v>
      </c>
      <c r="E15" s="110">
        <f t="shared" si="9"/>
        <v>7.0921985815602842E-2</v>
      </c>
      <c r="F15" s="85">
        <f>分析係数表!C18</f>
        <v>6.449787835926446E-2</v>
      </c>
      <c r="G15" s="110">
        <f t="shared" si="0"/>
        <v>4.5743176141322317E-3</v>
      </c>
      <c r="H15" s="110">
        <v>7.773277983421375E-3</v>
      </c>
      <c r="I15" s="110">
        <f t="shared" si="1"/>
        <v>7.773277983421375E-3</v>
      </c>
      <c r="J15" s="85">
        <f>分析係数表!G18</f>
        <v>0.21547360809833696</v>
      </c>
      <c r="K15" s="111">
        <f t="shared" si="2"/>
        <v>1.6749362538391684E-3</v>
      </c>
      <c r="L15" s="79"/>
      <c r="M15" s="80"/>
      <c r="N15" s="81">
        <f>分析係数表!H18</f>
        <v>4.2077618696972224E-4</v>
      </c>
      <c r="O15" s="82">
        <f t="shared" si="3"/>
        <v>1.2505728660812947E-2</v>
      </c>
      <c r="P15" s="76">
        <f>分析係数表!C18</f>
        <v>6.449787835926446E-2</v>
      </c>
      <c r="Q15" s="82">
        <f t="shared" si="4"/>
        <v>8.065929659590807E-4</v>
      </c>
      <c r="R15" s="83">
        <v>2.0730269618490175E-3</v>
      </c>
      <c r="S15" s="84">
        <f t="shared" si="5"/>
        <v>9.8463049452703934E-3</v>
      </c>
      <c r="T15" s="85">
        <f>分析係数表!F18</f>
        <v>0.45914678235719453</v>
      </c>
      <c r="U15" s="86">
        <f t="shared" si="6"/>
        <v>4.5208992337286338E-3</v>
      </c>
      <c r="V15" s="87">
        <f>分析係数表!D18</f>
        <v>2.2415039768618944E-2</v>
      </c>
      <c r="W15" s="167">
        <f t="shared" si="7"/>
        <v>0</v>
      </c>
      <c r="X15" s="76">
        <f>分析係数表!E18</f>
        <v>1.6630513376717282E-2</v>
      </c>
      <c r="Y15" s="166">
        <f t="shared" si="8"/>
        <v>0</v>
      </c>
    </row>
    <row r="16" spans="1:25" x14ac:dyDescent="0.2">
      <c r="A16" s="6" t="s">
        <v>4</v>
      </c>
      <c r="B16" s="5" t="s">
        <v>32</v>
      </c>
      <c r="C16" s="90"/>
      <c r="D16" s="107">
        <f>投入係数表!AJ16</f>
        <v>0</v>
      </c>
      <c r="E16" s="110">
        <f t="shared" si="9"/>
        <v>0</v>
      </c>
      <c r="F16" s="85">
        <f>分析係数表!C19</f>
        <v>8.3816636211964779E-2</v>
      </c>
      <c r="G16" s="110">
        <f t="shared" si="0"/>
        <v>0</v>
      </c>
      <c r="H16" s="110">
        <v>3.8459705147605426E-3</v>
      </c>
      <c r="I16" s="110">
        <f t="shared" si="1"/>
        <v>3.8459705147605426E-3</v>
      </c>
      <c r="J16" s="85">
        <f>分析係数表!G19</f>
        <v>5.7589381288803254E-2</v>
      </c>
      <c r="K16" s="111">
        <f t="shared" si="2"/>
        <v>2.2148706240003981E-4</v>
      </c>
      <c r="L16" s="79"/>
      <c r="M16" s="80"/>
      <c r="N16" s="81">
        <f>分析係数表!H19</f>
        <v>-1.0882142766458335E-4</v>
      </c>
      <c r="O16" s="82">
        <f t="shared" si="3"/>
        <v>-3.2342401708999003E-3</v>
      </c>
      <c r="P16" s="76">
        <f>分析係数表!C19</f>
        <v>8.3816636211964779E-2</v>
      </c>
      <c r="Q16" s="82">
        <f t="shared" si="4"/>
        <v>-2.7108313182643972E-4</v>
      </c>
      <c r="R16" s="83">
        <v>1.7529238533660917E-3</v>
      </c>
      <c r="S16" s="84">
        <f t="shared" si="5"/>
        <v>5.5988943681266343E-3</v>
      </c>
      <c r="T16" s="85">
        <f>分析係数表!F19</f>
        <v>0.2397773496039392</v>
      </c>
      <c r="U16" s="86">
        <f t="shared" si="6"/>
        <v>1.3424880523018263E-3</v>
      </c>
      <c r="V16" s="87">
        <f>分析係数表!D19</f>
        <v>1.3059302076643117E-2</v>
      </c>
      <c r="W16" s="167">
        <f t="shared" si="7"/>
        <v>0</v>
      </c>
      <c r="X16" s="76">
        <f>分析係数表!E19</f>
        <v>1.4771997430956968E-2</v>
      </c>
      <c r="Y16" s="166">
        <f t="shared" si="8"/>
        <v>0</v>
      </c>
    </row>
    <row r="17" spans="1:25" x14ac:dyDescent="0.2">
      <c r="A17" s="6" t="s">
        <v>5</v>
      </c>
      <c r="B17" s="5" t="s">
        <v>33</v>
      </c>
      <c r="C17" s="90"/>
      <c r="D17" s="107">
        <f>投入係数表!AJ17</f>
        <v>1.7158544955387784E-3</v>
      </c>
      <c r="E17" s="110">
        <f t="shared" si="9"/>
        <v>0.17158544955387783</v>
      </c>
      <c r="F17" s="85">
        <f>分析係数表!C20</f>
        <v>0.20483184148778999</v>
      </c>
      <c r="G17" s="110">
        <f t="shared" si="0"/>
        <v>3.5146163604631089E-2</v>
      </c>
      <c r="H17" s="110">
        <v>5.1830141309994783E-2</v>
      </c>
      <c r="I17" s="110">
        <f t="shared" si="1"/>
        <v>5.1830141309994783E-2</v>
      </c>
      <c r="J17" s="85">
        <f>分析係数表!G20</f>
        <v>0.10000439000834102</v>
      </c>
      <c r="K17" s="111">
        <f t="shared" si="2"/>
        <v>5.1832416657521451E-3</v>
      </c>
      <c r="L17" s="79"/>
      <c r="M17" s="80"/>
      <c r="N17" s="81">
        <f>分析係数表!H20</f>
        <v>5.2234285279000004E-4</v>
      </c>
      <c r="O17" s="82">
        <f t="shared" si="3"/>
        <v>1.5524352820319521E-2</v>
      </c>
      <c r="P17" s="76">
        <f>分析係数表!C20</f>
        <v>0.20483184148778999</v>
      </c>
      <c r="Q17" s="82">
        <f t="shared" si="4"/>
        <v>3.1798817760922134E-3</v>
      </c>
      <c r="R17" s="83">
        <v>1.1284114439622657E-2</v>
      </c>
      <c r="S17" s="84">
        <f t="shared" si="5"/>
        <v>6.3114255749617446E-2</v>
      </c>
      <c r="T17" s="85">
        <f>分析係数表!F20</f>
        <v>0.22283682338996444</v>
      </c>
      <c r="U17" s="86">
        <f t="shared" si="6"/>
        <v>1.406418026186655E-2</v>
      </c>
      <c r="V17" s="87">
        <f>分析係数表!D20</f>
        <v>1.650643136221959E-2</v>
      </c>
      <c r="W17" s="167">
        <f t="shared" si="7"/>
        <v>0</v>
      </c>
      <c r="X17" s="76">
        <f>分析係数表!E20</f>
        <v>1.8613635365907197E-2</v>
      </c>
      <c r="Y17" s="166">
        <f t="shared" si="8"/>
        <v>0</v>
      </c>
    </row>
    <row r="18" spans="1:25" x14ac:dyDescent="0.2">
      <c r="A18" s="6" t="s">
        <v>6</v>
      </c>
      <c r="B18" s="5" t="s">
        <v>34</v>
      </c>
      <c r="C18" s="90"/>
      <c r="D18" s="107">
        <f>投入係数表!AJ18</f>
        <v>2.9741477922672158E-4</v>
      </c>
      <c r="E18" s="110">
        <f t="shared" si="9"/>
        <v>2.974147792267216E-2</v>
      </c>
      <c r="F18" s="85">
        <f>分析係数表!C21</f>
        <v>0.18990139408364504</v>
      </c>
      <c r="G18" s="110">
        <f t="shared" si="0"/>
        <v>5.6479481196233944E-3</v>
      </c>
      <c r="H18" s="110">
        <v>2.3599487222330875E-2</v>
      </c>
      <c r="I18" s="110">
        <f t="shared" si="1"/>
        <v>2.3599487222330875E-2</v>
      </c>
      <c r="J18" s="85">
        <f>分析係数表!G21</f>
        <v>0.28518653100775193</v>
      </c>
      <c r="K18" s="111">
        <f t="shared" si="2"/>
        <v>6.7302558944983097E-3</v>
      </c>
      <c r="L18" s="79"/>
      <c r="M18" s="80"/>
      <c r="N18" s="81">
        <f>分析係数表!H21</f>
        <v>8.7057142131666677E-4</v>
      </c>
      <c r="O18" s="82">
        <f t="shared" si="3"/>
        <v>2.5873921367199203E-2</v>
      </c>
      <c r="P18" s="76">
        <f>分析係数表!C21</f>
        <v>0.18990139408364504</v>
      </c>
      <c r="Q18" s="82">
        <f t="shared" si="4"/>
        <v>4.9134937380417394E-3</v>
      </c>
      <c r="R18" s="83">
        <v>1.3272820542308925E-2</v>
      </c>
      <c r="S18" s="84">
        <f t="shared" si="5"/>
        <v>3.6872307764639803E-2</v>
      </c>
      <c r="T18" s="85">
        <f>分析係数表!F21</f>
        <v>0.42587209302325579</v>
      </c>
      <c r="U18" s="86">
        <f t="shared" si="6"/>
        <v>1.5702886882324799E-2</v>
      </c>
      <c r="V18" s="87">
        <f>分析係数表!D21</f>
        <v>1.7623546511627907E-2</v>
      </c>
      <c r="W18" s="167">
        <f t="shared" si="7"/>
        <v>0</v>
      </c>
      <c r="X18" s="76">
        <f>分析係数表!E21</f>
        <v>1.5746124031007752E-2</v>
      </c>
      <c r="Y18" s="166">
        <f t="shared" si="8"/>
        <v>0</v>
      </c>
    </row>
    <row r="19" spans="1:25" x14ac:dyDescent="0.2">
      <c r="A19" s="6" t="s">
        <v>7</v>
      </c>
      <c r="B19" s="5" t="s">
        <v>269</v>
      </c>
      <c r="C19" s="90"/>
      <c r="D19" s="107">
        <f>投入係数表!AJ19</f>
        <v>0</v>
      </c>
      <c r="E19" s="110">
        <f t="shared" si="9"/>
        <v>0</v>
      </c>
      <c r="F19" s="85">
        <f>分析係数表!C22</f>
        <v>1.6020972909991271E-2</v>
      </c>
      <c r="G19" s="110">
        <f t="shared" si="0"/>
        <v>0</v>
      </c>
      <c r="H19" s="110">
        <v>1.1428855854332162E-3</v>
      </c>
      <c r="I19" s="110">
        <f t="shared" si="1"/>
        <v>1.1428855854332162E-3</v>
      </c>
      <c r="J19" s="85">
        <f>分析係数表!G22</f>
        <v>0.19438596491228069</v>
      </c>
      <c r="K19" s="111">
        <f t="shared" si="2"/>
        <v>2.2216091730877253E-4</v>
      </c>
      <c r="L19" s="79"/>
      <c r="M19" s="80"/>
      <c r="N19" s="81">
        <f>分析係数表!H22</f>
        <v>3.9901190143680555E-5</v>
      </c>
      <c r="O19" s="82">
        <f t="shared" si="3"/>
        <v>1.1858880626632966E-3</v>
      </c>
      <c r="P19" s="76">
        <f>分析係数表!C22</f>
        <v>1.6020972909991271E-2</v>
      </c>
      <c r="Q19" s="82">
        <f t="shared" si="4"/>
        <v>1.8999080526210705E-5</v>
      </c>
      <c r="R19" s="83">
        <v>3.4623901830275198E-4</v>
      </c>
      <c r="S19" s="84">
        <f t="shared" si="5"/>
        <v>1.4891246037359682E-3</v>
      </c>
      <c r="T19" s="85">
        <f>分析係数表!F22</f>
        <v>0.4126315789473684</v>
      </c>
      <c r="U19" s="86">
        <f t="shared" si="6"/>
        <v>6.1445983648894683E-4</v>
      </c>
      <c r="V19" s="87">
        <f>分析係数表!D22</f>
        <v>3.6491228070175435E-2</v>
      </c>
      <c r="W19" s="167">
        <f t="shared" si="7"/>
        <v>0</v>
      </c>
      <c r="X19" s="76">
        <f>分析係数表!E22</f>
        <v>3.5789473684210524E-2</v>
      </c>
      <c r="Y19" s="166">
        <f t="shared" si="8"/>
        <v>0</v>
      </c>
    </row>
    <row r="20" spans="1:25" x14ac:dyDescent="0.2">
      <c r="A20" s="6" t="s">
        <v>8</v>
      </c>
      <c r="B20" s="5" t="s">
        <v>270</v>
      </c>
      <c r="C20" s="90"/>
      <c r="D20" s="107">
        <f>投入係数表!AJ20</f>
        <v>0</v>
      </c>
      <c r="E20" s="110">
        <f t="shared" si="9"/>
        <v>0</v>
      </c>
      <c r="F20" s="85">
        <f>分析係数表!C23</f>
        <v>0</v>
      </c>
      <c r="G20" s="110">
        <f t="shared" si="0"/>
        <v>0</v>
      </c>
      <c r="H20" s="110">
        <v>0</v>
      </c>
      <c r="I20" s="110">
        <f t="shared" si="1"/>
        <v>0</v>
      </c>
      <c r="J20" s="85">
        <f>分析係数表!G23</f>
        <v>0.21600427731242203</v>
      </c>
      <c r="K20" s="111">
        <f t="shared" si="2"/>
        <v>0</v>
      </c>
      <c r="L20" s="79"/>
      <c r="M20" s="80"/>
      <c r="N20" s="81">
        <f>分析係数表!H23</f>
        <v>2.5391666455069447E-5</v>
      </c>
      <c r="O20" s="82">
        <f t="shared" si="3"/>
        <v>7.5465603987664336E-4</v>
      </c>
      <c r="P20" s="76">
        <f>分析係数表!C23</f>
        <v>0</v>
      </c>
      <c r="Q20" s="82">
        <f t="shared" si="4"/>
        <v>0</v>
      </c>
      <c r="R20" s="83">
        <v>0</v>
      </c>
      <c r="S20" s="84">
        <f t="shared" si="5"/>
        <v>0</v>
      </c>
      <c r="T20" s="85">
        <f>分析係数表!F23</f>
        <v>0.44145428622348959</v>
      </c>
      <c r="U20" s="86">
        <f t="shared" si="6"/>
        <v>0</v>
      </c>
      <c r="V20" s="87">
        <f>分析係数表!D23</f>
        <v>3.7604705043664234E-2</v>
      </c>
      <c r="W20" s="167">
        <f t="shared" si="7"/>
        <v>0</v>
      </c>
      <c r="X20" s="76">
        <f>分析係数表!E23</f>
        <v>3.920869720192479E-2</v>
      </c>
      <c r="Y20" s="166">
        <f t="shared" si="8"/>
        <v>0</v>
      </c>
    </row>
    <row r="21" spans="1:25" x14ac:dyDescent="0.2">
      <c r="A21" s="6" t="s">
        <v>9</v>
      </c>
      <c r="B21" s="5" t="s">
        <v>271</v>
      </c>
      <c r="C21" s="90"/>
      <c r="D21" s="107">
        <f>投入係数表!AJ21</f>
        <v>1.4275909402882635E-2</v>
      </c>
      <c r="E21" s="110">
        <f t="shared" si="9"/>
        <v>1.4275909402882636</v>
      </c>
      <c r="F21" s="85">
        <f>分析係数表!C24</f>
        <v>0.69825317061497971</v>
      </c>
      <c r="G21" s="110">
        <f t="shared" si="0"/>
        <v>0.99681990039750024</v>
      </c>
      <c r="H21" s="110">
        <v>1.1061458191106557</v>
      </c>
      <c r="I21" s="110">
        <f t="shared" si="1"/>
        <v>1.1061458191106557</v>
      </c>
      <c r="J21" s="85">
        <f>分析係数表!G24</f>
        <v>0.20807453416149069</v>
      </c>
      <c r="K21" s="111">
        <f t="shared" si="2"/>
        <v>0.23016077602613022</v>
      </c>
      <c r="L21" s="79"/>
      <c r="M21" s="80"/>
      <c r="N21" s="81">
        <f>分析係数表!H24</f>
        <v>2.9019047377222226E-4</v>
      </c>
      <c r="O21" s="82">
        <f t="shared" si="3"/>
        <v>8.624640455733067E-3</v>
      </c>
      <c r="P21" s="76">
        <f>分析係数表!C24</f>
        <v>0.69825317061497971</v>
      </c>
      <c r="Q21" s="82">
        <f t="shared" si="4"/>
        <v>6.0221825436298374E-3</v>
      </c>
      <c r="R21" s="83">
        <v>3.1042369703095003E-2</v>
      </c>
      <c r="S21" s="84">
        <f t="shared" si="5"/>
        <v>1.1371881888137507</v>
      </c>
      <c r="T21" s="85">
        <f>分析係数表!F24</f>
        <v>0.39233954451345754</v>
      </c>
      <c r="U21" s="86">
        <f t="shared" si="6"/>
        <v>0.44616389602527073</v>
      </c>
      <c r="V21" s="87">
        <f>分析係数表!D24</f>
        <v>8.9026915113871643E-3</v>
      </c>
      <c r="W21" s="167">
        <f t="shared" si="7"/>
        <v>0</v>
      </c>
      <c r="X21" s="76">
        <f>分析係数表!E24</f>
        <v>9.316770186335404E-3</v>
      </c>
      <c r="Y21" s="166">
        <f t="shared" si="8"/>
        <v>0</v>
      </c>
    </row>
    <row r="22" spans="1:25" x14ac:dyDescent="0.2">
      <c r="A22" s="6" t="s">
        <v>10</v>
      </c>
      <c r="B22" s="5" t="s">
        <v>272</v>
      </c>
      <c r="C22" s="90"/>
      <c r="D22" s="107">
        <f>投入係数表!AJ22</f>
        <v>0</v>
      </c>
      <c r="E22" s="110">
        <f t="shared" si="9"/>
        <v>0</v>
      </c>
      <c r="F22" s="85">
        <f>分析係数表!C25</f>
        <v>6.4698426111756691E-3</v>
      </c>
      <c r="G22" s="110">
        <f t="shared" si="0"/>
        <v>0</v>
      </c>
      <c r="H22" s="110">
        <v>1.6012800200534416E-3</v>
      </c>
      <c r="I22" s="110">
        <f t="shared" si="1"/>
        <v>1.6012800200534416E-3</v>
      </c>
      <c r="J22" s="85">
        <f>分析係数表!G25</f>
        <v>0.19696730374348445</v>
      </c>
      <c r="K22" s="111">
        <f t="shared" si="2"/>
        <v>3.1539980808823913E-4</v>
      </c>
      <c r="L22" s="79"/>
      <c r="M22" s="80"/>
      <c r="N22" s="81">
        <f>分析係数表!H25</f>
        <v>4.8606904356847223E-4</v>
      </c>
      <c r="O22" s="82">
        <f t="shared" si="3"/>
        <v>1.4446272763352886E-2</v>
      </c>
      <c r="P22" s="76">
        <f>分析係数表!C25</f>
        <v>6.4698426111756691E-3</v>
      </c>
      <c r="Q22" s="82">
        <f t="shared" si="4"/>
        <v>9.3465111097006988E-5</v>
      </c>
      <c r="R22" s="83">
        <v>1.1053244792864631E-3</v>
      </c>
      <c r="S22" s="84">
        <f t="shared" si="5"/>
        <v>2.706604499339905E-3</v>
      </c>
      <c r="T22" s="85">
        <f>分析係数表!F25</f>
        <v>0.35065550465961143</v>
      </c>
      <c r="U22" s="86">
        <f t="shared" si="6"/>
        <v>9.4908576663000927E-4</v>
      </c>
      <c r="V22" s="87">
        <f>分析係数表!D25</f>
        <v>2.1639551413678723E-2</v>
      </c>
      <c r="W22" s="167">
        <f t="shared" si="7"/>
        <v>0</v>
      </c>
      <c r="X22" s="76">
        <f>分析係数表!E25</f>
        <v>2.0691833833517612E-2</v>
      </c>
      <c r="Y22" s="166">
        <f t="shared" si="8"/>
        <v>0</v>
      </c>
    </row>
    <row r="23" spans="1:25" x14ac:dyDescent="0.2">
      <c r="A23" s="6" t="s">
        <v>11</v>
      </c>
      <c r="B23" s="5" t="s">
        <v>35</v>
      </c>
      <c r="C23" s="90"/>
      <c r="D23" s="107">
        <f>投入係数表!AJ23</f>
        <v>9.1512239762068178E-5</v>
      </c>
      <c r="E23" s="110">
        <f t="shared" si="9"/>
        <v>9.1512239762068185E-3</v>
      </c>
      <c r="F23" s="85">
        <f>分析係数表!C26</f>
        <v>0.30930996714129244</v>
      </c>
      <c r="G23" s="110">
        <f t="shared" si="0"/>
        <v>2.8305647873831385E-3</v>
      </c>
      <c r="H23" s="110">
        <v>2.4811758656925715E-2</v>
      </c>
      <c r="I23" s="110">
        <f t="shared" si="1"/>
        <v>2.4811758656925715E-2</v>
      </c>
      <c r="J23" s="85">
        <f>分析係数表!G26</f>
        <v>0.19640381464521278</v>
      </c>
      <c r="K23" s="111">
        <f t="shared" si="2"/>
        <v>4.8731240482765914E-3</v>
      </c>
      <c r="L23" s="79"/>
      <c r="M23" s="80"/>
      <c r="N23" s="81">
        <f>分析係数表!H26</f>
        <v>9.7503999187466672E-3</v>
      </c>
      <c r="O23" s="82">
        <f t="shared" si="3"/>
        <v>0.28978791931263104</v>
      </c>
      <c r="P23" s="76">
        <f>分析係数表!C26</f>
        <v>0.30930996714129244</v>
      </c>
      <c r="Q23" s="82">
        <f t="shared" si="4"/>
        <v>8.9634291800533408E-2</v>
      </c>
      <c r="R23" s="83">
        <v>0.10156151007764337</v>
      </c>
      <c r="S23" s="84">
        <f t="shared" si="5"/>
        <v>0.12637326873456908</v>
      </c>
      <c r="T23" s="85">
        <f>分析係数表!F26</f>
        <v>0.33483174389782799</v>
      </c>
      <c r="U23" s="86">
        <f t="shared" si="6"/>
        <v>4.231378195246463E-2</v>
      </c>
      <c r="V23" s="87">
        <f>分析係数表!D26</f>
        <v>6.18829559299248E-2</v>
      </c>
      <c r="W23" s="167">
        <f t="shared" si="7"/>
        <v>0</v>
      </c>
      <c r="X23" s="76">
        <f>分析係数表!E26</f>
        <v>6.8268705625341347E-2</v>
      </c>
      <c r="Y23" s="166">
        <f t="shared" si="8"/>
        <v>0</v>
      </c>
    </row>
    <row r="24" spans="1:25" x14ac:dyDescent="0.2">
      <c r="A24" s="6" t="s">
        <v>12</v>
      </c>
      <c r="B24" s="5" t="s">
        <v>366</v>
      </c>
      <c r="C24" s="90"/>
      <c r="D24" s="107">
        <f>投入係数表!AJ24</f>
        <v>2.2878059940517044E-5</v>
      </c>
      <c r="E24" s="110">
        <f t="shared" si="9"/>
        <v>2.2878059940517046E-3</v>
      </c>
      <c r="F24" s="85">
        <f>分析係数表!C27</f>
        <v>1</v>
      </c>
      <c r="G24" s="110">
        <f t="shared" si="0"/>
        <v>2.2878059940517046E-3</v>
      </c>
      <c r="H24" s="110">
        <v>8.0151234538720622E-3</v>
      </c>
      <c r="I24" s="110">
        <f t="shared" si="1"/>
        <v>8.0151234538720622E-3</v>
      </c>
      <c r="J24" s="85">
        <f>分析係数表!G27</f>
        <v>0.17104746959591996</v>
      </c>
      <c r="K24" s="111">
        <f t="shared" si="2"/>
        <v>1.3709665852837266E-3</v>
      </c>
      <c r="L24" s="79"/>
      <c r="M24" s="80"/>
      <c r="N24" s="81">
        <f>分析係数表!H27</f>
        <v>1.0751557053260833E-2</v>
      </c>
      <c r="O24" s="82">
        <f t="shared" si="3"/>
        <v>0.31954292888491009</v>
      </c>
      <c r="P24" s="76">
        <f>分析係数表!C27</f>
        <v>1</v>
      </c>
      <c r="Q24" s="82">
        <f t="shared" si="4"/>
        <v>0.31954292888491009</v>
      </c>
      <c r="R24" s="83">
        <v>0.33176264849633674</v>
      </c>
      <c r="S24" s="84">
        <f t="shared" si="5"/>
        <v>0.33977777195020881</v>
      </c>
      <c r="T24" s="85">
        <f>分析係数表!F27</f>
        <v>0.32230451819045502</v>
      </c>
      <c r="U24" s="86">
        <f t="shared" si="6"/>
        <v>0.10951191108023835</v>
      </c>
      <c r="V24" s="87">
        <f>分析係数表!D27</f>
        <v>1.0772001304551276E-2</v>
      </c>
      <c r="W24" s="167">
        <f t="shared" si="7"/>
        <v>0</v>
      </c>
      <c r="X24" s="76">
        <f>分析係数表!E27</f>
        <v>1.299351978333105E-2</v>
      </c>
      <c r="Y24" s="166">
        <f t="shared" si="8"/>
        <v>0</v>
      </c>
    </row>
    <row r="25" spans="1:25" x14ac:dyDescent="0.2">
      <c r="A25" s="6" t="s">
        <v>13</v>
      </c>
      <c r="B25" s="5" t="s">
        <v>192</v>
      </c>
      <c r="C25" s="90"/>
      <c r="D25" s="107">
        <f>投入係数表!AJ25</f>
        <v>0</v>
      </c>
      <c r="E25" s="110">
        <f t="shared" si="9"/>
        <v>0</v>
      </c>
      <c r="F25" s="85">
        <f>分析係数表!C28</f>
        <v>0.18422373610613119</v>
      </c>
      <c r="G25" s="110">
        <f t="shared" si="0"/>
        <v>0</v>
      </c>
      <c r="H25" s="110">
        <v>3.5531060155983445E-2</v>
      </c>
      <c r="I25" s="110">
        <f t="shared" si="1"/>
        <v>3.5531060155983445E-2</v>
      </c>
      <c r="J25" s="85">
        <f>分析係数表!G28</f>
        <v>0.12484443941622356</v>
      </c>
      <c r="K25" s="111">
        <f t="shared" si="2"/>
        <v>4.4358552870378699E-3</v>
      </c>
      <c r="L25" s="79"/>
      <c r="M25" s="80"/>
      <c r="N25" s="81">
        <f>分析係数表!H28</f>
        <v>2.0316960544977711E-2</v>
      </c>
      <c r="O25" s="82">
        <f t="shared" si="3"/>
        <v>0.6038326399070113</v>
      </c>
      <c r="P25" s="76">
        <f>分析係数表!C28</f>
        <v>0.18422373610613119</v>
      </c>
      <c r="Q25" s="82">
        <f t="shared" si="4"/>
        <v>0.11124030490649779</v>
      </c>
      <c r="R25" s="83">
        <v>0.13254837710501763</v>
      </c>
      <c r="S25" s="84">
        <f t="shared" si="5"/>
        <v>0.16807943726100108</v>
      </c>
      <c r="T25" s="85">
        <f>分析係数表!F28</f>
        <v>0.21354225591130219</v>
      </c>
      <c r="U25" s="86">
        <f t="shared" si="6"/>
        <v>3.5892062205016353E-2</v>
      </c>
      <c r="V25" s="87">
        <f>分析係数表!D28</f>
        <v>1.8978391220726327E-2</v>
      </c>
      <c r="W25" s="167">
        <f t="shared" si="7"/>
        <v>0</v>
      </c>
      <c r="X25" s="76">
        <f>分析係数表!E28</f>
        <v>1.988347098088019E-2</v>
      </c>
      <c r="Y25" s="166">
        <f t="shared" si="8"/>
        <v>0</v>
      </c>
    </row>
    <row r="26" spans="1:25" x14ac:dyDescent="0.2">
      <c r="A26" s="6" t="s">
        <v>14</v>
      </c>
      <c r="B26" s="5" t="s">
        <v>50</v>
      </c>
      <c r="C26" s="90"/>
      <c r="D26" s="107">
        <f>投入係数表!AJ26</f>
        <v>3.0427819720887667E-3</v>
      </c>
      <c r="E26" s="110">
        <f t="shared" si="9"/>
        <v>0.30427819720887667</v>
      </c>
      <c r="F26" s="85">
        <f>分析係数表!C29</f>
        <v>0.37519639677385563</v>
      </c>
      <c r="G26" s="110">
        <f t="shared" si="0"/>
        <v>0.11416408320961519</v>
      </c>
      <c r="H26" s="110">
        <v>0.14941504935390462</v>
      </c>
      <c r="I26" s="110">
        <f t="shared" si="1"/>
        <v>0.14941504935390462</v>
      </c>
      <c r="J26" s="85">
        <f>分析係数表!G29</f>
        <v>0.26085431102534867</v>
      </c>
      <c r="K26" s="111">
        <f t="shared" si="2"/>
        <v>3.8975559756031258E-2</v>
      </c>
      <c r="L26" s="79"/>
      <c r="M26" s="80"/>
      <c r="N26" s="81">
        <f>分析係数表!H29</f>
        <v>9.7721642042795844E-3</v>
      </c>
      <c r="O26" s="82">
        <f t="shared" si="3"/>
        <v>0.29043476734681101</v>
      </c>
      <c r="P26" s="76">
        <f>分析係数表!C29</f>
        <v>0.37519639677385563</v>
      </c>
      <c r="Q26" s="82">
        <f t="shared" si="4"/>
        <v>0.10897007820637655</v>
      </c>
      <c r="R26" s="83">
        <v>0.1484691096789055</v>
      </c>
      <c r="S26" s="84">
        <f t="shared" si="5"/>
        <v>0.29788415903281013</v>
      </c>
      <c r="T26" s="85">
        <f>分析係数表!F29</f>
        <v>0.42899745636347691</v>
      </c>
      <c r="U26" s="86">
        <f t="shared" si="6"/>
        <v>0.12779154651604899</v>
      </c>
      <c r="V26" s="87">
        <f>分析係数表!D29</f>
        <v>3.4821506885360932E-2</v>
      </c>
      <c r="W26" s="167">
        <f t="shared" si="7"/>
        <v>0</v>
      </c>
      <c r="X26" s="76">
        <f>分析係数表!E29</f>
        <v>2.4822384001403387E-2</v>
      </c>
      <c r="Y26" s="166">
        <f t="shared" si="8"/>
        <v>0</v>
      </c>
    </row>
    <row r="27" spans="1:25" x14ac:dyDescent="0.2">
      <c r="A27" s="6" t="s">
        <v>15</v>
      </c>
      <c r="B27" s="5" t="s">
        <v>36</v>
      </c>
      <c r="C27" s="90"/>
      <c r="D27" s="107">
        <f>投入係数表!AJ27</f>
        <v>2.1734156943491192E-3</v>
      </c>
      <c r="E27" s="110">
        <f t="shared" si="9"/>
        <v>0.21734156943491192</v>
      </c>
      <c r="F27" s="85">
        <f>分析係数表!C30</f>
        <v>1</v>
      </c>
      <c r="G27" s="110">
        <f t="shared" si="0"/>
        <v>0.21734156943491192</v>
      </c>
      <c r="H27" s="110">
        <v>0.2701468730492636</v>
      </c>
      <c r="I27" s="110">
        <f t="shared" si="1"/>
        <v>0.2701468730492636</v>
      </c>
      <c r="J27" s="85">
        <f>分析係数表!G30</f>
        <v>0.34460347092581067</v>
      </c>
      <c r="K27" s="111">
        <f t="shared" si="2"/>
        <v>9.3093550112530579E-2</v>
      </c>
      <c r="L27" s="79"/>
      <c r="M27" s="80"/>
      <c r="N27" s="81">
        <f>分析係数表!H30</f>
        <v>0</v>
      </c>
      <c r="O27" s="82">
        <f t="shared" si="3"/>
        <v>0</v>
      </c>
      <c r="P27" s="76">
        <f>分析係数表!C30</f>
        <v>1</v>
      </c>
      <c r="Q27" s="82">
        <f t="shared" si="4"/>
        <v>0</v>
      </c>
      <c r="R27" s="83">
        <v>9.1413288720426158E-2</v>
      </c>
      <c r="S27" s="84">
        <f t="shared" si="5"/>
        <v>0.36156016176968975</v>
      </c>
      <c r="T27" s="85">
        <f>分析係数表!F30</f>
        <v>0.44064163728133859</v>
      </c>
      <c r="U27" s="86">
        <f t="shared" si="6"/>
        <v>0.15931846165790173</v>
      </c>
      <c r="V27" s="87">
        <f>分析係数表!D30</f>
        <v>0.11795616400470166</v>
      </c>
      <c r="W27" s="167">
        <f t="shared" si="7"/>
        <v>0</v>
      </c>
      <c r="X27" s="76">
        <f>分析係数表!E30</f>
        <v>7.695498859157851E-2</v>
      </c>
      <c r="Y27" s="166">
        <f t="shared" si="8"/>
        <v>0</v>
      </c>
    </row>
    <row r="28" spans="1:25" x14ac:dyDescent="0.2">
      <c r="A28" s="6" t="s">
        <v>16</v>
      </c>
      <c r="B28" s="5" t="s">
        <v>193</v>
      </c>
      <c r="C28" s="90"/>
      <c r="D28" s="107">
        <f>投入係数表!AJ28</f>
        <v>1.0386639212994738E-2</v>
      </c>
      <c r="E28" s="110">
        <f t="shared" si="9"/>
        <v>1.0386639212994737</v>
      </c>
      <c r="F28" s="85">
        <f>分析係数表!C31</f>
        <v>0.41247576690614662</v>
      </c>
      <c r="G28" s="110">
        <f t="shared" si="0"/>
        <v>0.42842369749574594</v>
      </c>
      <c r="H28" s="110">
        <v>0.51677163163920492</v>
      </c>
      <c r="I28" s="110">
        <f t="shared" si="1"/>
        <v>0.51677163163920492</v>
      </c>
      <c r="J28" s="85">
        <f>分析係数表!G31</f>
        <v>7.085965394122494E-2</v>
      </c>
      <c r="K28" s="111">
        <f t="shared" si="2"/>
        <v>3.6618258984596232E-2</v>
      </c>
      <c r="L28" s="79"/>
      <c r="M28" s="80"/>
      <c r="N28" s="81">
        <f>分析係数表!H31</f>
        <v>2.0541858162151181E-2</v>
      </c>
      <c r="O28" s="82">
        <f t="shared" si="3"/>
        <v>0.61051673626020442</v>
      </c>
      <c r="P28" s="76">
        <f>分析係数表!C31</f>
        <v>0.41247576690614662</v>
      </c>
      <c r="Q28" s="82">
        <f t="shared" si="4"/>
        <v>0.25182335899796549</v>
      </c>
      <c r="R28" s="83">
        <v>0.33654980691284392</v>
      </c>
      <c r="S28" s="84">
        <f t="shared" si="5"/>
        <v>0.85332143855204889</v>
      </c>
      <c r="T28" s="85">
        <f>分析係数表!F31</f>
        <v>0.34509750068662454</v>
      </c>
      <c r="U28" s="86">
        <f t="shared" si="6"/>
        <v>0.29447909572662712</v>
      </c>
      <c r="V28" s="87">
        <f>分析係数表!D31</f>
        <v>3.0074155451798958E-2</v>
      </c>
      <c r="W28" s="167">
        <f t="shared" si="7"/>
        <v>0</v>
      </c>
      <c r="X28" s="76">
        <f>分析係数表!E31</f>
        <v>2.6229057951112331E-2</v>
      </c>
      <c r="Y28" s="166">
        <f t="shared" si="8"/>
        <v>0</v>
      </c>
    </row>
    <row r="29" spans="1:25" x14ac:dyDescent="0.2">
      <c r="A29" s="6" t="s">
        <v>17</v>
      </c>
      <c r="B29" s="5" t="s">
        <v>273</v>
      </c>
      <c r="C29" s="90"/>
      <c r="D29" s="107">
        <f>投入係数表!AJ29</f>
        <v>4.4612216884008238E-3</v>
      </c>
      <c r="E29" s="110">
        <f t="shared" si="9"/>
        <v>0.44612216884008238</v>
      </c>
      <c r="F29" s="85">
        <f>分析係数表!C32</f>
        <v>0.57030303030303031</v>
      </c>
      <c r="G29" s="110">
        <f t="shared" si="0"/>
        <v>0.25442482477485912</v>
      </c>
      <c r="H29" s="110">
        <v>0.28369500956706678</v>
      </c>
      <c r="I29" s="110">
        <f t="shared" si="1"/>
        <v>0.28369500956706678</v>
      </c>
      <c r="J29" s="85">
        <f>分析係数表!G32</f>
        <v>0.14036939313984167</v>
      </c>
      <c r="K29" s="111">
        <f t="shared" si="2"/>
        <v>3.9822096329730744E-2</v>
      </c>
      <c r="L29" s="79"/>
      <c r="M29" s="80"/>
      <c r="N29" s="81">
        <f>分析係数表!H32</f>
        <v>5.992433283396389E-3</v>
      </c>
      <c r="O29" s="82">
        <f t="shared" si="3"/>
        <v>0.17809882541088781</v>
      </c>
      <c r="P29" s="76">
        <f>分析係数表!C32</f>
        <v>0.57030303030303031</v>
      </c>
      <c r="Q29" s="82">
        <f t="shared" si="4"/>
        <v>0.10157029982523966</v>
      </c>
      <c r="R29" s="83">
        <v>0.13071308567873635</v>
      </c>
      <c r="S29" s="84">
        <f t="shared" si="5"/>
        <v>0.41440809524580313</v>
      </c>
      <c r="T29" s="85">
        <f>分析係数表!F32</f>
        <v>0.48284960422163586</v>
      </c>
      <c r="U29" s="86">
        <f t="shared" si="6"/>
        <v>0.20009678477567802</v>
      </c>
      <c r="V29" s="87">
        <f>分析係数表!D32</f>
        <v>2.4802110817941952E-2</v>
      </c>
      <c r="W29" s="167">
        <f t="shared" si="7"/>
        <v>0</v>
      </c>
      <c r="X29" s="76">
        <f>分析係数表!E32</f>
        <v>3.5883905013192614E-2</v>
      </c>
      <c r="Y29" s="166">
        <f t="shared" si="8"/>
        <v>0</v>
      </c>
    </row>
    <row r="30" spans="1:25" x14ac:dyDescent="0.2">
      <c r="A30" s="6" t="s">
        <v>18</v>
      </c>
      <c r="B30" s="5" t="s">
        <v>274</v>
      </c>
      <c r="C30" s="90"/>
      <c r="D30" s="107">
        <f>投入係数表!AJ30</f>
        <v>3.6833676504232442E-3</v>
      </c>
      <c r="E30" s="110">
        <f t="shared" si="9"/>
        <v>0.36833676504232443</v>
      </c>
      <c r="F30" s="85">
        <f>分析係数表!C33</f>
        <v>0.6011428571428572</v>
      </c>
      <c r="G30" s="110">
        <f t="shared" si="0"/>
        <v>0.22142301532830019</v>
      </c>
      <c r="H30" s="110">
        <v>0.24203961835297055</v>
      </c>
      <c r="I30" s="110">
        <f t="shared" si="1"/>
        <v>0.24203961835297055</v>
      </c>
      <c r="J30" s="85">
        <f>分析係数表!G33</f>
        <v>0.50790638836179636</v>
      </c>
      <c r="K30" s="111">
        <f t="shared" si="2"/>
        <v>0.12293346839812483</v>
      </c>
      <c r="L30" s="79"/>
      <c r="M30" s="80"/>
      <c r="N30" s="81">
        <f>分析係数表!H33</f>
        <v>9.0684523053819453E-4</v>
      </c>
      <c r="O30" s="82">
        <f t="shared" si="3"/>
        <v>2.6952001424165834E-2</v>
      </c>
      <c r="P30" s="76">
        <f>分析係数表!C33</f>
        <v>0.6011428571428572</v>
      </c>
      <c r="Q30" s="82">
        <f t="shared" si="4"/>
        <v>1.6202003141841406E-2</v>
      </c>
      <c r="R30" s="83">
        <v>4.9841934351138373E-2</v>
      </c>
      <c r="S30" s="84">
        <f t="shared" si="5"/>
        <v>0.29188155270410893</v>
      </c>
      <c r="T30" s="85">
        <f>分析係数表!F33</f>
        <v>0.64579380139152431</v>
      </c>
      <c r="U30" s="86">
        <f t="shared" si="6"/>
        <v>0.18849529747684707</v>
      </c>
      <c r="V30" s="87">
        <f>分析係数表!D33</f>
        <v>0.13725490196078433</v>
      </c>
      <c r="W30" s="167">
        <f t="shared" si="7"/>
        <v>0</v>
      </c>
      <c r="X30" s="76">
        <f>分析係数表!E33</f>
        <v>0.12839974699557241</v>
      </c>
      <c r="Y30" s="166">
        <f t="shared" si="8"/>
        <v>0</v>
      </c>
    </row>
    <row r="31" spans="1:25" x14ac:dyDescent="0.2">
      <c r="A31" s="6" t="s">
        <v>19</v>
      </c>
      <c r="B31" s="5" t="s">
        <v>275</v>
      </c>
      <c r="C31" s="90"/>
      <c r="D31" s="107">
        <f>投入係数表!AJ31</f>
        <v>6.3806909174102033E-2</v>
      </c>
      <c r="E31" s="110">
        <f t="shared" si="9"/>
        <v>6.3806909174102033</v>
      </c>
      <c r="F31" s="85">
        <f>分析係数表!C34</f>
        <v>0.23356645198677672</v>
      </c>
      <c r="G31" s="110">
        <f t="shared" si="0"/>
        <v>1.4903153388037527</v>
      </c>
      <c r="H31" s="110">
        <v>1.5945244962907257</v>
      </c>
      <c r="I31" s="110">
        <f t="shared" si="1"/>
        <v>1.5945244962907257</v>
      </c>
      <c r="J31" s="85">
        <f>分析係数表!G34</f>
        <v>0.42480002746403928</v>
      </c>
      <c r="K31" s="111">
        <f t="shared" si="2"/>
        <v>0.6773540498163837</v>
      </c>
      <c r="L31" s="79"/>
      <c r="M31" s="80"/>
      <c r="N31" s="81">
        <f>分析係数表!H34</f>
        <v>0.14989426184611926</v>
      </c>
      <c r="O31" s="82">
        <f t="shared" si="3"/>
        <v>4.4549502194032193</v>
      </c>
      <c r="P31" s="76">
        <f>分析係数表!C34</f>
        <v>0.23356645198677672</v>
      </c>
      <c r="Q31" s="82">
        <f t="shared" si="4"/>
        <v>1.0405269165237225</v>
      </c>
      <c r="R31" s="83">
        <v>1.1361508004009946</v>
      </c>
      <c r="S31" s="84">
        <f t="shared" si="5"/>
        <v>2.7306752966917203</v>
      </c>
      <c r="T31" s="85">
        <f>分析係数表!F34</f>
        <v>0.69961207044526075</v>
      </c>
      <c r="U31" s="86">
        <f t="shared" si="6"/>
        <v>1.9104133980322211</v>
      </c>
      <c r="V31" s="87">
        <f>分析係数表!D34</f>
        <v>0.26492498884273402</v>
      </c>
      <c r="W31" s="167">
        <f t="shared" si="7"/>
        <v>1</v>
      </c>
      <c r="X31" s="76">
        <f>分析係数表!E34</f>
        <v>0.20343987091901541</v>
      </c>
      <c r="Y31" s="166">
        <f t="shared" si="8"/>
        <v>1</v>
      </c>
    </row>
    <row r="32" spans="1:25" x14ac:dyDescent="0.2">
      <c r="A32" s="6" t="s">
        <v>20</v>
      </c>
      <c r="B32" s="5" t="s">
        <v>37</v>
      </c>
      <c r="C32" s="90"/>
      <c r="D32" s="107">
        <f>投入係数表!AJ32</f>
        <v>6.703271562571494E-3</v>
      </c>
      <c r="E32" s="110">
        <f t="shared" si="9"/>
        <v>0.67032715625714945</v>
      </c>
      <c r="F32" s="85">
        <f>分析係数表!C35</f>
        <v>0.38334288443170961</v>
      </c>
      <c r="G32" s="110">
        <f t="shared" si="0"/>
        <v>0.25696514559252098</v>
      </c>
      <c r="H32" s="110">
        <v>0.36121921083033975</v>
      </c>
      <c r="I32" s="110">
        <f t="shared" si="1"/>
        <v>0.36121921083033975</v>
      </c>
      <c r="J32" s="85">
        <f>分析係数表!G35</f>
        <v>0.31383724189479584</v>
      </c>
      <c r="K32" s="111">
        <f t="shared" si="2"/>
        <v>0.1133640408464086</v>
      </c>
      <c r="L32" s="79"/>
      <c r="M32" s="80"/>
      <c r="N32" s="81">
        <f>分析係数表!H35</f>
        <v>5.7098603095606881E-2</v>
      </c>
      <c r="O32" s="82">
        <f t="shared" si="3"/>
        <v>1.6970058176711775</v>
      </c>
      <c r="P32" s="76">
        <f>分析係数表!C35</f>
        <v>0.38334288443170961</v>
      </c>
      <c r="Q32" s="82">
        <f t="shared" si="4"/>
        <v>0.65053510504346113</v>
      </c>
      <c r="R32" s="83">
        <v>0.87733482466455559</v>
      </c>
      <c r="S32" s="84">
        <f t="shared" si="5"/>
        <v>1.2385540354948954</v>
      </c>
      <c r="T32" s="85">
        <f>分析係数表!F35</f>
        <v>0.64393160796038496</v>
      </c>
      <c r="U32" s="86">
        <f t="shared" si="6"/>
        <v>0.79754409162205164</v>
      </c>
      <c r="V32" s="87">
        <f>分析係数表!D35</f>
        <v>7.0354106325329346E-2</v>
      </c>
      <c r="W32" s="167">
        <f t="shared" si="7"/>
        <v>0</v>
      </c>
      <c r="X32" s="76">
        <f>分析係数表!E35</f>
        <v>6.4374474446416891E-2</v>
      </c>
      <c r="Y32" s="166">
        <f t="shared" si="8"/>
        <v>0</v>
      </c>
    </row>
    <row r="33" spans="1:25" x14ac:dyDescent="0.2">
      <c r="A33" s="6" t="s">
        <v>21</v>
      </c>
      <c r="B33" s="5" t="s">
        <v>38</v>
      </c>
      <c r="C33" s="90"/>
      <c r="D33" s="107">
        <f>投入係数表!AJ33</f>
        <v>1.9903912148249828E-2</v>
      </c>
      <c r="E33" s="110">
        <f t="shared" si="9"/>
        <v>1.9903912148249829</v>
      </c>
      <c r="F33" s="85">
        <f>分析係数表!C36</f>
        <v>0.89284634912959382</v>
      </c>
      <c r="G33" s="110">
        <f t="shared" si="0"/>
        <v>1.7771135294961031</v>
      </c>
      <c r="H33" s="110">
        <v>1.9135610246323538</v>
      </c>
      <c r="I33" s="110">
        <f t="shared" si="1"/>
        <v>1.9135610246323538</v>
      </c>
      <c r="J33" s="85">
        <f>分析係数表!G36</f>
        <v>2.3659252759121133E-2</v>
      </c>
      <c r="K33" s="111">
        <f t="shared" si="2"/>
        <v>4.5273423951779676E-2</v>
      </c>
      <c r="L33" s="79"/>
      <c r="M33" s="80"/>
      <c r="N33" s="81">
        <f>分析係数表!H36</f>
        <v>0.22140807672636126</v>
      </c>
      <c r="O33" s="82">
        <f t="shared" si="3"/>
        <v>6.5803850517129359</v>
      </c>
      <c r="P33" s="76">
        <f>分析係数表!C36</f>
        <v>0.89284634912959382</v>
      </c>
      <c r="Q33" s="82">
        <f t="shared" si="4"/>
        <v>5.8752727692888485</v>
      </c>
      <c r="R33" s="83">
        <v>6.0769996597154581</v>
      </c>
      <c r="S33" s="84">
        <f t="shared" si="5"/>
        <v>7.9905606843478116</v>
      </c>
      <c r="T33" s="85">
        <f>分析係数表!F36</f>
        <v>0.87728239225083537</v>
      </c>
      <c r="U33" s="86">
        <f t="shared" si="6"/>
        <v>7.0099781925901201</v>
      </c>
      <c r="V33" s="87">
        <f>分析係数表!D36</f>
        <v>1.2572142158020858E-2</v>
      </c>
      <c r="W33" s="167">
        <f t="shared" si="7"/>
        <v>0</v>
      </c>
      <c r="X33" s="76">
        <f>分析係数表!E36</f>
        <v>6.0582537378919303E-3</v>
      </c>
      <c r="Y33" s="166">
        <f t="shared" si="8"/>
        <v>0</v>
      </c>
    </row>
    <row r="34" spans="1:25" x14ac:dyDescent="0.2">
      <c r="A34" s="6" t="s">
        <v>22</v>
      </c>
      <c r="B34" s="5" t="s">
        <v>378</v>
      </c>
      <c r="C34" s="90"/>
      <c r="D34" s="107">
        <f>投入係数表!AJ34</f>
        <v>1.2331274307938686E-2</v>
      </c>
      <c r="E34" s="110">
        <f t="shared" si="9"/>
        <v>1.2331274307938687</v>
      </c>
      <c r="F34" s="85">
        <f>分析係数表!C37</f>
        <v>0.21490407922986354</v>
      </c>
      <c r="G34" s="110">
        <f t="shared" si="0"/>
        <v>0.26500411508784361</v>
      </c>
      <c r="H34" s="110">
        <v>0.31466401721988935</v>
      </c>
      <c r="I34" s="110">
        <f t="shared" si="1"/>
        <v>0.31466401721988935</v>
      </c>
      <c r="J34" s="85">
        <f>分析係数表!G37</f>
        <v>0.45930626057529611</v>
      </c>
      <c r="K34" s="111">
        <f t="shared" si="2"/>
        <v>0.14452715308686795</v>
      </c>
      <c r="L34" s="79"/>
      <c r="M34" s="80"/>
      <c r="N34" s="81">
        <f>分析係数表!H37</f>
        <v>4.6223715090992851E-2</v>
      </c>
      <c r="O34" s="82">
        <f t="shared" si="3"/>
        <v>1.3737974165925808</v>
      </c>
      <c r="P34" s="76">
        <f>分析係数表!C37</f>
        <v>0.21490407922986354</v>
      </c>
      <c r="Q34" s="82">
        <f t="shared" si="4"/>
        <v>0.29523466886119382</v>
      </c>
      <c r="R34" s="83">
        <v>0.34605936752632488</v>
      </c>
      <c r="S34" s="84">
        <f t="shared" si="5"/>
        <v>0.66072338474621417</v>
      </c>
      <c r="T34" s="85">
        <f>分析係数表!F37</f>
        <v>0.7057529610829103</v>
      </c>
      <c r="U34" s="86">
        <f t="shared" si="6"/>
        <v>0.46630748524136367</v>
      </c>
      <c r="V34" s="87">
        <f>分析係数表!D37</f>
        <v>0.14534686971235194</v>
      </c>
      <c r="W34" s="167">
        <f t="shared" si="7"/>
        <v>0</v>
      </c>
      <c r="X34" s="76">
        <f>分析係数表!E37</f>
        <v>0.13037225042301184</v>
      </c>
      <c r="Y34" s="166">
        <f t="shared" si="8"/>
        <v>0</v>
      </c>
    </row>
    <row r="35" spans="1:25" x14ac:dyDescent="0.2">
      <c r="A35" s="6" t="s">
        <v>23</v>
      </c>
      <c r="B35" s="5" t="s">
        <v>194</v>
      </c>
      <c r="C35" s="90"/>
      <c r="D35" s="107">
        <f>投入係数表!AJ35</f>
        <v>1.11416151910318E-2</v>
      </c>
      <c r="E35" s="110">
        <f t="shared" si="9"/>
        <v>1.11416151910318</v>
      </c>
      <c r="F35" s="85">
        <f>分析係数表!C38</f>
        <v>0.11038675651919128</v>
      </c>
      <c r="G35" s="110">
        <f t="shared" si="0"/>
        <v>0.122988676332295</v>
      </c>
      <c r="H35" s="110">
        <v>0.1485439710867073</v>
      </c>
      <c r="I35" s="110">
        <f t="shared" si="1"/>
        <v>0.1485439710867073</v>
      </c>
      <c r="J35" s="85">
        <f>分析係数表!G38</f>
        <v>0.31473468458209974</v>
      </c>
      <c r="K35" s="111">
        <f t="shared" si="2"/>
        <v>4.675193988654737E-2</v>
      </c>
      <c r="L35" s="79"/>
      <c r="M35" s="80"/>
      <c r="N35" s="81">
        <f>分析係数表!H38</f>
        <v>4.1428317511906877E-2</v>
      </c>
      <c r="O35" s="82">
        <f t="shared" si="3"/>
        <v>1.2312752330615919</v>
      </c>
      <c r="P35" s="76">
        <f>分析係数表!C38</f>
        <v>0.11038675651919128</v>
      </c>
      <c r="Q35" s="82">
        <f t="shared" si="4"/>
        <v>0.13591647936008044</v>
      </c>
      <c r="R35" s="83">
        <v>0.16526692791473602</v>
      </c>
      <c r="S35" s="84">
        <f t="shared" si="5"/>
        <v>0.31381089900144332</v>
      </c>
      <c r="T35" s="85">
        <f>分析係数表!F38</f>
        <v>0.52516511045319969</v>
      </c>
      <c r="U35" s="86">
        <f t="shared" si="6"/>
        <v>0.16480253543551088</v>
      </c>
      <c r="V35" s="87">
        <f>分析係数表!D38</f>
        <v>0.19152812571168298</v>
      </c>
      <c r="W35" s="167">
        <f t="shared" si="7"/>
        <v>0</v>
      </c>
      <c r="X35" s="76">
        <f>分析係数表!E38</f>
        <v>0.21156911865178774</v>
      </c>
      <c r="Y35" s="166">
        <f t="shared" si="8"/>
        <v>0</v>
      </c>
    </row>
    <row r="36" spans="1:25" x14ac:dyDescent="0.2">
      <c r="A36" s="6" t="s">
        <v>24</v>
      </c>
      <c r="B36" s="5" t="s">
        <v>39</v>
      </c>
      <c r="C36" s="90"/>
      <c r="D36" s="107">
        <f>投入係数表!AJ36</f>
        <v>0</v>
      </c>
      <c r="E36" s="110">
        <f t="shared" si="9"/>
        <v>0</v>
      </c>
      <c r="F36" s="85">
        <f>分析係数表!C39</f>
        <v>1</v>
      </c>
      <c r="G36" s="110">
        <f t="shared" si="0"/>
        <v>0</v>
      </c>
      <c r="H36" s="110">
        <v>3.0877088261279252E-2</v>
      </c>
      <c r="I36" s="110">
        <f t="shared" si="1"/>
        <v>3.0877088261279252E-2</v>
      </c>
      <c r="J36" s="85">
        <f>分析係数表!G39</f>
        <v>0.35137517630465442</v>
      </c>
      <c r="K36" s="111">
        <f t="shared" si="2"/>
        <v>1.0849442331581373E-2</v>
      </c>
      <c r="L36" s="79"/>
      <c r="M36" s="80"/>
      <c r="N36" s="81">
        <f>分析係数表!H39</f>
        <v>3.6128713984641667E-3</v>
      </c>
      <c r="O36" s="82">
        <f t="shared" si="3"/>
        <v>0.10737677367387667</v>
      </c>
      <c r="P36" s="76">
        <f>分析係数表!C39</f>
        <v>1</v>
      </c>
      <c r="Q36" s="82">
        <f t="shared" si="4"/>
        <v>0.10737677367387667</v>
      </c>
      <c r="R36" s="83">
        <v>0.1514420615451145</v>
      </c>
      <c r="S36" s="84">
        <f t="shared" si="5"/>
        <v>0.18231914980639374</v>
      </c>
      <c r="T36" s="85">
        <f>分析係数表!F39</f>
        <v>0.70210390220968499</v>
      </c>
      <c r="U36" s="86">
        <f t="shared" si="6"/>
        <v>0.12800698652662118</v>
      </c>
      <c r="V36" s="87">
        <f>分析係数表!D39</f>
        <v>5.7357780912082747E-2</v>
      </c>
      <c r="W36" s="167">
        <f t="shared" si="7"/>
        <v>0</v>
      </c>
      <c r="X36" s="76">
        <f>分析係数表!E39</f>
        <v>7.2696285848613068E-2</v>
      </c>
      <c r="Y36" s="166">
        <f t="shared" si="8"/>
        <v>0</v>
      </c>
    </row>
    <row r="37" spans="1:25" x14ac:dyDescent="0.2">
      <c r="A37" s="6" t="s">
        <v>25</v>
      </c>
      <c r="B37" s="5" t="s">
        <v>40</v>
      </c>
      <c r="C37" s="90"/>
      <c r="D37" s="107">
        <f>投入係数表!AJ37</f>
        <v>9.1512239762068178E-5</v>
      </c>
      <c r="E37" s="110">
        <f t="shared" si="9"/>
        <v>9.1512239762068185E-3</v>
      </c>
      <c r="F37" s="85">
        <f>分析係数表!C40</f>
        <v>1</v>
      </c>
      <c r="G37" s="110">
        <f t="shared" si="0"/>
        <v>9.1512239762068185E-3</v>
      </c>
      <c r="H37" s="110">
        <v>1.0436143079146112E-2</v>
      </c>
      <c r="I37" s="110">
        <f t="shared" si="1"/>
        <v>1.0436143079146112E-2</v>
      </c>
      <c r="J37" s="85">
        <f>分析係数表!G40</f>
        <v>0.54518413597733706</v>
      </c>
      <c r="K37" s="111">
        <f t="shared" si="2"/>
        <v>5.6896196475401386E-3</v>
      </c>
      <c r="L37" s="79"/>
      <c r="M37" s="80"/>
      <c r="N37" s="81">
        <f>分析係数表!H40</f>
        <v>3.4256985428810838E-2</v>
      </c>
      <c r="O37" s="82">
        <f t="shared" si="3"/>
        <v>1.0181388057992886</v>
      </c>
      <c r="P37" s="76">
        <f>分析係数表!C40</f>
        <v>1</v>
      </c>
      <c r="Q37" s="82">
        <f t="shared" si="4"/>
        <v>1.0181388057992886</v>
      </c>
      <c r="R37" s="83">
        <v>1.0200583272458108</v>
      </c>
      <c r="S37" s="84">
        <f t="shared" si="5"/>
        <v>1.030494470324957</v>
      </c>
      <c r="T37" s="85">
        <f>分析係数表!F40</f>
        <v>0.74197355996222847</v>
      </c>
      <c r="U37" s="86">
        <f t="shared" si="6"/>
        <v>0.7645996506683993</v>
      </c>
      <c r="V37" s="87">
        <f>分析係数表!D40</f>
        <v>8.6945231350330499E-2</v>
      </c>
      <c r="W37" s="167">
        <f t="shared" si="7"/>
        <v>0</v>
      </c>
      <c r="X37" s="76">
        <f>分析係数表!E40</f>
        <v>5.2738432483474977E-2</v>
      </c>
      <c r="Y37" s="166">
        <f t="shared" si="8"/>
        <v>0</v>
      </c>
    </row>
    <row r="38" spans="1:25" x14ac:dyDescent="0.2">
      <c r="A38" s="6" t="s">
        <v>26</v>
      </c>
      <c r="B38" s="5" t="s">
        <v>277</v>
      </c>
      <c r="C38" s="75">
        <f>最終需要_まとめ!C39</f>
        <v>100</v>
      </c>
      <c r="D38" s="107">
        <f>投入係数表!AJ38</f>
        <v>2.1116449325097233E-2</v>
      </c>
      <c r="E38" s="110">
        <f t="shared" si="9"/>
        <v>2.1116449325097233</v>
      </c>
      <c r="F38" s="85">
        <f>分析係数表!C41</f>
        <v>0.81633454219164769</v>
      </c>
      <c r="G38" s="110">
        <f t="shared" si="0"/>
        <v>1.7238086992516377</v>
      </c>
      <c r="H38" s="110">
        <v>1.755252815689291</v>
      </c>
      <c r="I38" s="110">
        <f t="shared" si="1"/>
        <v>101.75525281568929</v>
      </c>
      <c r="J38" s="85">
        <f>分析係数表!G41</f>
        <v>0.4395790436970945</v>
      </c>
      <c r="K38" s="111">
        <f t="shared" si="2"/>
        <v>44.729476723876779</v>
      </c>
      <c r="L38" s="79"/>
      <c r="M38" s="80"/>
      <c r="N38" s="81">
        <f>分析係数表!H41</f>
        <v>5.7994566183378615E-2</v>
      </c>
      <c r="O38" s="82">
        <f t="shared" si="3"/>
        <v>1.7236343950782533</v>
      </c>
      <c r="P38" s="76">
        <f>分析係数表!C41</f>
        <v>0.81633454219164769</v>
      </c>
      <c r="Q38" s="82">
        <f t="shared" si="4"/>
        <v>1.4070622948119835</v>
      </c>
      <c r="R38" s="83">
        <v>1.4330935345903038</v>
      </c>
      <c r="S38" s="84">
        <f t="shared" si="5"/>
        <v>103.18834635027959</v>
      </c>
      <c r="T38" s="85">
        <f>分析係数表!F41</f>
        <v>0.54481811942347291</v>
      </c>
      <c r="U38" s="86">
        <f t="shared" si="6"/>
        <v>56.21888080497731</v>
      </c>
      <c r="V38" s="87">
        <f>分析係数表!D41</f>
        <v>0.1336993822923816</v>
      </c>
      <c r="W38" s="167">
        <f t="shared" si="7"/>
        <v>14</v>
      </c>
      <c r="X38" s="76">
        <f>分析係数表!E41</f>
        <v>0.1303134294211851</v>
      </c>
      <c r="Y38" s="166">
        <f t="shared" si="8"/>
        <v>13</v>
      </c>
    </row>
    <row r="39" spans="1:25" x14ac:dyDescent="0.2">
      <c r="A39" s="6" t="s">
        <v>51</v>
      </c>
      <c r="B39" s="5" t="s">
        <v>368</v>
      </c>
      <c r="C39" s="90"/>
      <c r="D39" s="107">
        <f>投入係数表!AJ39</f>
        <v>1.0981468771448181E-3</v>
      </c>
      <c r="E39" s="110">
        <f t="shared" si="9"/>
        <v>0.1098146877144818</v>
      </c>
      <c r="F39" s="85">
        <f>分析係数表!C42</f>
        <v>0.95937673900946019</v>
      </c>
      <c r="G39" s="110">
        <f>E39*F39</f>
        <v>0.10535365699486178</v>
      </c>
      <c r="H39" s="110">
        <v>0.12023578547762175</v>
      </c>
      <c r="I39" s="110">
        <f>C39+H39</f>
        <v>0.12023578547762175</v>
      </c>
      <c r="J39" s="85">
        <f>分析係数表!G42</f>
        <v>0.48447864154948261</v>
      </c>
      <c r="K39" s="111">
        <f>I39*J39</f>
        <v>5.825167001383319E-2</v>
      </c>
      <c r="L39" s="79"/>
      <c r="M39" s="80"/>
      <c r="N39" s="81">
        <f>分析係数表!H42</f>
        <v>1.0613716578219029E-2</v>
      </c>
      <c r="O39" s="82">
        <f t="shared" si="3"/>
        <v>0.31544622466843691</v>
      </c>
      <c r="P39" s="76">
        <f>分析係数表!C42</f>
        <v>0.95937673900946019</v>
      </c>
      <c r="Q39" s="82">
        <f>O39*P39</f>
        <v>0.30263177035525052</v>
      </c>
      <c r="R39" s="83">
        <v>0.31719962367794774</v>
      </c>
      <c r="S39" s="84">
        <f>I39+R39</f>
        <v>0.4374354091555695</v>
      </c>
      <c r="T39" s="85">
        <f>分析係数表!F42</f>
        <v>0.55638100291854609</v>
      </c>
      <c r="U39" s="86">
        <f t="shared" si="6"/>
        <v>0.24338075165806031</v>
      </c>
      <c r="V39" s="87">
        <f>分析係数表!D42</f>
        <v>0.13372247280445743</v>
      </c>
      <c r="W39" s="167">
        <f t="shared" si="7"/>
        <v>0</v>
      </c>
      <c r="X39" s="76">
        <f>分析係数表!E42</f>
        <v>9.7903953303263472E-2</v>
      </c>
      <c r="Y39" s="166">
        <f t="shared" si="8"/>
        <v>0</v>
      </c>
    </row>
    <row r="40" spans="1:25" x14ac:dyDescent="0.2">
      <c r="A40" s="6" t="s">
        <v>195</v>
      </c>
      <c r="B40" s="5" t="s">
        <v>41</v>
      </c>
      <c r="C40" s="90"/>
      <c r="D40" s="107">
        <f>投入係数表!AJ40</f>
        <v>4.5916266300617709E-2</v>
      </c>
      <c r="E40" s="110">
        <f t="shared" si="9"/>
        <v>4.5916266300617705</v>
      </c>
      <c r="F40" s="85">
        <f>分析係数表!C43</f>
        <v>0.4131437979732393</v>
      </c>
      <c r="G40" s="110">
        <f>E40*F40</f>
        <v>1.8970020648187857</v>
      </c>
      <c r="H40" s="110">
        <v>2.2169427132345971</v>
      </c>
      <c r="I40" s="110">
        <f>C40+H40</f>
        <v>2.2169427132345971</v>
      </c>
      <c r="J40" s="85">
        <f>分析係数表!G43</f>
        <v>0.33776204164621748</v>
      </c>
      <c r="K40" s="111">
        <f>I40*J40</f>
        <v>0.74879909703482239</v>
      </c>
      <c r="L40" s="79"/>
      <c r="M40" s="80"/>
      <c r="N40" s="81">
        <f>分析係数表!H43</f>
        <v>3.0226965224299098E-2</v>
      </c>
      <c r="O40" s="82">
        <f t="shared" si="3"/>
        <v>0.89836411147029549</v>
      </c>
      <c r="P40" s="76">
        <f>分析係数表!C43</f>
        <v>0.4131437979732393</v>
      </c>
      <c r="Q40" s="82">
        <f>O40*P40</f>
        <v>0.37115356097569241</v>
      </c>
      <c r="R40" s="83">
        <v>0.66400048577854764</v>
      </c>
      <c r="S40" s="84">
        <f>I40+R40</f>
        <v>2.8809431990131449</v>
      </c>
      <c r="T40" s="85">
        <f>分析係数表!F43</f>
        <v>0.53379373203393399</v>
      </c>
      <c r="U40" s="86">
        <f t="shared" si="6"/>
        <v>1.5378294219790072</v>
      </c>
      <c r="V40" s="87">
        <f>分析係数表!D43</f>
        <v>0.11519315711982052</v>
      </c>
      <c r="W40" s="167">
        <f t="shared" si="7"/>
        <v>0</v>
      </c>
      <c r="X40" s="76">
        <f>分析係数表!E43</f>
        <v>9.142536633246863E-2</v>
      </c>
      <c r="Y40" s="166">
        <f t="shared" si="8"/>
        <v>0</v>
      </c>
    </row>
    <row r="41" spans="1:25" x14ac:dyDescent="0.2">
      <c r="A41" s="6" t="s">
        <v>341</v>
      </c>
      <c r="B41" s="5" t="s">
        <v>42</v>
      </c>
      <c r="C41" s="90"/>
      <c r="D41" s="107">
        <f>投入係数表!AJ41</f>
        <v>1.2788835506749028E-2</v>
      </c>
      <c r="E41" s="110">
        <f t="shared" si="9"/>
        <v>1.2788835506749028</v>
      </c>
      <c r="F41" s="85">
        <f>分析係数表!C44</f>
        <v>0.45547864698968266</v>
      </c>
      <c r="G41" s="110">
        <f>E41*F41</f>
        <v>0.58250414931876593</v>
      </c>
      <c r="H41" s="110">
        <v>0.60006169470473558</v>
      </c>
      <c r="I41" s="110">
        <f>C41+H41</f>
        <v>0.60006169470473558</v>
      </c>
      <c r="J41" s="85">
        <f>分析係数表!G44</f>
        <v>0.26709165419892017</v>
      </c>
      <c r="K41" s="111">
        <f>I41*J41</f>
        <v>0.16027147066009526</v>
      </c>
      <c r="L41" s="79"/>
      <c r="M41" s="80"/>
      <c r="N41" s="81">
        <f>分析係数表!H44</f>
        <v>0.10779487886361411</v>
      </c>
      <c r="O41" s="82">
        <f t="shared" si="3"/>
        <v>3.2037305052877443</v>
      </c>
      <c r="P41" s="76">
        <f>分析係数表!C44</f>
        <v>0.45547864698968266</v>
      </c>
      <c r="Q41" s="82">
        <f>O41*P41</f>
        <v>1.4592308358680341</v>
      </c>
      <c r="R41" s="83">
        <v>1.4833942853483055</v>
      </c>
      <c r="S41" s="84">
        <f>I41+R41</f>
        <v>2.0834559800530412</v>
      </c>
      <c r="T41" s="85">
        <f>分析係数表!F44</f>
        <v>0.48806348793338972</v>
      </c>
      <c r="U41" s="86">
        <f t="shared" si="6"/>
        <v>1.016858792580366</v>
      </c>
      <c r="V41" s="87">
        <f>分析係数表!D44</f>
        <v>0.21589800299225917</v>
      </c>
      <c r="W41" s="167">
        <f t="shared" si="7"/>
        <v>0</v>
      </c>
      <c r="X41" s="76">
        <f>分析係数表!E44</f>
        <v>0.16906264229493267</v>
      </c>
      <c r="Y41" s="166">
        <f t="shared" si="8"/>
        <v>0</v>
      </c>
    </row>
    <row r="42" spans="1:25" x14ac:dyDescent="0.2">
      <c r="A42" s="6" t="s">
        <v>342</v>
      </c>
      <c r="B42" s="5" t="s">
        <v>279</v>
      </c>
      <c r="C42" s="90"/>
      <c r="D42" s="107">
        <f>投入係数表!AJ42</f>
        <v>2.4937085335163577E-3</v>
      </c>
      <c r="E42" s="110">
        <f t="shared" si="9"/>
        <v>0.24937085335163578</v>
      </c>
      <c r="F42" s="85">
        <f>分析係数表!C45</f>
        <v>1</v>
      </c>
      <c r="G42" s="110">
        <f>E42*F42</f>
        <v>0.24937085335163578</v>
      </c>
      <c r="H42" s="110">
        <v>0.27629572804270791</v>
      </c>
      <c r="I42" s="110">
        <f>C42+H42</f>
        <v>0.27629572804270791</v>
      </c>
      <c r="J42" s="85">
        <f>分析係数表!G45</f>
        <v>0</v>
      </c>
      <c r="K42" s="111">
        <f>I42*J42</f>
        <v>0</v>
      </c>
      <c r="L42" s="79"/>
      <c r="M42" s="80"/>
      <c r="N42" s="81">
        <f>分析係数表!H45</f>
        <v>0</v>
      </c>
      <c r="O42" s="82">
        <f t="shared" si="3"/>
        <v>0</v>
      </c>
      <c r="P42" s="76">
        <f>分析係数表!C45</f>
        <v>1</v>
      </c>
      <c r="Q42" s="82">
        <f>O42*P42</f>
        <v>0</v>
      </c>
      <c r="R42" s="83">
        <v>3.1875018809596402E-2</v>
      </c>
      <c r="S42" s="84">
        <f>I42+R42</f>
        <v>0.30817074685230433</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107">
        <f>投入係数表!AJ43</f>
        <v>4.1409288492335848E-3</v>
      </c>
      <c r="E43" s="110">
        <f t="shared" si="9"/>
        <v>0.4140928849233585</v>
      </c>
      <c r="F43" s="85">
        <f>分析係数表!C46</f>
        <v>0.339622641509434</v>
      </c>
      <c r="G43" s="110">
        <f>E43*F43</f>
        <v>0.14063531940793308</v>
      </c>
      <c r="H43" s="110">
        <v>0.16287931160664434</v>
      </c>
      <c r="I43" s="110">
        <f>C43+H43</f>
        <v>0.16287931160664434</v>
      </c>
      <c r="J43" s="85">
        <f>分析係数表!G46</f>
        <v>9.1833387996064289E-3</v>
      </c>
      <c r="K43" s="111">
        <f>I43*J43</f>
        <v>1.4957759019304827E-3</v>
      </c>
      <c r="L43" s="79"/>
      <c r="M43" s="80"/>
      <c r="N43" s="81">
        <f>分析係数表!H46</f>
        <v>2.0661561732582222E-2</v>
      </c>
      <c r="O43" s="82">
        <f t="shared" si="3"/>
        <v>0.61407440044819428</v>
      </c>
      <c r="P43" s="76">
        <f>分析係数表!C46</f>
        <v>0.339622641509434</v>
      </c>
      <c r="Q43" s="82">
        <f>O43*P43</f>
        <v>0.20855356996353769</v>
      </c>
      <c r="R43" s="83">
        <v>0.23244820539689293</v>
      </c>
      <c r="S43" s="84">
        <f>I43+R43</f>
        <v>0.3953275170035373</v>
      </c>
      <c r="T43" s="85">
        <f>分析係数表!F46</f>
        <v>0.31321744834371923</v>
      </c>
      <c r="U43" s="86">
        <f t="shared" si="6"/>
        <v>0.12382347613590623</v>
      </c>
      <c r="V43" s="87">
        <f>分析係数表!D46</f>
        <v>3.9357166284027549E-3</v>
      </c>
      <c r="W43" s="167">
        <f t="shared" si="7"/>
        <v>0</v>
      </c>
      <c r="X43" s="76">
        <f>分析係数表!E46</f>
        <v>1.0167267956707117E-2</v>
      </c>
      <c r="Y43" s="166">
        <f t="shared" si="8"/>
        <v>0</v>
      </c>
    </row>
    <row r="44" spans="1:25" x14ac:dyDescent="0.2">
      <c r="A44" s="192">
        <v>40</v>
      </c>
      <c r="B44" s="14" t="s">
        <v>151</v>
      </c>
      <c r="C44" s="197">
        <f>SUM(C5:C43)</f>
        <v>100</v>
      </c>
      <c r="D44" s="108">
        <f>投入係数表!AJ44</f>
        <v>0.44808968199496685</v>
      </c>
      <c r="E44" s="96">
        <f>SUM(E5:E43)</f>
        <v>44.808968199496675</v>
      </c>
      <c r="F44" s="98">
        <f>分析係数表!C47</f>
        <v>0.37586044165269894</v>
      </c>
      <c r="G44" s="96">
        <f>SUM(G5:G43)</f>
        <v>11.104437866814473</v>
      </c>
      <c r="H44" s="96">
        <f>SUM(H5:H43)</f>
        <v>12.547095457493079</v>
      </c>
      <c r="I44" s="96">
        <f>SUM(I5:I43)</f>
        <v>112.54709545749309</v>
      </c>
      <c r="J44" s="98">
        <f>分析係数表!G47</f>
        <v>0.22454849559823431</v>
      </c>
      <c r="K44" s="112">
        <f>SUM(K5:K43)</f>
        <v>47.376119264285613</v>
      </c>
      <c r="L44" s="94">
        <f>最終需要_まとめ!$L$33</f>
        <v>0.62733333333333341</v>
      </c>
      <c r="M44" s="91">
        <f>K44*L44</f>
        <v>29.720618818461844</v>
      </c>
      <c r="N44" s="95">
        <f>分析係数表!H47</f>
        <v>1</v>
      </c>
      <c r="O44" s="96">
        <f>SUM(O5:O43)</f>
        <v>29.720618818461848</v>
      </c>
      <c r="P44" s="92">
        <f>分析係数表!C47</f>
        <v>0.37586044165269894</v>
      </c>
      <c r="Q44" s="96">
        <f>SUM(Q5:Q43)</f>
        <v>14.191088339274723</v>
      </c>
      <c r="R44" s="91">
        <f>SUM(R5:R43)</f>
        <v>15.716819437346704</v>
      </c>
      <c r="S44" s="97">
        <f>SUM(S5:S43)</f>
        <v>128.26391489483979</v>
      </c>
      <c r="T44" s="98">
        <f>分析係数表!F47</f>
        <v>0.4514453000332283</v>
      </c>
      <c r="U44" s="99">
        <f>SUM(U5:U43)</f>
        <v>72.27146028792275</v>
      </c>
      <c r="V44" s="100">
        <f>分析係数表!D47</f>
        <v>6.1166352989693973E-2</v>
      </c>
      <c r="W44" s="164">
        <f>SUM(W5:W43)</f>
        <v>15</v>
      </c>
      <c r="X44" s="92">
        <f>分析係数表!E47</f>
        <v>5.2427176815309715E-2</v>
      </c>
      <c r="Y44" s="165">
        <f>SUM(Y5:Y43)</f>
        <v>14</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5" right="0.75" top="1" bottom="1" header="0.51200000000000001" footer="0.5120000000000000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368</v>
      </c>
      <c r="S2" s="3" t="s">
        <v>153</v>
      </c>
      <c r="U2" s="64" t="s">
        <v>210</v>
      </c>
      <c r="W2" s="3" t="s">
        <v>130</v>
      </c>
      <c r="Y2" s="3" t="s">
        <v>154</v>
      </c>
    </row>
    <row r="3" spans="1:25" ht="44" x14ac:dyDescent="0.2">
      <c r="B3" s="65"/>
      <c r="C3" s="66" t="s">
        <v>228</v>
      </c>
      <c r="D3" s="66" t="s">
        <v>383</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投入係数表!AK5</f>
        <v>2.3879013000795966E-3</v>
      </c>
      <c r="E5" s="110">
        <f>$C$39*D5</f>
        <v>0.23879013000795965</v>
      </c>
      <c r="F5" s="85">
        <f>分析係数表!C8</f>
        <v>0.31930596918295995</v>
      </c>
      <c r="G5" s="110">
        <f t="shared" ref="G5:G38" si="0">E5*F5</f>
        <v>7.6247113893516558E-2</v>
      </c>
      <c r="H5" s="110">
        <f t="array" ref="H5:H43">MMULT(逆行列係数!C5:AO43,'35'!G5:G43)</f>
        <v>8.2916535349041962E-2</v>
      </c>
      <c r="I5" s="110">
        <f t="shared" ref="I5:I38" si="1">C5+H5</f>
        <v>8.2916535349041962E-2</v>
      </c>
      <c r="J5" s="85">
        <f>分析係数表!G8</f>
        <v>0.11985164942416553</v>
      </c>
      <c r="K5" s="111">
        <f t="shared" ref="K5:K38" si="2">I5*J5</f>
        <v>9.9376835261198049E-3</v>
      </c>
      <c r="L5" s="79" t="s">
        <v>178</v>
      </c>
      <c r="M5" s="80" t="s">
        <v>178</v>
      </c>
      <c r="N5" s="81">
        <f>分析係数表!H8</f>
        <v>1.0269115390614515E-2</v>
      </c>
      <c r="O5" s="82">
        <f t="shared" ref="O5:O43" si="3">$M$44*N5</f>
        <v>0.33516278105102515</v>
      </c>
      <c r="P5" s="76">
        <f>分析係数表!C8</f>
        <v>0.31930596918295995</v>
      </c>
      <c r="Q5" s="82">
        <f t="shared" ref="Q5:Q38" si="4">O5*P5</f>
        <v>0.10701947663755379</v>
      </c>
      <c r="R5" s="83">
        <f t="array" ref="R5:R43">MMULT(逆行列係数!C5:AO43,'35'!Q5:Q43)</f>
        <v>0.13856826023554097</v>
      </c>
      <c r="S5" s="84">
        <f t="shared" ref="S5:S38" si="5">I5+R5</f>
        <v>0.22148479558458295</v>
      </c>
      <c r="T5" s="85">
        <f>分析係数表!F8</f>
        <v>0.45168846379074762</v>
      </c>
      <c r="U5" s="86">
        <f t="shared" ref="U5:U38" si="6">S5*T5</f>
        <v>0.10004212707060803</v>
      </c>
      <c r="V5" s="87">
        <f>分析係数表!D8</f>
        <v>0.28986921725551434</v>
      </c>
      <c r="W5" s="167">
        <f t="shared" ref="W5:W38" si="7">ROUND(S5*V5,0)</f>
        <v>0</v>
      </c>
      <c r="X5" s="76">
        <f>分析係数表!E8</f>
        <v>0.15732968963497951</v>
      </c>
      <c r="Y5" s="166">
        <f t="shared" ref="Y5:Y38" si="8">ROUND(S5*X5,0)</f>
        <v>0</v>
      </c>
    </row>
    <row r="6" spans="1:25" x14ac:dyDescent="0.2">
      <c r="A6" s="6" t="s">
        <v>220</v>
      </c>
      <c r="B6" s="5" t="s">
        <v>266</v>
      </c>
      <c r="C6" s="90"/>
      <c r="D6" s="107">
        <f>投入係数表!AK6</f>
        <v>0</v>
      </c>
      <c r="E6" s="110">
        <f t="shared" ref="E6:E43" si="9">$C$39*D6</f>
        <v>0</v>
      </c>
      <c r="F6" s="85">
        <f>分析係数表!C9</f>
        <v>0.10538116591928248</v>
      </c>
      <c r="G6" s="110">
        <f t="shared" si="0"/>
        <v>0</v>
      </c>
      <c r="H6" s="110">
        <v>1.2585536481896954E-3</v>
      </c>
      <c r="I6" s="110">
        <f t="shared" si="1"/>
        <v>1.2585536481896954E-3</v>
      </c>
      <c r="J6" s="85">
        <f>分析係数表!G9</f>
        <v>0.23529411764705882</v>
      </c>
      <c r="K6" s="111">
        <f t="shared" si="2"/>
        <v>2.961302701622813E-4</v>
      </c>
      <c r="L6" s="79"/>
      <c r="M6" s="80"/>
      <c r="N6" s="81">
        <f>分析係数表!H9</f>
        <v>5.5136190016722222E-4</v>
      </c>
      <c r="O6" s="82">
        <f t="shared" si="3"/>
        <v>1.7995317103410746E-2</v>
      </c>
      <c r="P6" s="76">
        <f>分析係数表!C9</f>
        <v>0.10538116591928248</v>
      </c>
      <c r="Q6" s="82">
        <f t="shared" si="4"/>
        <v>1.8963674974446297E-3</v>
      </c>
      <c r="R6" s="83">
        <v>2.2422154015258509E-3</v>
      </c>
      <c r="S6" s="84">
        <f t="shared" si="5"/>
        <v>3.5007690497155463E-3</v>
      </c>
      <c r="T6" s="85">
        <f>分析係数表!F9</f>
        <v>0.68627450980392157</v>
      </c>
      <c r="U6" s="86">
        <f t="shared" si="6"/>
        <v>2.4024885635302771E-3</v>
      </c>
      <c r="V6" s="87">
        <f>分析係数表!D9</f>
        <v>0.17647058823529413</v>
      </c>
      <c r="W6" s="167">
        <f t="shared" si="7"/>
        <v>0</v>
      </c>
      <c r="X6" s="76">
        <f>分析係数表!E9</f>
        <v>0.11764705882352941</v>
      </c>
      <c r="Y6" s="166">
        <f t="shared" si="8"/>
        <v>0</v>
      </c>
    </row>
    <row r="7" spans="1:25" x14ac:dyDescent="0.2">
      <c r="A7" s="6" t="s">
        <v>221</v>
      </c>
      <c r="B7" s="5" t="s">
        <v>267</v>
      </c>
      <c r="C7" s="90"/>
      <c r="D7" s="107">
        <f>投入係数表!AK7</f>
        <v>0</v>
      </c>
      <c r="E7" s="110">
        <f t="shared" si="9"/>
        <v>0</v>
      </c>
      <c r="F7" s="85">
        <f>分析係数表!C10</f>
        <v>4.5045045045044585E-3</v>
      </c>
      <c r="G7" s="110">
        <f t="shared" si="0"/>
        <v>0</v>
      </c>
      <c r="H7" s="110">
        <v>6.1216902443605526E-5</v>
      </c>
      <c r="I7" s="110">
        <f t="shared" si="1"/>
        <v>6.1216902443605526E-5</v>
      </c>
      <c r="J7" s="85">
        <f>分析係数表!G10</f>
        <v>0.2857142857142857</v>
      </c>
      <c r="K7" s="111">
        <f t="shared" si="2"/>
        <v>1.7490543555315863E-5</v>
      </c>
      <c r="L7" s="79"/>
      <c r="M7" s="80"/>
      <c r="N7" s="81">
        <f>分析係数表!H10</f>
        <v>1.0301761818913889E-3</v>
      </c>
      <c r="O7" s="82">
        <f t="shared" si="3"/>
        <v>3.3622829324793761E-2</v>
      </c>
      <c r="P7" s="76">
        <f>分析係数表!C10</f>
        <v>4.5045045045044585E-3</v>
      </c>
      <c r="Q7" s="82">
        <f t="shared" si="4"/>
        <v>1.5145418614771809E-4</v>
      </c>
      <c r="R7" s="83">
        <v>2.2454423445170067E-4</v>
      </c>
      <c r="S7" s="84">
        <f t="shared" si="5"/>
        <v>2.8576113689530622E-4</v>
      </c>
      <c r="T7" s="85">
        <f>分析係数表!F10</f>
        <v>0.5714285714285714</v>
      </c>
      <c r="U7" s="86">
        <f t="shared" si="6"/>
        <v>1.6329207822588928E-4</v>
      </c>
      <c r="V7" s="87">
        <f>分析係数表!D10</f>
        <v>0</v>
      </c>
      <c r="W7" s="167">
        <f t="shared" si="7"/>
        <v>0</v>
      </c>
      <c r="X7" s="76">
        <f>分析係数表!E10</f>
        <v>0</v>
      </c>
      <c r="Y7" s="166">
        <f t="shared" si="8"/>
        <v>0</v>
      </c>
    </row>
    <row r="8" spans="1:25" x14ac:dyDescent="0.2">
      <c r="A8" s="6" t="s">
        <v>222</v>
      </c>
      <c r="B8" s="5" t="s">
        <v>27</v>
      </c>
      <c r="C8" s="90"/>
      <c r="D8" s="107">
        <f>投入係数表!AK8</f>
        <v>0</v>
      </c>
      <c r="E8" s="110">
        <f t="shared" si="9"/>
        <v>0</v>
      </c>
      <c r="F8" s="85">
        <f>分析係数表!C11</f>
        <v>3.1931139802859887E-3</v>
      </c>
      <c r="G8" s="110">
        <f t="shared" si="0"/>
        <v>0</v>
      </c>
      <c r="H8" s="110">
        <v>3.1717049297395932E-4</v>
      </c>
      <c r="I8" s="110">
        <f t="shared" si="1"/>
        <v>3.1717049297395932E-4</v>
      </c>
      <c r="J8" s="85">
        <f>分析係数表!G11</f>
        <v>0.37142857142857144</v>
      </c>
      <c r="K8" s="111">
        <f t="shared" si="2"/>
        <v>1.1780618310461347E-4</v>
      </c>
      <c r="L8" s="79"/>
      <c r="M8" s="80"/>
      <c r="N8" s="81">
        <f>分析係数表!H11</f>
        <v>-1.8136904610763891E-5</v>
      </c>
      <c r="O8" s="82">
        <f t="shared" si="3"/>
        <v>-5.9195122050693244E-4</v>
      </c>
      <c r="P8" s="76">
        <f>分析係数表!C11</f>
        <v>3.1931139802859887E-3</v>
      </c>
      <c r="Q8" s="82">
        <f t="shared" si="4"/>
        <v>-1.8901677178480401E-6</v>
      </c>
      <c r="R8" s="83">
        <v>4.2135924633976277E-4</v>
      </c>
      <c r="S8" s="84">
        <f t="shared" si="5"/>
        <v>7.3852973931372214E-4</v>
      </c>
      <c r="T8" s="85">
        <f>分析係数表!F11</f>
        <v>0.6</v>
      </c>
      <c r="U8" s="86">
        <f t="shared" si="6"/>
        <v>4.4311784358823326E-4</v>
      </c>
      <c r="V8" s="87">
        <f>分析係数表!D11</f>
        <v>2.8571428571428571E-2</v>
      </c>
      <c r="W8" s="167">
        <f t="shared" si="7"/>
        <v>0</v>
      </c>
      <c r="X8" s="76">
        <f>分析係数表!E11</f>
        <v>0</v>
      </c>
      <c r="Y8" s="166">
        <f t="shared" si="8"/>
        <v>0</v>
      </c>
    </row>
    <row r="9" spans="1:25" x14ac:dyDescent="0.2">
      <c r="A9" s="6" t="s">
        <v>223</v>
      </c>
      <c r="B9" s="5" t="s">
        <v>191</v>
      </c>
      <c r="C9" s="90"/>
      <c r="D9" s="107">
        <f>投入係数表!AK9</f>
        <v>1.3266118333775537E-3</v>
      </c>
      <c r="E9" s="110">
        <f t="shared" si="9"/>
        <v>0.13266118333775537</v>
      </c>
      <c r="F9" s="85">
        <f>分析係数表!C12</f>
        <v>6.6043595279642764E-2</v>
      </c>
      <c r="G9" s="110">
        <f t="shared" si="0"/>
        <v>8.7614215016772034E-3</v>
      </c>
      <c r="H9" s="110">
        <v>1.1314897912342295E-2</v>
      </c>
      <c r="I9" s="110">
        <f t="shared" si="1"/>
        <v>1.1314897912342295E-2</v>
      </c>
      <c r="J9" s="85">
        <f>分析係数表!G12</f>
        <v>0.14090852981113441</v>
      </c>
      <c r="K9" s="111">
        <f t="shared" si="2"/>
        <v>1.5943656297912267E-3</v>
      </c>
      <c r="L9" s="79"/>
      <c r="M9" s="80"/>
      <c r="N9" s="81">
        <f>分析係数表!H12</f>
        <v>8.4811793340854105E-2</v>
      </c>
      <c r="O9" s="82">
        <f t="shared" si="3"/>
        <v>2.7680822973345176</v>
      </c>
      <c r="P9" s="76">
        <f>分析係数表!C12</f>
        <v>6.6043595279642764E-2</v>
      </c>
      <c r="Q9" s="82">
        <f t="shared" si="4"/>
        <v>0.18281410694590464</v>
      </c>
      <c r="R9" s="83">
        <v>0.20461051875663819</v>
      </c>
      <c r="S9" s="84">
        <f t="shared" si="5"/>
        <v>0.21592541666898049</v>
      </c>
      <c r="T9" s="85">
        <f>分析係数表!F12</f>
        <v>0.31027033699543266</v>
      </c>
      <c r="U9" s="86">
        <f t="shared" si="6"/>
        <v>6.6995251795763794E-2</v>
      </c>
      <c r="V9" s="87">
        <f>分析係数表!D12</f>
        <v>7.3571164053820512E-2</v>
      </c>
      <c r="W9" s="167">
        <f t="shared" si="7"/>
        <v>0</v>
      </c>
      <c r="X9" s="76">
        <f>分析係数表!E12</f>
        <v>7.8015059869151956E-2</v>
      </c>
      <c r="Y9" s="166">
        <f t="shared" si="8"/>
        <v>0</v>
      </c>
    </row>
    <row r="10" spans="1:25" x14ac:dyDescent="0.2">
      <c r="A10" s="6" t="s">
        <v>224</v>
      </c>
      <c r="B10" s="5" t="s">
        <v>28</v>
      </c>
      <c r="C10" s="90"/>
      <c r="D10" s="107">
        <f>投入係数表!AK10</f>
        <v>2.6797559034226585E-2</v>
      </c>
      <c r="E10" s="110">
        <f t="shared" si="9"/>
        <v>2.6797559034226586</v>
      </c>
      <c r="F10" s="85">
        <f>分析係数表!C13</f>
        <v>0</v>
      </c>
      <c r="G10" s="110">
        <f t="shared" si="0"/>
        <v>0</v>
      </c>
      <c r="H10" s="110">
        <v>0</v>
      </c>
      <c r="I10" s="110">
        <f t="shared" si="1"/>
        <v>0</v>
      </c>
      <c r="J10" s="85">
        <f>分析係数表!G13</f>
        <v>0.24778761061946902</v>
      </c>
      <c r="K10" s="111">
        <f t="shared" si="2"/>
        <v>0</v>
      </c>
      <c r="L10" s="79"/>
      <c r="M10" s="80"/>
      <c r="N10" s="81">
        <f>分析係数表!H13</f>
        <v>1.3780420123258403E-2</v>
      </c>
      <c r="O10" s="82">
        <f t="shared" si="3"/>
        <v>0.44976453734116728</v>
      </c>
      <c r="P10" s="76">
        <f>分析係数表!C13</f>
        <v>0</v>
      </c>
      <c r="Q10" s="82">
        <f t="shared" si="4"/>
        <v>0</v>
      </c>
      <c r="R10" s="83">
        <v>0</v>
      </c>
      <c r="S10" s="84">
        <f t="shared" si="5"/>
        <v>0</v>
      </c>
      <c r="T10" s="85">
        <f>分析係数表!F13</f>
        <v>0.38938053097345132</v>
      </c>
      <c r="U10" s="86">
        <f t="shared" si="6"/>
        <v>0</v>
      </c>
      <c r="V10" s="87">
        <f>分析係数表!D13</f>
        <v>0.4336283185840708</v>
      </c>
      <c r="W10" s="167">
        <f t="shared" si="7"/>
        <v>0</v>
      </c>
      <c r="X10" s="76">
        <f>分析係数表!E13</f>
        <v>0.32743362831858408</v>
      </c>
      <c r="Y10" s="166">
        <f t="shared" si="8"/>
        <v>0</v>
      </c>
    </row>
    <row r="11" spans="1:25" x14ac:dyDescent="0.2">
      <c r="A11" s="6" t="s">
        <v>225</v>
      </c>
      <c r="B11" s="5" t="s">
        <v>268</v>
      </c>
      <c r="C11" s="90"/>
      <c r="D11" s="107">
        <f>投入係数表!AK11</f>
        <v>1.9633855133987795E-2</v>
      </c>
      <c r="E11" s="110">
        <f t="shared" si="9"/>
        <v>1.9633855133987794</v>
      </c>
      <c r="F11" s="85">
        <f>分析係数表!C14</f>
        <v>0.21132596685082872</v>
      </c>
      <c r="G11" s="110">
        <f t="shared" si="0"/>
        <v>0.41491434191990778</v>
      </c>
      <c r="H11" s="110">
        <v>0.63731105925492237</v>
      </c>
      <c r="I11" s="110">
        <f t="shared" si="1"/>
        <v>0.63731105925492237</v>
      </c>
      <c r="J11" s="85">
        <f>分析係数表!G14</f>
        <v>0.15875192868163895</v>
      </c>
      <c r="K11" s="111">
        <f t="shared" si="2"/>
        <v>0.10117435982685721</v>
      </c>
      <c r="L11" s="79"/>
      <c r="M11" s="80"/>
      <c r="N11" s="81">
        <f>分析係数表!H14</f>
        <v>1.0700773720350694E-3</v>
      </c>
      <c r="O11" s="82">
        <f t="shared" si="3"/>
        <v>3.4925122009909014E-2</v>
      </c>
      <c r="P11" s="76">
        <f>分析係数表!C14</f>
        <v>0.21132596685082872</v>
      </c>
      <c r="Q11" s="82">
        <f t="shared" si="4"/>
        <v>7.3805851761271808E-3</v>
      </c>
      <c r="R11" s="83">
        <v>3.9249206470925987E-2</v>
      </c>
      <c r="S11" s="84">
        <f t="shared" si="5"/>
        <v>0.67656026572584838</v>
      </c>
      <c r="T11" s="85">
        <f>分析係数表!F14</f>
        <v>0.30327447282701869</v>
      </c>
      <c r="U11" s="86">
        <f t="shared" si="6"/>
        <v>0.20518345792371434</v>
      </c>
      <c r="V11" s="87">
        <f>分析係数表!D14</f>
        <v>3.2144693982513288E-2</v>
      </c>
      <c r="W11" s="167">
        <f t="shared" si="7"/>
        <v>0</v>
      </c>
      <c r="X11" s="76">
        <f>分析係数表!E14</f>
        <v>3.1630378878793074E-2</v>
      </c>
      <c r="Y11" s="166">
        <f t="shared" si="8"/>
        <v>0</v>
      </c>
    </row>
    <row r="12" spans="1:25" x14ac:dyDescent="0.2">
      <c r="A12" s="6" t="s">
        <v>226</v>
      </c>
      <c r="B12" s="5" t="s">
        <v>29</v>
      </c>
      <c r="C12" s="90"/>
      <c r="D12" s="107">
        <f>投入係数表!AK12</f>
        <v>2.6532236667551074E-3</v>
      </c>
      <c r="E12" s="110">
        <f t="shared" si="9"/>
        <v>0.26532236667551073</v>
      </c>
      <c r="F12" s="85">
        <f>分析係数表!C15</f>
        <v>0</v>
      </c>
      <c r="G12" s="110">
        <f t="shared" si="0"/>
        <v>0</v>
      </c>
      <c r="H12" s="110">
        <v>0</v>
      </c>
      <c r="I12" s="110">
        <f t="shared" si="1"/>
        <v>0</v>
      </c>
      <c r="J12" s="85">
        <f>分析係数表!G15</f>
        <v>9.5610291218868382E-2</v>
      </c>
      <c r="K12" s="111">
        <f t="shared" si="2"/>
        <v>0</v>
      </c>
      <c r="L12" s="79"/>
      <c r="M12" s="80"/>
      <c r="N12" s="81">
        <f>分析係数表!H15</f>
        <v>7.8206332681613894E-3</v>
      </c>
      <c r="O12" s="82">
        <f t="shared" si="3"/>
        <v>0.25524936628258926</v>
      </c>
      <c r="P12" s="76">
        <f>分析係数表!C15</f>
        <v>0</v>
      </c>
      <c r="Q12" s="82">
        <f t="shared" si="4"/>
        <v>0</v>
      </c>
      <c r="R12" s="83">
        <v>0</v>
      </c>
      <c r="S12" s="84">
        <f t="shared" si="5"/>
        <v>0</v>
      </c>
      <c r="T12" s="85">
        <f>分析係数表!F15</f>
        <v>0.30380007199053838</v>
      </c>
      <c r="U12" s="86">
        <f t="shared" si="6"/>
        <v>0</v>
      </c>
      <c r="V12" s="87">
        <f>分析係数表!D15</f>
        <v>2.6036578049742035E-2</v>
      </c>
      <c r="W12" s="167">
        <f t="shared" si="7"/>
        <v>0</v>
      </c>
      <c r="X12" s="76">
        <f>分析係数表!E15</f>
        <v>2.4065408546305341E-2</v>
      </c>
      <c r="Y12" s="166">
        <f t="shared" si="8"/>
        <v>0</v>
      </c>
    </row>
    <row r="13" spans="1:25" x14ac:dyDescent="0.2">
      <c r="A13" s="6" t="s">
        <v>227</v>
      </c>
      <c r="B13" s="5" t="s">
        <v>30</v>
      </c>
      <c r="C13" s="90"/>
      <c r="D13" s="107">
        <f>投入係数表!AK13</f>
        <v>3.7145131334571503E-3</v>
      </c>
      <c r="E13" s="110">
        <f t="shared" si="9"/>
        <v>0.37145131334571502</v>
      </c>
      <c r="F13" s="85">
        <f>分析係数表!C16</f>
        <v>5.160637490513531E-2</v>
      </c>
      <c r="G13" s="110">
        <f t="shared" si="0"/>
        <v>1.916925573552386E-2</v>
      </c>
      <c r="H13" s="110">
        <v>2.329201708683434E-2</v>
      </c>
      <c r="I13" s="110">
        <f t="shared" si="1"/>
        <v>2.329201708683434E-2</v>
      </c>
      <c r="J13" s="85">
        <f>分析係数表!G16</f>
        <v>3.3358042994810974E-2</v>
      </c>
      <c r="K13" s="111">
        <f t="shared" si="2"/>
        <v>7.7697610741849182E-4</v>
      </c>
      <c r="L13" s="79"/>
      <c r="M13" s="80"/>
      <c r="N13" s="81">
        <f>分析係数表!H16</f>
        <v>1.6069297485136805E-2</v>
      </c>
      <c r="O13" s="82">
        <f t="shared" si="3"/>
        <v>0.5244687813691421</v>
      </c>
      <c r="P13" s="76">
        <f>分析係数表!C16</f>
        <v>5.160637490513531E-2</v>
      </c>
      <c r="Q13" s="82">
        <f t="shared" si="4"/>
        <v>2.7065932557375393E-2</v>
      </c>
      <c r="R13" s="83">
        <v>3.0891993778021633E-2</v>
      </c>
      <c r="S13" s="84">
        <f t="shared" si="5"/>
        <v>5.4184010864855969E-2</v>
      </c>
      <c r="T13" s="85">
        <f>分析係数表!F16</f>
        <v>0.28836174944403259</v>
      </c>
      <c r="U13" s="86">
        <f t="shared" si="6"/>
        <v>1.5624596164884336E-2</v>
      </c>
      <c r="V13" s="87">
        <f>分析係数表!D16</f>
        <v>3.1875463306152707E-2</v>
      </c>
      <c r="W13" s="167">
        <f t="shared" si="7"/>
        <v>0</v>
      </c>
      <c r="X13" s="76">
        <f>分析係数表!E16</f>
        <v>3.039288361749444E-2</v>
      </c>
      <c r="Y13" s="166">
        <f t="shared" si="8"/>
        <v>0</v>
      </c>
    </row>
    <row r="14" spans="1:25" x14ac:dyDescent="0.2">
      <c r="A14" s="6" t="s">
        <v>2</v>
      </c>
      <c r="B14" s="5" t="s">
        <v>365</v>
      </c>
      <c r="C14" s="90"/>
      <c r="D14" s="107">
        <f>投入係数表!AK14</f>
        <v>8.2249933669408335E-3</v>
      </c>
      <c r="E14" s="110">
        <f t="shared" si="9"/>
        <v>0.82249933669408337</v>
      </c>
      <c r="F14" s="85">
        <f>分析係数表!C17</f>
        <v>0.10194271980773084</v>
      </c>
      <c r="G14" s="110">
        <f t="shared" si="0"/>
        <v>8.3847819422649406E-2</v>
      </c>
      <c r="H14" s="110">
        <v>0.11765949327708927</v>
      </c>
      <c r="I14" s="110">
        <f t="shared" si="1"/>
        <v>0.11765949327708927</v>
      </c>
      <c r="J14" s="85">
        <f>分析係数表!G17</f>
        <v>0.21196160054370911</v>
      </c>
      <c r="K14" s="111">
        <f t="shared" si="2"/>
        <v>2.4939294514173625E-2</v>
      </c>
      <c r="L14" s="79"/>
      <c r="M14" s="80"/>
      <c r="N14" s="81">
        <f>分析係数表!H17</f>
        <v>2.8221023574348612E-3</v>
      </c>
      <c r="O14" s="82">
        <f t="shared" si="3"/>
        <v>9.2107609910878685E-2</v>
      </c>
      <c r="P14" s="76">
        <f>分析係数表!C17</f>
        <v>0.10194271980773084</v>
      </c>
      <c r="Q14" s="82">
        <f t="shared" si="4"/>
        <v>9.3897002693044788E-3</v>
      </c>
      <c r="R14" s="83">
        <v>2.0595011089996649E-2</v>
      </c>
      <c r="S14" s="84">
        <f t="shared" si="5"/>
        <v>0.13825450436708592</v>
      </c>
      <c r="T14" s="85">
        <f>分析係数表!F17</f>
        <v>0.32180783280944697</v>
      </c>
      <c r="U14" s="86">
        <f t="shared" si="6"/>
        <v>4.4491382426516138E-2</v>
      </c>
      <c r="V14" s="87">
        <f>分析係数表!D17</f>
        <v>8.2490867385948519E-2</v>
      </c>
      <c r="W14" s="167">
        <f t="shared" si="7"/>
        <v>0</v>
      </c>
      <c r="X14" s="76">
        <f>分析係数表!E17</f>
        <v>8.6313822105173729E-2</v>
      </c>
      <c r="Y14" s="166">
        <f t="shared" si="8"/>
        <v>0</v>
      </c>
    </row>
    <row r="15" spans="1:25" x14ac:dyDescent="0.2">
      <c r="A15" s="6" t="s">
        <v>3</v>
      </c>
      <c r="B15" s="5" t="s">
        <v>31</v>
      </c>
      <c r="C15" s="90"/>
      <c r="D15" s="107">
        <f>投入係数表!AK15</f>
        <v>5.3064473335102144E-4</v>
      </c>
      <c r="E15" s="110">
        <f t="shared" si="9"/>
        <v>5.3064473335102141E-2</v>
      </c>
      <c r="F15" s="85">
        <f>分析係数表!C18</f>
        <v>6.449787835926446E-2</v>
      </c>
      <c r="G15" s="110">
        <f t="shared" si="0"/>
        <v>3.4225459463658502E-3</v>
      </c>
      <c r="H15" s="110">
        <v>6.0356179138792944E-3</v>
      </c>
      <c r="I15" s="110">
        <f t="shared" si="1"/>
        <v>6.0356179138792944E-3</v>
      </c>
      <c r="J15" s="85">
        <f>分析係数表!G18</f>
        <v>0.21547360809833696</v>
      </c>
      <c r="K15" s="111">
        <f t="shared" si="2"/>
        <v>1.3005163690065292E-3</v>
      </c>
      <c r="L15" s="79"/>
      <c r="M15" s="80"/>
      <c r="N15" s="81">
        <f>分析係数表!H18</f>
        <v>4.2077618696972224E-4</v>
      </c>
      <c r="O15" s="82">
        <f t="shared" si="3"/>
        <v>1.3733268315760832E-2</v>
      </c>
      <c r="P15" s="76">
        <f>分析係数表!C18</f>
        <v>6.449787835926446E-2</v>
      </c>
      <c r="Q15" s="82">
        <f t="shared" si="4"/>
        <v>8.8576666930508289E-4</v>
      </c>
      <c r="R15" s="83">
        <v>2.2765115304387521E-3</v>
      </c>
      <c r="S15" s="84">
        <f t="shared" si="5"/>
        <v>8.3121294443180456E-3</v>
      </c>
      <c r="T15" s="85">
        <f>分析係数表!F18</f>
        <v>0.45914678235719453</v>
      </c>
      <c r="U15" s="86">
        <f t="shared" si="6"/>
        <v>3.8164874888951261E-3</v>
      </c>
      <c r="V15" s="87">
        <f>分析係数表!D18</f>
        <v>2.2415039768618944E-2</v>
      </c>
      <c r="W15" s="167">
        <f t="shared" si="7"/>
        <v>0</v>
      </c>
      <c r="X15" s="76">
        <f>分析係数表!E18</f>
        <v>1.6630513376717282E-2</v>
      </c>
      <c r="Y15" s="166">
        <f t="shared" si="8"/>
        <v>0</v>
      </c>
    </row>
    <row r="16" spans="1:25" x14ac:dyDescent="0.2">
      <c r="A16" s="6" t="s">
        <v>4</v>
      </c>
      <c r="B16" s="5" t="s">
        <v>32</v>
      </c>
      <c r="C16" s="90"/>
      <c r="D16" s="107">
        <f>投入係数表!AK16</f>
        <v>0</v>
      </c>
      <c r="E16" s="110">
        <f t="shared" si="9"/>
        <v>0</v>
      </c>
      <c r="F16" s="85">
        <f>分析係数表!C19</f>
        <v>8.3816636211964779E-2</v>
      </c>
      <c r="G16" s="110">
        <f t="shared" si="0"/>
        <v>0</v>
      </c>
      <c r="H16" s="110">
        <v>3.4735364688062357E-3</v>
      </c>
      <c r="I16" s="110">
        <f t="shared" si="1"/>
        <v>3.4735364688062357E-3</v>
      </c>
      <c r="J16" s="85">
        <f>分析係数表!G19</f>
        <v>5.7589381288803254E-2</v>
      </c>
      <c r="K16" s="111">
        <f t="shared" si="2"/>
        <v>2.0003881612264555E-4</v>
      </c>
      <c r="L16" s="79"/>
      <c r="M16" s="80"/>
      <c r="N16" s="81">
        <f>分析係数表!H19</f>
        <v>-1.0882142766458335E-4</v>
      </c>
      <c r="O16" s="82">
        <f t="shared" si="3"/>
        <v>-3.5517073230415951E-3</v>
      </c>
      <c r="P16" s="76">
        <f>分析係数表!C19</f>
        <v>8.3816636211964779E-2</v>
      </c>
      <c r="Q16" s="82">
        <f t="shared" si="4"/>
        <v>-2.9769216062674862E-4</v>
      </c>
      <c r="R16" s="83">
        <v>1.9249876811103799E-3</v>
      </c>
      <c r="S16" s="84">
        <f t="shared" si="5"/>
        <v>5.3985241499166156E-3</v>
      </c>
      <c r="T16" s="85">
        <f>分析係数表!F19</f>
        <v>0.2397773496039392</v>
      </c>
      <c r="U16" s="86">
        <f t="shared" si="6"/>
        <v>1.2944438124398651E-3</v>
      </c>
      <c r="V16" s="87">
        <f>分析係数表!D19</f>
        <v>1.3059302076643117E-2</v>
      </c>
      <c r="W16" s="167">
        <f t="shared" si="7"/>
        <v>0</v>
      </c>
      <c r="X16" s="76">
        <f>分析係数表!E19</f>
        <v>1.4771997430956968E-2</v>
      </c>
      <c r="Y16" s="166">
        <f t="shared" si="8"/>
        <v>0</v>
      </c>
    </row>
    <row r="17" spans="1:25" x14ac:dyDescent="0.2">
      <c r="A17" s="6" t="s">
        <v>5</v>
      </c>
      <c r="B17" s="5" t="s">
        <v>33</v>
      </c>
      <c r="C17" s="90"/>
      <c r="D17" s="107">
        <f>投入係数表!AK17</f>
        <v>2.6532236667551072E-4</v>
      </c>
      <c r="E17" s="110">
        <f t="shared" si="9"/>
        <v>2.6532236667551071E-2</v>
      </c>
      <c r="F17" s="85">
        <f>分析係数表!C20</f>
        <v>0.20483184148778999</v>
      </c>
      <c r="G17" s="110">
        <f t="shared" si="0"/>
        <v>5.4346468954043501E-3</v>
      </c>
      <c r="H17" s="110">
        <v>1.7754572696978489E-2</v>
      </c>
      <c r="I17" s="110">
        <f t="shared" si="1"/>
        <v>1.7754572696978489E-2</v>
      </c>
      <c r="J17" s="85">
        <f>分析係数表!G20</f>
        <v>0.10000439000834102</v>
      </c>
      <c r="K17" s="111">
        <f t="shared" si="2"/>
        <v>1.7755352124200798E-3</v>
      </c>
      <c r="L17" s="79"/>
      <c r="M17" s="80"/>
      <c r="N17" s="81">
        <f>分析係数表!H20</f>
        <v>5.2234285279000004E-4</v>
      </c>
      <c r="O17" s="82">
        <f t="shared" si="3"/>
        <v>1.7048195150599656E-2</v>
      </c>
      <c r="P17" s="76">
        <f>分析係数表!C20</f>
        <v>0.20483184148778999</v>
      </c>
      <c r="Q17" s="82">
        <f t="shared" si="4"/>
        <v>3.4920132067405387E-3</v>
      </c>
      <c r="R17" s="83">
        <v>1.2391742657161992E-2</v>
      </c>
      <c r="S17" s="84">
        <f t="shared" si="5"/>
        <v>3.0146315354140481E-2</v>
      </c>
      <c r="T17" s="85">
        <f>分析係数表!F20</f>
        <v>0.22283682338996444</v>
      </c>
      <c r="U17" s="86">
        <f t="shared" si="6"/>
        <v>6.7177091504287759E-3</v>
      </c>
      <c r="V17" s="87">
        <f>分析係数表!D20</f>
        <v>1.650643136221959E-2</v>
      </c>
      <c r="W17" s="167">
        <f t="shared" si="7"/>
        <v>0</v>
      </c>
      <c r="X17" s="76">
        <f>分析係数表!E20</f>
        <v>1.8613635365907197E-2</v>
      </c>
      <c r="Y17" s="166">
        <f t="shared" si="8"/>
        <v>0</v>
      </c>
    </row>
    <row r="18" spans="1:25" x14ac:dyDescent="0.2">
      <c r="A18" s="6" t="s">
        <v>6</v>
      </c>
      <c r="B18" s="5" t="s">
        <v>34</v>
      </c>
      <c r="C18" s="90"/>
      <c r="D18" s="107">
        <f>投入係数表!AK18</f>
        <v>2.6532236667551074E-3</v>
      </c>
      <c r="E18" s="110">
        <f t="shared" si="9"/>
        <v>0.26532236667551073</v>
      </c>
      <c r="F18" s="85">
        <f>分析係数表!C21</f>
        <v>0.18990139408364504</v>
      </c>
      <c r="G18" s="110">
        <f t="shared" si="0"/>
        <v>5.0385087313251531E-2</v>
      </c>
      <c r="H18" s="110">
        <v>6.5756907392500757E-2</v>
      </c>
      <c r="I18" s="110">
        <f t="shared" si="1"/>
        <v>6.5756907392500757E-2</v>
      </c>
      <c r="J18" s="85">
        <f>分析係数表!G21</f>
        <v>0.28518653100775193</v>
      </c>
      <c r="K18" s="111">
        <f t="shared" si="2"/>
        <v>1.8752984309065291E-2</v>
      </c>
      <c r="L18" s="79"/>
      <c r="M18" s="80"/>
      <c r="N18" s="81">
        <f>分析係数表!H21</f>
        <v>8.7057142131666677E-4</v>
      </c>
      <c r="O18" s="82">
        <f t="shared" si="3"/>
        <v>2.8413658584332761E-2</v>
      </c>
      <c r="P18" s="76">
        <f>分析係数表!C21</f>
        <v>0.18990139408364504</v>
      </c>
      <c r="Q18" s="82">
        <f t="shared" si="4"/>
        <v>5.3957933761815194E-3</v>
      </c>
      <c r="R18" s="83">
        <v>1.4575656545759519E-2</v>
      </c>
      <c r="S18" s="84">
        <f t="shared" si="5"/>
        <v>8.0332563938260271E-2</v>
      </c>
      <c r="T18" s="85">
        <f>分析係数表!F21</f>
        <v>0.42587209302325579</v>
      </c>
      <c r="U18" s="86">
        <f t="shared" si="6"/>
        <v>3.4211397142311424E-2</v>
      </c>
      <c r="V18" s="87">
        <f>分析係数表!D21</f>
        <v>1.7623546511627907E-2</v>
      </c>
      <c r="W18" s="167">
        <f t="shared" si="7"/>
        <v>0</v>
      </c>
      <c r="X18" s="76">
        <f>分析係数表!E21</f>
        <v>1.5746124031007752E-2</v>
      </c>
      <c r="Y18" s="166">
        <f t="shared" si="8"/>
        <v>0</v>
      </c>
    </row>
    <row r="19" spans="1:25" x14ac:dyDescent="0.2">
      <c r="A19" s="6" t="s">
        <v>7</v>
      </c>
      <c r="B19" s="5" t="s">
        <v>269</v>
      </c>
      <c r="C19" s="90"/>
      <c r="D19" s="107">
        <f>投入係数表!AK19</f>
        <v>0</v>
      </c>
      <c r="E19" s="110">
        <f t="shared" si="9"/>
        <v>0</v>
      </c>
      <c r="F19" s="85">
        <f>分析係数表!C22</f>
        <v>1.6020972909991271E-2</v>
      </c>
      <c r="G19" s="110">
        <f t="shared" si="0"/>
        <v>0</v>
      </c>
      <c r="H19" s="110">
        <v>1.3991054495002978E-3</v>
      </c>
      <c r="I19" s="110">
        <f t="shared" si="1"/>
        <v>1.3991054495002978E-3</v>
      </c>
      <c r="J19" s="85">
        <f>分析係数表!G22</f>
        <v>0.19438596491228069</v>
      </c>
      <c r="K19" s="111">
        <f t="shared" si="2"/>
        <v>2.7196646281514559E-4</v>
      </c>
      <c r="L19" s="79"/>
      <c r="M19" s="80"/>
      <c r="N19" s="81">
        <f>分析係数表!H22</f>
        <v>3.9901190143680555E-5</v>
      </c>
      <c r="O19" s="82">
        <f t="shared" si="3"/>
        <v>1.3022926851152512E-3</v>
      </c>
      <c r="P19" s="76">
        <f>分析係数表!C22</f>
        <v>1.6020972909991271E-2</v>
      </c>
      <c r="Q19" s="82">
        <f t="shared" si="4"/>
        <v>2.0863995829111233E-5</v>
      </c>
      <c r="R19" s="83">
        <v>3.8022521267690895E-4</v>
      </c>
      <c r="S19" s="84">
        <f t="shared" si="5"/>
        <v>1.7793306621772067E-3</v>
      </c>
      <c r="T19" s="85">
        <f>分析係数表!F22</f>
        <v>0.4126315789473684</v>
      </c>
      <c r="U19" s="86">
        <f t="shared" si="6"/>
        <v>7.3420802060364734E-4</v>
      </c>
      <c r="V19" s="87">
        <f>分析係数表!D22</f>
        <v>3.6491228070175435E-2</v>
      </c>
      <c r="W19" s="167">
        <f t="shared" si="7"/>
        <v>0</v>
      </c>
      <c r="X19" s="76">
        <f>分析係数表!E22</f>
        <v>3.5789473684210524E-2</v>
      </c>
      <c r="Y19" s="166">
        <f t="shared" si="8"/>
        <v>0</v>
      </c>
    </row>
    <row r="20" spans="1:25" x14ac:dyDescent="0.2">
      <c r="A20" s="6" t="s">
        <v>8</v>
      </c>
      <c r="B20" s="5" t="s">
        <v>270</v>
      </c>
      <c r="C20" s="90"/>
      <c r="D20" s="107">
        <f>投入係数表!AK20</f>
        <v>0</v>
      </c>
      <c r="E20" s="110">
        <f t="shared" si="9"/>
        <v>0</v>
      </c>
      <c r="F20" s="85">
        <f>分析係数表!C23</f>
        <v>0</v>
      </c>
      <c r="G20" s="110">
        <f t="shared" si="0"/>
        <v>0</v>
      </c>
      <c r="H20" s="110">
        <v>0</v>
      </c>
      <c r="I20" s="110">
        <f t="shared" si="1"/>
        <v>0</v>
      </c>
      <c r="J20" s="85">
        <f>分析係数表!G23</f>
        <v>0.21600427731242203</v>
      </c>
      <c r="K20" s="111">
        <f t="shared" si="2"/>
        <v>0</v>
      </c>
      <c r="L20" s="79"/>
      <c r="M20" s="80"/>
      <c r="N20" s="81">
        <f>分析係数表!H23</f>
        <v>2.5391666455069447E-5</v>
      </c>
      <c r="O20" s="82">
        <f t="shared" si="3"/>
        <v>8.2873170870970548E-4</v>
      </c>
      <c r="P20" s="76">
        <f>分析係数表!C23</f>
        <v>0</v>
      </c>
      <c r="Q20" s="82">
        <f t="shared" si="4"/>
        <v>0</v>
      </c>
      <c r="R20" s="83">
        <v>0</v>
      </c>
      <c r="S20" s="84">
        <f t="shared" si="5"/>
        <v>0</v>
      </c>
      <c r="T20" s="85">
        <f>分析係数表!F23</f>
        <v>0.44145428622348959</v>
      </c>
      <c r="U20" s="86">
        <f t="shared" si="6"/>
        <v>0</v>
      </c>
      <c r="V20" s="87">
        <f>分析係数表!D23</f>
        <v>3.7604705043664234E-2</v>
      </c>
      <c r="W20" s="167">
        <f t="shared" si="7"/>
        <v>0</v>
      </c>
      <c r="X20" s="76">
        <f>分析係数表!E23</f>
        <v>3.920869720192479E-2</v>
      </c>
      <c r="Y20" s="166">
        <f t="shared" si="8"/>
        <v>0</v>
      </c>
    </row>
    <row r="21" spans="1:25" x14ac:dyDescent="0.2">
      <c r="A21" s="6" t="s">
        <v>9</v>
      </c>
      <c r="B21" s="5" t="s">
        <v>271</v>
      </c>
      <c r="C21" s="90"/>
      <c r="D21" s="107">
        <f>投入係数表!AK21</f>
        <v>0</v>
      </c>
      <c r="E21" s="110">
        <f t="shared" si="9"/>
        <v>0</v>
      </c>
      <c r="F21" s="85">
        <f>分析係数表!C24</f>
        <v>0.69825317061497971</v>
      </c>
      <c r="G21" s="110">
        <f t="shared" si="0"/>
        <v>0</v>
      </c>
      <c r="H21" s="110">
        <v>4.6425289555039558E-2</v>
      </c>
      <c r="I21" s="110">
        <f t="shared" si="1"/>
        <v>4.6425289555039558E-2</v>
      </c>
      <c r="J21" s="85">
        <f>分析係数表!G24</f>
        <v>0.20807453416149069</v>
      </c>
      <c r="K21" s="111">
        <f t="shared" si="2"/>
        <v>9.6599204974771747E-3</v>
      </c>
      <c r="L21" s="79"/>
      <c r="M21" s="80"/>
      <c r="N21" s="81">
        <f>分析係数表!H24</f>
        <v>2.9019047377222226E-4</v>
      </c>
      <c r="O21" s="82">
        <f t="shared" si="3"/>
        <v>9.4712195281109191E-3</v>
      </c>
      <c r="P21" s="76">
        <f>分析係数表!C24</f>
        <v>0.69825317061497971</v>
      </c>
      <c r="Q21" s="82">
        <f t="shared" si="4"/>
        <v>6.613309065093961E-3</v>
      </c>
      <c r="R21" s="83">
        <v>3.4089432439511749E-2</v>
      </c>
      <c r="S21" s="84">
        <f t="shared" si="5"/>
        <v>8.0514721994551314E-2</v>
      </c>
      <c r="T21" s="85">
        <f>分析係数表!F24</f>
        <v>0.39233954451345754</v>
      </c>
      <c r="U21" s="86">
        <f t="shared" si="6"/>
        <v>3.1589109353969927E-2</v>
      </c>
      <c r="V21" s="87">
        <f>分析係数表!D24</f>
        <v>8.9026915113871643E-3</v>
      </c>
      <c r="W21" s="167">
        <f t="shared" si="7"/>
        <v>0</v>
      </c>
      <c r="X21" s="76">
        <f>分析係数表!E24</f>
        <v>9.316770186335404E-3</v>
      </c>
      <c r="Y21" s="166">
        <f t="shared" si="8"/>
        <v>0</v>
      </c>
    </row>
    <row r="22" spans="1:25" x14ac:dyDescent="0.2">
      <c r="A22" s="6" t="s">
        <v>10</v>
      </c>
      <c r="B22" s="5" t="s">
        <v>272</v>
      </c>
      <c r="C22" s="90"/>
      <c r="D22" s="107">
        <f>投入係数表!AK22</f>
        <v>0</v>
      </c>
      <c r="E22" s="110">
        <f t="shared" si="9"/>
        <v>0</v>
      </c>
      <c r="F22" s="85">
        <f>分析係数表!C25</f>
        <v>6.4698426111756691E-3</v>
      </c>
      <c r="G22" s="110">
        <f t="shared" si="0"/>
        <v>0</v>
      </c>
      <c r="H22" s="110">
        <v>1.1941577713902071E-3</v>
      </c>
      <c r="I22" s="110">
        <f t="shared" si="1"/>
        <v>1.1941577713902071E-3</v>
      </c>
      <c r="J22" s="85">
        <f>分析係数表!G25</f>
        <v>0.19696730374348445</v>
      </c>
      <c r="K22" s="111">
        <f t="shared" si="2"/>
        <v>2.352100364750574E-4</v>
      </c>
      <c r="L22" s="79"/>
      <c r="M22" s="80"/>
      <c r="N22" s="81">
        <f>分析係数表!H25</f>
        <v>4.8606904356847223E-4</v>
      </c>
      <c r="O22" s="82">
        <f t="shared" si="3"/>
        <v>1.5864292709585788E-2</v>
      </c>
      <c r="P22" s="76">
        <f>分析係数表!C25</f>
        <v>6.4698426111756691E-3</v>
      </c>
      <c r="Q22" s="82">
        <f t="shared" si="4"/>
        <v>1.0263947696864164E-4</v>
      </c>
      <c r="R22" s="83">
        <v>1.2138211264398928E-3</v>
      </c>
      <c r="S22" s="84">
        <f t="shared" si="5"/>
        <v>2.4079788978301001E-3</v>
      </c>
      <c r="T22" s="85">
        <f>分析係数表!F25</f>
        <v>0.35065550465961143</v>
      </c>
      <c r="U22" s="86">
        <f t="shared" si="6"/>
        <v>8.4437105562830861E-4</v>
      </c>
      <c r="V22" s="87">
        <f>分析係数表!D25</f>
        <v>2.1639551413678723E-2</v>
      </c>
      <c r="W22" s="167">
        <f t="shared" si="7"/>
        <v>0</v>
      </c>
      <c r="X22" s="76">
        <f>分析係数表!E25</f>
        <v>2.0691833833517612E-2</v>
      </c>
      <c r="Y22" s="166">
        <f t="shared" si="8"/>
        <v>0</v>
      </c>
    </row>
    <row r="23" spans="1:25" x14ac:dyDescent="0.2">
      <c r="A23" s="6" t="s">
        <v>11</v>
      </c>
      <c r="B23" s="5" t="s">
        <v>35</v>
      </c>
      <c r="C23" s="90"/>
      <c r="D23" s="107">
        <f>投入係数表!AK23</f>
        <v>0</v>
      </c>
      <c r="E23" s="110">
        <f t="shared" si="9"/>
        <v>0</v>
      </c>
      <c r="F23" s="85">
        <f>分析係数表!C26</f>
        <v>0.30930996714129244</v>
      </c>
      <c r="G23" s="110">
        <f t="shared" si="0"/>
        <v>0</v>
      </c>
      <c r="H23" s="110">
        <v>2.5068280523402854E-2</v>
      </c>
      <c r="I23" s="110">
        <f t="shared" si="1"/>
        <v>2.5068280523402854E-2</v>
      </c>
      <c r="J23" s="85">
        <f>分析係数表!G26</f>
        <v>0.19640381464521278</v>
      </c>
      <c r="K23" s="111">
        <f t="shared" si="2"/>
        <v>4.9235059213926114E-3</v>
      </c>
      <c r="L23" s="79"/>
      <c r="M23" s="80"/>
      <c r="N23" s="81">
        <f>分析係数表!H26</f>
        <v>9.7503999187466672E-3</v>
      </c>
      <c r="O23" s="82">
        <f t="shared" si="3"/>
        <v>0.31823297614452689</v>
      </c>
      <c r="P23" s="76">
        <f>分析係数表!C26</f>
        <v>0.30930996714129244</v>
      </c>
      <c r="Q23" s="82">
        <f t="shared" si="4"/>
        <v>9.8432631394539311E-2</v>
      </c>
      <c r="R23" s="83">
        <v>0.11153060379605706</v>
      </c>
      <c r="S23" s="84">
        <f t="shared" si="5"/>
        <v>0.13659888431945991</v>
      </c>
      <c r="T23" s="85">
        <f>分析係数表!F26</f>
        <v>0.33483174389782799</v>
      </c>
      <c r="U23" s="86">
        <f t="shared" si="6"/>
        <v>4.5737642651182429E-2</v>
      </c>
      <c r="V23" s="87">
        <f>分析係数表!D26</f>
        <v>6.18829559299248E-2</v>
      </c>
      <c r="W23" s="167">
        <f t="shared" si="7"/>
        <v>0</v>
      </c>
      <c r="X23" s="76">
        <f>分析係数表!E26</f>
        <v>6.8268705625341347E-2</v>
      </c>
      <c r="Y23" s="166">
        <f t="shared" si="8"/>
        <v>0</v>
      </c>
    </row>
    <row r="24" spans="1:25" x14ac:dyDescent="0.2">
      <c r="A24" s="6" t="s">
        <v>12</v>
      </c>
      <c r="B24" s="5" t="s">
        <v>366</v>
      </c>
      <c r="C24" s="90"/>
      <c r="D24" s="107">
        <f>投入係数表!AK24</f>
        <v>0</v>
      </c>
      <c r="E24" s="110">
        <f t="shared" si="9"/>
        <v>0</v>
      </c>
      <c r="F24" s="85">
        <f>分析係数表!C27</f>
        <v>1</v>
      </c>
      <c r="G24" s="110">
        <f t="shared" si="0"/>
        <v>0</v>
      </c>
      <c r="H24" s="110">
        <v>8.6190801730299371E-3</v>
      </c>
      <c r="I24" s="110">
        <f t="shared" si="1"/>
        <v>8.6190801730299371E-3</v>
      </c>
      <c r="J24" s="85">
        <f>分析係数表!G27</f>
        <v>0.17104746959591996</v>
      </c>
      <c r="K24" s="111">
        <f t="shared" si="2"/>
        <v>1.4742718538411346E-3</v>
      </c>
      <c r="L24" s="79"/>
      <c r="M24" s="80"/>
      <c r="N24" s="81">
        <f>分析係数表!H27</f>
        <v>1.0751557053260833E-2</v>
      </c>
      <c r="O24" s="82">
        <f t="shared" si="3"/>
        <v>0.35090868351650956</v>
      </c>
      <c r="P24" s="76">
        <f>分析係数表!C27</f>
        <v>1</v>
      </c>
      <c r="Q24" s="82">
        <f t="shared" si="4"/>
        <v>0.35090868351650956</v>
      </c>
      <c r="R24" s="83">
        <v>0.36432786865307376</v>
      </c>
      <c r="S24" s="84">
        <f t="shared" si="5"/>
        <v>0.37294694882610369</v>
      </c>
      <c r="T24" s="85">
        <f>分析係数表!F27</f>
        <v>0.32230451819045502</v>
      </c>
      <c r="U24" s="86">
        <f t="shared" si="6"/>
        <v>0.12020248665199763</v>
      </c>
      <c r="V24" s="87">
        <f>分析係数表!D27</f>
        <v>1.0772001304551276E-2</v>
      </c>
      <c r="W24" s="167">
        <f t="shared" si="7"/>
        <v>0</v>
      </c>
      <c r="X24" s="76">
        <f>分析係数表!E27</f>
        <v>1.299351978333105E-2</v>
      </c>
      <c r="Y24" s="166">
        <f t="shared" si="8"/>
        <v>0</v>
      </c>
    </row>
    <row r="25" spans="1:25" x14ac:dyDescent="0.2">
      <c r="A25" s="6" t="s">
        <v>13</v>
      </c>
      <c r="B25" s="5" t="s">
        <v>192</v>
      </c>
      <c r="C25" s="90"/>
      <c r="D25" s="107">
        <f>投入係数表!AK25</f>
        <v>0</v>
      </c>
      <c r="E25" s="110">
        <f t="shared" si="9"/>
        <v>0</v>
      </c>
      <c r="F25" s="85">
        <f>分析係数表!C28</f>
        <v>0.18422373610613119</v>
      </c>
      <c r="G25" s="110">
        <f t="shared" si="0"/>
        <v>0</v>
      </c>
      <c r="H25" s="110">
        <v>5.9439100292601334E-2</v>
      </c>
      <c r="I25" s="110">
        <f t="shared" si="1"/>
        <v>5.9439100292601334E-2</v>
      </c>
      <c r="J25" s="85">
        <f>分析係数表!G28</f>
        <v>0.12484443941622356</v>
      </c>
      <c r="K25" s="111">
        <f t="shared" si="2"/>
        <v>7.4206411554345033E-3</v>
      </c>
      <c r="L25" s="79"/>
      <c r="M25" s="80"/>
      <c r="N25" s="81">
        <f>分析係数表!H28</f>
        <v>2.0316960544977711E-2</v>
      </c>
      <c r="O25" s="82">
        <f t="shared" si="3"/>
        <v>0.66310375721186576</v>
      </c>
      <c r="P25" s="76">
        <f>分析係数表!C28</f>
        <v>0.18422373610613119</v>
      </c>
      <c r="Q25" s="82">
        <f t="shared" si="4"/>
        <v>0.12215945157958284</v>
      </c>
      <c r="R25" s="83">
        <v>0.14555908551781466</v>
      </c>
      <c r="S25" s="84">
        <f t="shared" si="5"/>
        <v>0.20499818581041598</v>
      </c>
      <c r="T25" s="85">
        <f>分析係数表!F28</f>
        <v>0.21354225591130219</v>
      </c>
      <c r="U25" s="86">
        <f t="shared" si="6"/>
        <v>4.3775775055680526E-2</v>
      </c>
      <c r="V25" s="87">
        <f>分析係数表!D28</f>
        <v>1.8978391220726327E-2</v>
      </c>
      <c r="W25" s="167">
        <f t="shared" si="7"/>
        <v>0</v>
      </c>
      <c r="X25" s="76">
        <f>分析係数表!E28</f>
        <v>1.988347098088019E-2</v>
      </c>
      <c r="Y25" s="166">
        <f t="shared" si="8"/>
        <v>0</v>
      </c>
    </row>
    <row r="26" spans="1:25" x14ac:dyDescent="0.2">
      <c r="A26" s="6" t="s">
        <v>14</v>
      </c>
      <c r="B26" s="5" t="s">
        <v>50</v>
      </c>
      <c r="C26" s="90"/>
      <c r="D26" s="107">
        <f>投入係数表!AK26</f>
        <v>5.0145927301671528E-2</v>
      </c>
      <c r="E26" s="110">
        <f t="shared" si="9"/>
        <v>5.0145927301671529</v>
      </c>
      <c r="F26" s="85">
        <f>分析係数表!C29</f>
        <v>0.37519639677385563</v>
      </c>
      <c r="G26" s="110">
        <f t="shared" si="0"/>
        <v>1.8814571236470872</v>
      </c>
      <c r="H26" s="110">
        <v>1.9703522975588073</v>
      </c>
      <c r="I26" s="110">
        <f t="shared" si="1"/>
        <v>1.9703522975588073</v>
      </c>
      <c r="J26" s="85">
        <f>分析係数表!G29</f>
        <v>0.26085431102534867</v>
      </c>
      <c r="K26" s="111">
        <f t="shared" si="2"/>
        <v>0.51397489105691552</v>
      </c>
      <c r="L26" s="79"/>
      <c r="M26" s="80"/>
      <c r="N26" s="81">
        <f>分析係数表!H29</f>
        <v>9.7721642042795844E-3</v>
      </c>
      <c r="O26" s="82">
        <f t="shared" si="3"/>
        <v>0.31894331760913519</v>
      </c>
      <c r="P26" s="76">
        <f>分析係数表!C29</f>
        <v>0.37519639677385563</v>
      </c>
      <c r="Q26" s="82">
        <f t="shared" si="4"/>
        <v>0.11966638354204695</v>
      </c>
      <c r="R26" s="83">
        <v>0.16304256834003525</v>
      </c>
      <c r="S26" s="84">
        <f t="shared" si="5"/>
        <v>2.1333948658988424</v>
      </c>
      <c r="T26" s="85">
        <f>分析係数表!F29</f>
        <v>0.42899745636347691</v>
      </c>
      <c r="U26" s="86">
        <f t="shared" si="6"/>
        <v>0.91522097088950438</v>
      </c>
      <c r="V26" s="87">
        <f>分析係数表!D29</f>
        <v>3.4821506885360932E-2</v>
      </c>
      <c r="W26" s="167">
        <f t="shared" si="7"/>
        <v>0</v>
      </c>
      <c r="X26" s="76">
        <f>分析係数表!E29</f>
        <v>2.4822384001403387E-2</v>
      </c>
      <c r="Y26" s="166">
        <f t="shared" si="8"/>
        <v>0</v>
      </c>
    </row>
    <row r="27" spans="1:25" x14ac:dyDescent="0.2">
      <c r="A27" s="6" t="s">
        <v>15</v>
      </c>
      <c r="B27" s="5" t="s">
        <v>36</v>
      </c>
      <c r="C27" s="90"/>
      <c r="D27" s="107">
        <f>投入係数表!AK27</f>
        <v>1.8572565667285751E-3</v>
      </c>
      <c r="E27" s="110">
        <f t="shared" si="9"/>
        <v>0.18572565667285751</v>
      </c>
      <c r="F27" s="85">
        <f>分析係数表!C30</f>
        <v>1</v>
      </c>
      <c r="G27" s="110">
        <f t="shared" si="0"/>
        <v>0.18572565667285751</v>
      </c>
      <c r="H27" s="110">
        <v>0.22982057980030554</v>
      </c>
      <c r="I27" s="110">
        <f t="shared" si="1"/>
        <v>0.22982057980030554</v>
      </c>
      <c r="J27" s="85">
        <f>分析係数表!G30</f>
        <v>0.34460347092581067</v>
      </c>
      <c r="K27" s="111">
        <f t="shared" si="2"/>
        <v>7.9196969489367539E-2</v>
      </c>
      <c r="L27" s="79"/>
      <c r="M27" s="80"/>
      <c r="N27" s="81">
        <f>分析係数表!H30</f>
        <v>0</v>
      </c>
      <c r="O27" s="82">
        <f t="shared" si="3"/>
        <v>0</v>
      </c>
      <c r="P27" s="76">
        <f>分析係数表!C30</f>
        <v>1</v>
      </c>
      <c r="Q27" s="82">
        <f t="shared" si="4"/>
        <v>0</v>
      </c>
      <c r="R27" s="83">
        <v>0.10038625142712133</v>
      </c>
      <c r="S27" s="84">
        <f t="shared" si="5"/>
        <v>0.33020683122742689</v>
      </c>
      <c r="T27" s="85">
        <f>分析係数表!F30</f>
        <v>0.44064163728133859</v>
      </c>
      <c r="U27" s="86">
        <f t="shared" si="6"/>
        <v>0.14550287875353604</v>
      </c>
      <c r="V27" s="87">
        <f>分析係数表!D30</f>
        <v>0.11795616400470166</v>
      </c>
      <c r="W27" s="167">
        <f t="shared" si="7"/>
        <v>0</v>
      </c>
      <c r="X27" s="76">
        <f>分析係数表!E30</f>
        <v>7.695498859157851E-2</v>
      </c>
      <c r="Y27" s="166">
        <f t="shared" si="8"/>
        <v>0</v>
      </c>
    </row>
    <row r="28" spans="1:25" x14ac:dyDescent="0.2">
      <c r="A28" s="6" t="s">
        <v>16</v>
      </c>
      <c r="B28" s="5" t="s">
        <v>193</v>
      </c>
      <c r="C28" s="90"/>
      <c r="D28" s="107">
        <f>投入係数表!AK28</f>
        <v>4.2451578668081715E-3</v>
      </c>
      <c r="E28" s="110">
        <f t="shared" si="9"/>
        <v>0.42451578668081713</v>
      </c>
      <c r="F28" s="85">
        <f>分析係数表!C31</f>
        <v>0.41247576690614662</v>
      </c>
      <c r="G28" s="110">
        <f t="shared" si="0"/>
        <v>0.1751024746749362</v>
      </c>
      <c r="H28" s="110">
        <v>0.25120861536006001</v>
      </c>
      <c r="I28" s="110">
        <f t="shared" si="1"/>
        <v>0.25120861536006001</v>
      </c>
      <c r="J28" s="85">
        <f>分析係数表!G31</f>
        <v>7.085965394122494E-2</v>
      </c>
      <c r="K28" s="111">
        <f t="shared" si="2"/>
        <v>1.7800555551468138E-2</v>
      </c>
      <c r="L28" s="79"/>
      <c r="M28" s="80"/>
      <c r="N28" s="81">
        <f>分析係数表!H31</f>
        <v>2.0541858162151181E-2</v>
      </c>
      <c r="O28" s="82">
        <f t="shared" si="3"/>
        <v>0.67044395234615162</v>
      </c>
      <c r="P28" s="76">
        <f>分析係数表!C31</f>
        <v>0.41247576690614662</v>
      </c>
      <c r="Q28" s="82">
        <f t="shared" si="4"/>
        <v>0.27654188341156694</v>
      </c>
      <c r="R28" s="83">
        <v>0.36958492586157965</v>
      </c>
      <c r="S28" s="84">
        <f t="shared" si="5"/>
        <v>0.62079354122163966</v>
      </c>
      <c r="T28" s="85">
        <f>分析係数表!F31</f>
        <v>0.34509750068662454</v>
      </c>
      <c r="U28" s="86">
        <f t="shared" si="6"/>
        <v>0.21423429951798686</v>
      </c>
      <c r="V28" s="87">
        <f>分析係数表!D31</f>
        <v>3.0074155451798958E-2</v>
      </c>
      <c r="W28" s="167">
        <f t="shared" si="7"/>
        <v>0</v>
      </c>
      <c r="X28" s="76">
        <f>分析係数表!E31</f>
        <v>2.6229057951112331E-2</v>
      </c>
      <c r="Y28" s="166">
        <f t="shared" si="8"/>
        <v>0</v>
      </c>
    </row>
    <row r="29" spans="1:25" x14ac:dyDescent="0.2">
      <c r="A29" s="6" t="s">
        <v>17</v>
      </c>
      <c r="B29" s="5" t="s">
        <v>273</v>
      </c>
      <c r="C29" s="90"/>
      <c r="D29" s="107">
        <f>投入係数表!AK29</f>
        <v>2.3879013000795966E-3</v>
      </c>
      <c r="E29" s="110">
        <f t="shared" si="9"/>
        <v>0.23879013000795965</v>
      </c>
      <c r="F29" s="85">
        <f>分析係数表!C32</f>
        <v>0.57030303030303031</v>
      </c>
      <c r="G29" s="110">
        <f t="shared" si="0"/>
        <v>0.13618273474999396</v>
      </c>
      <c r="H29" s="110">
        <v>0.15239903184644862</v>
      </c>
      <c r="I29" s="110">
        <f t="shared" si="1"/>
        <v>0.15239903184644862</v>
      </c>
      <c r="J29" s="85">
        <f>分析係数表!G32</f>
        <v>0.14036939313984167</v>
      </c>
      <c r="K29" s="111">
        <f t="shared" si="2"/>
        <v>2.13921596153854E-2</v>
      </c>
      <c r="L29" s="79"/>
      <c r="M29" s="80"/>
      <c r="N29" s="81">
        <f>分析係数表!H32</f>
        <v>5.992433283396389E-3</v>
      </c>
      <c r="O29" s="82">
        <f t="shared" si="3"/>
        <v>0.19558068325549047</v>
      </c>
      <c r="P29" s="76">
        <f>分析係数表!C32</f>
        <v>0.57030303030303031</v>
      </c>
      <c r="Q29" s="82">
        <f t="shared" si="4"/>
        <v>0.11154025632934335</v>
      </c>
      <c r="R29" s="83">
        <v>0.1435436452121478</v>
      </c>
      <c r="S29" s="84">
        <f t="shared" si="5"/>
        <v>0.29594267705859645</v>
      </c>
      <c r="T29" s="85">
        <f>分析係数表!F32</f>
        <v>0.48284960422163586</v>
      </c>
      <c r="U29" s="86">
        <f t="shared" si="6"/>
        <v>0.14289580449003469</v>
      </c>
      <c r="V29" s="87">
        <f>分析係数表!D32</f>
        <v>2.4802110817941952E-2</v>
      </c>
      <c r="W29" s="167">
        <f t="shared" si="7"/>
        <v>0</v>
      </c>
      <c r="X29" s="76">
        <f>分析係数表!E32</f>
        <v>3.5883905013192614E-2</v>
      </c>
      <c r="Y29" s="166">
        <f t="shared" si="8"/>
        <v>0</v>
      </c>
    </row>
    <row r="30" spans="1:25" x14ac:dyDescent="0.2">
      <c r="A30" s="6" t="s">
        <v>18</v>
      </c>
      <c r="B30" s="5" t="s">
        <v>274</v>
      </c>
      <c r="C30" s="90"/>
      <c r="D30" s="107">
        <f>投入係数表!AK30</f>
        <v>0</v>
      </c>
      <c r="E30" s="110">
        <f t="shared" si="9"/>
        <v>0</v>
      </c>
      <c r="F30" s="85">
        <f>分析係数表!C33</f>
        <v>0.6011428571428572</v>
      </c>
      <c r="G30" s="110">
        <f t="shared" si="0"/>
        <v>0</v>
      </c>
      <c r="H30" s="110">
        <v>1.3928156731270385E-2</v>
      </c>
      <c r="I30" s="110">
        <f t="shared" si="1"/>
        <v>1.3928156731270385E-2</v>
      </c>
      <c r="J30" s="85">
        <f>分析係数表!G33</f>
        <v>0.50790638836179636</v>
      </c>
      <c r="K30" s="111">
        <f t="shared" si="2"/>
        <v>7.0741997819165842E-3</v>
      </c>
      <c r="L30" s="79"/>
      <c r="M30" s="80"/>
      <c r="N30" s="81">
        <f>分析係数表!H33</f>
        <v>9.0684523053819453E-4</v>
      </c>
      <c r="O30" s="82">
        <f t="shared" si="3"/>
        <v>2.9597561025346622E-2</v>
      </c>
      <c r="P30" s="76">
        <f>分析係数表!C33</f>
        <v>0.6011428571428572</v>
      </c>
      <c r="Q30" s="82">
        <f t="shared" si="4"/>
        <v>1.7792362399236941E-2</v>
      </c>
      <c r="R30" s="83">
        <v>5.4734328273537317E-2</v>
      </c>
      <c r="S30" s="84">
        <f t="shared" si="5"/>
        <v>6.8662485004807705E-2</v>
      </c>
      <c r="T30" s="85">
        <f>分析係数表!F33</f>
        <v>0.64579380139152431</v>
      </c>
      <c r="U30" s="86">
        <f t="shared" si="6"/>
        <v>4.4341807204243307E-2</v>
      </c>
      <c r="V30" s="87">
        <f>分析係数表!D33</f>
        <v>0.13725490196078433</v>
      </c>
      <c r="W30" s="167">
        <f t="shared" si="7"/>
        <v>0</v>
      </c>
      <c r="X30" s="76">
        <f>分析係数表!E33</f>
        <v>0.12839974699557241</v>
      </c>
      <c r="Y30" s="166">
        <f t="shared" si="8"/>
        <v>0</v>
      </c>
    </row>
    <row r="31" spans="1:25" x14ac:dyDescent="0.2">
      <c r="A31" s="6" t="s">
        <v>19</v>
      </c>
      <c r="B31" s="5" t="s">
        <v>275</v>
      </c>
      <c r="C31" s="90"/>
      <c r="D31" s="107">
        <f>投入係数表!AK31</f>
        <v>4.0859644468028658E-2</v>
      </c>
      <c r="E31" s="110">
        <f t="shared" si="9"/>
        <v>4.0859644468028655</v>
      </c>
      <c r="F31" s="85">
        <f>分析係数表!C34</f>
        <v>0.23356645198677672</v>
      </c>
      <c r="G31" s="110">
        <f t="shared" si="0"/>
        <v>0.95434421878385822</v>
      </c>
      <c r="H31" s="110">
        <v>1.0790222664344133</v>
      </c>
      <c r="I31" s="110">
        <f t="shared" si="1"/>
        <v>1.0790222664344133</v>
      </c>
      <c r="J31" s="85">
        <f>分析係数表!G34</f>
        <v>0.42480002746403928</v>
      </c>
      <c r="K31" s="111">
        <f t="shared" si="2"/>
        <v>0.45836868841564871</v>
      </c>
      <c r="L31" s="79"/>
      <c r="M31" s="80"/>
      <c r="N31" s="81">
        <f>分析係数表!H34</f>
        <v>0.14989426184611926</v>
      </c>
      <c r="O31" s="82">
        <f t="shared" si="3"/>
        <v>4.8922400570015947</v>
      </c>
      <c r="P31" s="76">
        <f>分析係数表!C34</f>
        <v>0.23356645198677672</v>
      </c>
      <c r="Q31" s="82">
        <f t="shared" si="4"/>
        <v>1.1426631523814488</v>
      </c>
      <c r="R31" s="83">
        <v>1.2476733033530412</v>
      </c>
      <c r="S31" s="84">
        <f t="shared" si="5"/>
        <v>2.3266955697874545</v>
      </c>
      <c r="T31" s="85">
        <f>分析係数表!F34</f>
        <v>0.69961207044526075</v>
      </c>
      <c r="U31" s="86">
        <f t="shared" si="6"/>
        <v>1.6277843048748166</v>
      </c>
      <c r="V31" s="87">
        <f>分析係数表!D34</f>
        <v>0.26492498884273402</v>
      </c>
      <c r="W31" s="167">
        <f t="shared" si="7"/>
        <v>1</v>
      </c>
      <c r="X31" s="76">
        <f>分析係数表!E34</f>
        <v>0.20343987091901541</v>
      </c>
      <c r="Y31" s="166">
        <f t="shared" si="8"/>
        <v>0</v>
      </c>
    </row>
    <row r="32" spans="1:25" x14ac:dyDescent="0.2">
      <c r="A32" s="6" t="s">
        <v>20</v>
      </c>
      <c r="B32" s="5" t="s">
        <v>37</v>
      </c>
      <c r="C32" s="90"/>
      <c r="D32" s="107">
        <f>投入係数表!AK32</f>
        <v>2.7062881400902097E-2</v>
      </c>
      <c r="E32" s="110">
        <f t="shared" si="9"/>
        <v>2.7062881400902095</v>
      </c>
      <c r="F32" s="85">
        <f>分析係数表!C35</f>
        <v>0.38334288443170961</v>
      </c>
      <c r="G32" s="110">
        <f t="shared" si="0"/>
        <v>1.0374363017255075</v>
      </c>
      <c r="H32" s="110">
        <v>1.1440042125461696</v>
      </c>
      <c r="I32" s="110">
        <f t="shared" si="1"/>
        <v>1.1440042125461696</v>
      </c>
      <c r="J32" s="85">
        <f>分析係数表!G35</f>
        <v>0.31383724189479584</v>
      </c>
      <c r="K32" s="111">
        <f t="shared" si="2"/>
        <v>0.35903112678151766</v>
      </c>
      <c r="L32" s="79"/>
      <c r="M32" s="80"/>
      <c r="N32" s="81">
        <f>分析係数表!H35</f>
        <v>5.7098603095606881E-2</v>
      </c>
      <c r="O32" s="82">
        <f t="shared" si="3"/>
        <v>1.8635808323999248</v>
      </c>
      <c r="P32" s="76">
        <f>分析係数表!C35</f>
        <v>0.38334288443170961</v>
      </c>
      <c r="Q32" s="82">
        <f t="shared" si="4"/>
        <v>0.71439045166383353</v>
      </c>
      <c r="R32" s="83">
        <v>0.96345242062017422</v>
      </c>
      <c r="S32" s="84">
        <f t="shared" si="5"/>
        <v>2.1074566331663438</v>
      </c>
      <c r="T32" s="85">
        <f>分析係数表!F35</f>
        <v>0.64393160796038496</v>
      </c>
      <c r="U32" s="86">
        <f t="shared" si="6"/>
        <v>1.3570579385015828</v>
      </c>
      <c r="V32" s="87">
        <f>分析係数表!D35</f>
        <v>7.0354106325329346E-2</v>
      </c>
      <c r="W32" s="167">
        <f t="shared" si="7"/>
        <v>0</v>
      </c>
      <c r="X32" s="76">
        <f>分析係数表!E35</f>
        <v>6.4374474446416891E-2</v>
      </c>
      <c r="Y32" s="166">
        <f t="shared" si="8"/>
        <v>0</v>
      </c>
    </row>
    <row r="33" spans="1:25" x14ac:dyDescent="0.2">
      <c r="A33" s="6" t="s">
        <v>21</v>
      </c>
      <c r="B33" s="5" t="s">
        <v>38</v>
      </c>
      <c r="C33" s="90"/>
      <c r="D33" s="107">
        <f>投入係数表!AK33</f>
        <v>1.5654019633855133E-2</v>
      </c>
      <c r="E33" s="110">
        <f t="shared" si="9"/>
        <v>1.5654019633855134</v>
      </c>
      <c r="F33" s="85">
        <f>分析係数表!C36</f>
        <v>0.89284634912959382</v>
      </c>
      <c r="G33" s="110">
        <f t="shared" si="0"/>
        <v>1.3976634279290538</v>
      </c>
      <c r="H33" s="110">
        <v>1.5226637759093578</v>
      </c>
      <c r="I33" s="110">
        <f t="shared" si="1"/>
        <v>1.5226637759093578</v>
      </c>
      <c r="J33" s="85">
        <f>分析係数表!G36</f>
        <v>2.3659252759121133E-2</v>
      </c>
      <c r="K33" s="111">
        <f t="shared" si="2"/>
        <v>3.6025087141397273E-2</v>
      </c>
      <c r="L33" s="79"/>
      <c r="M33" s="80"/>
      <c r="N33" s="81">
        <f>分析係数表!H36</f>
        <v>0.22140807672636126</v>
      </c>
      <c r="O33" s="82">
        <f t="shared" si="3"/>
        <v>7.2263037194604287</v>
      </c>
      <c r="P33" s="76">
        <f>分析係数表!C36</f>
        <v>0.89284634912959382</v>
      </c>
      <c r="Q33" s="82">
        <f t="shared" si="4"/>
        <v>6.4519788936218481</v>
      </c>
      <c r="R33" s="83">
        <v>6.6735069299220227</v>
      </c>
      <c r="S33" s="84">
        <f t="shared" si="5"/>
        <v>8.1961707058313813</v>
      </c>
      <c r="T33" s="85">
        <f>分析係数表!F36</f>
        <v>0.87728239225083537</v>
      </c>
      <c r="U33" s="86">
        <f t="shared" si="6"/>
        <v>7.1903562441079725</v>
      </c>
      <c r="V33" s="87">
        <f>分析係数表!D36</f>
        <v>1.2572142158020858E-2</v>
      </c>
      <c r="W33" s="167">
        <f t="shared" si="7"/>
        <v>0</v>
      </c>
      <c r="X33" s="76">
        <f>分析係数表!E36</f>
        <v>6.0582537378919303E-3</v>
      </c>
      <c r="Y33" s="166">
        <f t="shared" si="8"/>
        <v>0</v>
      </c>
    </row>
    <row r="34" spans="1:25" x14ac:dyDescent="0.2">
      <c r="A34" s="6" t="s">
        <v>22</v>
      </c>
      <c r="B34" s="5" t="s">
        <v>378</v>
      </c>
      <c r="C34" s="90"/>
      <c r="D34" s="107">
        <f>投入係数表!AK34</f>
        <v>2.7593526134253119E-2</v>
      </c>
      <c r="E34" s="110">
        <f t="shared" si="9"/>
        <v>2.7593526134253121</v>
      </c>
      <c r="F34" s="85">
        <f>分析係数表!C37</f>
        <v>0.21490407922986354</v>
      </c>
      <c r="G34" s="110">
        <f t="shared" si="0"/>
        <v>0.59299613265868434</v>
      </c>
      <c r="H34" s="110">
        <v>0.68574528531927981</v>
      </c>
      <c r="I34" s="110">
        <f t="shared" si="1"/>
        <v>0.68574528531927981</v>
      </c>
      <c r="J34" s="85">
        <f>分析係数表!G37</f>
        <v>0.45930626057529611</v>
      </c>
      <c r="K34" s="111">
        <f t="shared" si="2"/>
        <v>0.3149671027071379</v>
      </c>
      <c r="L34" s="79"/>
      <c r="M34" s="80"/>
      <c r="N34" s="81">
        <f>分析係数表!H37</f>
        <v>4.6223715090992851E-2</v>
      </c>
      <c r="O34" s="82">
        <f t="shared" si="3"/>
        <v>1.5086468805839681</v>
      </c>
      <c r="P34" s="76">
        <f>分析係数表!C37</f>
        <v>0.21490407922986354</v>
      </c>
      <c r="Q34" s="82">
        <f t="shared" si="4"/>
        <v>0.32421436875490356</v>
      </c>
      <c r="R34" s="83">
        <v>0.38002792770593907</v>
      </c>
      <c r="S34" s="84">
        <f t="shared" si="5"/>
        <v>1.0657732130252189</v>
      </c>
      <c r="T34" s="85">
        <f>分析係数表!F37</f>
        <v>0.7057529610829103</v>
      </c>
      <c r="U34" s="86">
        <f t="shared" si="6"/>
        <v>0.75217260093539562</v>
      </c>
      <c r="V34" s="87">
        <f>分析係数表!D37</f>
        <v>0.14534686971235194</v>
      </c>
      <c r="W34" s="167">
        <f t="shared" si="7"/>
        <v>0</v>
      </c>
      <c r="X34" s="76">
        <f>分析係数表!E37</f>
        <v>0.13037225042301184</v>
      </c>
      <c r="Y34" s="166">
        <f t="shared" si="8"/>
        <v>0</v>
      </c>
    </row>
    <row r="35" spans="1:25" x14ac:dyDescent="0.2">
      <c r="A35" s="6" t="s">
        <v>23</v>
      </c>
      <c r="B35" s="5" t="s">
        <v>194</v>
      </c>
      <c r="C35" s="90"/>
      <c r="D35" s="107">
        <f>投入係数表!AK35</f>
        <v>7.1902361369063417E-2</v>
      </c>
      <c r="E35" s="110">
        <f t="shared" si="9"/>
        <v>7.1902361369063419</v>
      </c>
      <c r="F35" s="85">
        <f>分析係数表!C38</f>
        <v>0.11038675651919128</v>
      </c>
      <c r="G35" s="110">
        <f t="shared" si="0"/>
        <v>0.79370684576017081</v>
      </c>
      <c r="H35" s="110">
        <v>0.83034392991332795</v>
      </c>
      <c r="I35" s="110">
        <f t="shared" si="1"/>
        <v>0.83034392991332795</v>
      </c>
      <c r="J35" s="85">
        <f>分析係数表!G38</f>
        <v>0.31473468458209974</v>
      </c>
      <c r="K35" s="111">
        <f t="shared" si="2"/>
        <v>0.26133803487593243</v>
      </c>
      <c r="L35" s="79"/>
      <c r="M35" s="80"/>
      <c r="N35" s="81">
        <f>分析係数表!H38</f>
        <v>4.1428317511906877E-2</v>
      </c>
      <c r="O35" s="82">
        <f t="shared" si="3"/>
        <v>1.3521349778819352</v>
      </c>
      <c r="P35" s="76">
        <f>分析係数表!C38</f>
        <v>0.11038675651919128</v>
      </c>
      <c r="Q35" s="82">
        <f t="shared" si="4"/>
        <v>0.14925779458453525</v>
      </c>
      <c r="R35" s="83">
        <v>0.18148922996279315</v>
      </c>
      <c r="S35" s="84">
        <f t="shared" si="5"/>
        <v>1.011833159876121</v>
      </c>
      <c r="T35" s="85">
        <f>分析係数表!F38</f>
        <v>0.52516511045319969</v>
      </c>
      <c r="U35" s="86">
        <f t="shared" si="6"/>
        <v>0.5313794731665531</v>
      </c>
      <c r="V35" s="87">
        <f>分析係数表!D38</f>
        <v>0.19152812571168298</v>
      </c>
      <c r="W35" s="167">
        <f t="shared" si="7"/>
        <v>0</v>
      </c>
      <c r="X35" s="76">
        <f>分析係数表!E38</f>
        <v>0.21156911865178774</v>
      </c>
      <c r="Y35" s="166">
        <f t="shared" si="8"/>
        <v>0</v>
      </c>
    </row>
    <row r="36" spans="1:25" x14ac:dyDescent="0.2">
      <c r="A36" s="6" t="s">
        <v>24</v>
      </c>
      <c r="B36" s="5" t="s">
        <v>39</v>
      </c>
      <c r="C36" s="90"/>
      <c r="D36" s="107">
        <f>投入係数表!AK36</f>
        <v>0</v>
      </c>
      <c r="E36" s="110">
        <f t="shared" si="9"/>
        <v>0</v>
      </c>
      <c r="F36" s="85">
        <f>分析係数表!C39</f>
        <v>1</v>
      </c>
      <c r="G36" s="110">
        <f t="shared" si="0"/>
        <v>0</v>
      </c>
      <c r="H36" s="110">
        <v>6.9121266964437378E-2</v>
      </c>
      <c r="I36" s="110">
        <f t="shared" si="1"/>
        <v>6.9121266964437378E-2</v>
      </c>
      <c r="J36" s="85">
        <f>分析係数表!G39</f>
        <v>0.35137517630465442</v>
      </c>
      <c r="K36" s="111">
        <f t="shared" si="2"/>
        <v>2.428749736603027E-2</v>
      </c>
      <c r="L36" s="79"/>
      <c r="M36" s="80"/>
      <c r="N36" s="81">
        <f>分析係数表!H39</f>
        <v>3.6128713984641667E-3</v>
      </c>
      <c r="O36" s="82">
        <f t="shared" si="3"/>
        <v>0.11791668312498094</v>
      </c>
      <c r="P36" s="76">
        <f>分析係数表!C39</f>
        <v>1</v>
      </c>
      <c r="Q36" s="82">
        <f t="shared" si="4"/>
        <v>0.11791668312498094</v>
      </c>
      <c r="R36" s="83">
        <v>0.16630733977206122</v>
      </c>
      <c r="S36" s="84">
        <f t="shared" si="5"/>
        <v>0.2354286067364986</v>
      </c>
      <c r="T36" s="85">
        <f>分析係数表!F39</f>
        <v>0.70210390220968499</v>
      </c>
      <c r="U36" s="86">
        <f t="shared" si="6"/>
        <v>0.165295343481485</v>
      </c>
      <c r="V36" s="87">
        <f>分析係数表!D39</f>
        <v>5.7357780912082747E-2</v>
      </c>
      <c r="W36" s="167">
        <f t="shared" si="7"/>
        <v>0</v>
      </c>
      <c r="X36" s="76">
        <f>分析係数表!E39</f>
        <v>7.2696285848613068E-2</v>
      </c>
      <c r="Y36" s="166">
        <f t="shared" si="8"/>
        <v>0</v>
      </c>
    </row>
    <row r="37" spans="1:25" x14ac:dyDescent="0.2">
      <c r="A37" s="6" t="s">
        <v>25</v>
      </c>
      <c r="B37" s="5" t="s">
        <v>40</v>
      </c>
      <c r="C37" s="90"/>
      <c r="D37" s="107">
        <f>投入係数表!AK37</f>
        <v>0</v>
      </c>
      <c r="E37" s="110">
        <f t="shared" si="9"/>
        <v>0</v>
      </c>
      <c r="F37" s="85">
        <f>分析係数表!C40</f>
        <v>1</v>
      </c>
      <c r="G37" s="110">
        <f t="shared" si="0"/>
        <v>0</v>
      </c>
      <c r="H37" s="110">
        <v>3.447372407213131E-3</v>
      </c>
      <c r="I37" s="110">
        <f t="shared" si="1"/>
        <v>3.447372407213131E-3</v>
      </c>
      <c r="J37" s="85">
        <f>分析係数表!G40</f>
        <v>0.54518413597733706</v>
      </c>
      <c r="K37" s="111">
        <f t="shared" si="2"/>
        <v>1.8794527472186034E-3</v>
      </c>
      <c r="L37" s="79"/>
      <c r="M37" s="80"/>
      <c r="N37" s="81">
        <f>分析係数表!H40</f>
        <v>3.4256985428810838E-2</v>
      </c>
      <c r="O37" s="82">
        <f t="shared" si="3"/>
        <v>1.1180774652934942</v>
      </c>
      <c r="P37" s="76">
        <f>分析係数表!C40</f>
        <v>1</v>
      </c>
      <c r="Q37" s="82">
        <f t="shared" si="4"/>
        <v>1.1180774652934942</v>
      </c>
      <c r="R37" s="83">
        <v>1.1201854034854966</v>
      </c>
      <c r="S37" s="84">
        <f t="shared" si="5"/>
        <v>1.1236327758927096</v>
      </c>
      <c r="T37" s="85">
        <f>分析係数表!F40</f>
        <v>0.74197355996222847</v>
      </c>
      <c r="U37" s="86">
        <f t="shared" si="6"/>
        <v>0.83370581081935458</v>
      </c>
      <c r="V37" s="87">
        <f>分析係数表!D40</f>
        <v>8.6945231350330499E-2</v>
      </c>
      <c r="W37" s="167">
        <f t="shared" si="7"/>
        <v>0</v>
      </c>
      <c r="X37" s="76">
        <f>分析係数表!E40</f>
        <v>5.2738432483474977E-2</v>
      </c>
      <c r="Y37" s="166">
        <f t="shared" si="8"/>
        <v>0</v>
      </c>
    </row>
    <row r="38" spans="1:25" x14ac:dyDescent="0.2">
      <c r="A38" s="6" t="s">
        <v>26</v>
      </c>
      <c r="B38" s="5" t="s">
        <v>277</v>
      </c>
      <c r="C38" s="90"/>
      <c r="D38" s="107">
        <f>投入係数表!AK38</f>
        <v>0</v>
      </c>
      <c r="E38" s="110">
        <f t="shared" si="9"/>
        <v>0</v>
      </c>
      <c r="F38" s="85">
        <f>分析係数表!C41</f>
        <v>0.81633454219164769</v>
      </c>
      <c r="G38" s="110">
        <f t="shared" si="0"/>
        <v>0</v>
      </c>
      <c r="H38" s="110">
        <v>2.3215671649198118E-3</v>
      </c>
      <c r="I38" s="110">
        <f t="shared" si="1"/>
        <v>2.3215671649198118E-3</v>
      </c>
      <c r="J38" s="85">
        <f>分析係数表!G41</f>
        <v>0.4395790436970945</v>
      </c>
      <c r="K38" s="111">
        <f t="shared" si="2"/>
        <v>1.0205122742340258E-3</v>
      </c>
      <c r="L38" s="79"/>
      <c r="M38" s="80"/>
      <c r="N38" s="81">
        <f>分析係数表!H41</f>
        <v>5.7994566183378615E-2</v>
      </c>
      <c r="O38" s="82">
        <f t="shared" si="3"/>
        <v>1.8928232226929671</v>
      </c>
      <c r="P38" s="76">
        <f>分析係数表!C41</f>
        <v>0.81633454219164769</v>
      </c>
      <c r="Q38" s="82">
        <f t="shared" si="4"/>
        <v>1.5451769789467824</v>
      </c>
      <c r="R38" s="83">
        <v>1.5737633980322847</v>
      </c>
      <c r="S38" s="84">
        <f t="shared" si="5"/>
        <v>1.5760849651972044</v>
      </c>
      <c r="T38" s="85">
        <f>分析係数表!F41</f>
        <v>0.54481811942347291</v>
      </c>
      <c r="U38" s="86">
        <f t="shared" si="6"/>
        <v>0.85867964679035069</v>
      </c>
      <c r="V38" s="87">
        <f>分析係数表!D41</f>
        <v>0.1336993822923816</v>
      </c>
      <c r="W38" s="167">
        <f t="shared" si="7"/>
        <v>0</v>
      </c>
      <c r="X38" s="76">
        <f>分析係数表!E41</f>
        <v>0.1303134294211851</v>
      </c>
      <c r="Y38" s="166">
        <f t="shared" si="8"/>
        <v>0</v>
      </c>
    </row>
    <row r="39" spans="1:25" x14ac:dyDescent="0.2">
      <c r="A39" s="6" t="s">
        <v>51</v>
      </c>
      <c r="B39" s="5" t="s">
        <v>368</v>
      </c>
      <c r="C39" s="75">
        <f>最終需要_まとめ!C40</f>
        <v>100</v>
      </c>
      <c r="D39" s="107">
        <f>投入係数表!AK39</f>
        <v>0</v>
      </c>
      <c r="E39" s="110">
        <f t="shared" si="9"/>
        <v>0</v>
      </c>
      <c r="F39" s="85">
        <f>分析係数表!C42</f>
        <v>0.95937673900946019</v>
      </c>
      <c r="G39" s="110">
        <f>E39*F39</f>
        <v>0</v>
      </c>
      <c r="H39" s="110">
        <v>1.6181199526844908E-2</v>
      </c>
      <c r="I39" s="110">
        <f>C39+H39</f>
        <v>100.01618119952684</v>
      </c>
      <c r="J39" s="85">
        <f>分析係数表!G42</f>
        <v>0.48447864154948261</v>
      </c>
      <c r="K39" s="111">
        <f>I39*J39</f>
        <v>48.455703600513665</v>
      </c>
      <c r="L39" s="79"/>
      <c r="M39" s="80"/>
      <c r="N39" s="81">
        <f>分析係数表!H42</f>
        <v>1.0613716578219029E-2</v>
      </c>
      <c r="O39" s="82">
        <f t="shared" si="3"/>
        <v>0.3464098542406569</v>
      </c>
      <c r="P39" s="76">
        <f>分析係数表!C42</f>
        <v>0.95937673900946019</v>
      </c>
      <c r="Q39" s="82">
        <f>O39*P39</f>
        <v>0.33233755632214385</v>
      </c>
      <c r="R39" s="83">
        <v>0.34833536371837787</v>
      </c>
      <c r="S39" s="84">
        <f>I39+R39</f>
        <v>100.36451656324522</v>
      </c>
      <c r="T39" s="85">
        <f>分析係数表!F42</f>
        <v>0.55638100291854609</v>
      </c>
      <c r="U39" s="86">
        <f>S39*T39</f>
        <v>55.840910382893405</v>
      </c>
      <c r="V39" s="87">
        <f>分析係数表!D42</f>
        <v>0.13372247280445743</v>
      </c>
      <c r="W39" s="167">
        <f>ROUND(S39*V39,0)</f>
        <v>13</v>
      </c>
      <c r="X39" s="76">
        <f>分析係数表!E42</f>
        <v>9.7903953303263472E-2</v>
      </c>
      <c r="Y39" s="166">
        <f>ROUND(S39*X39,0)</f>
        <v>10</v>
      </c>
    </row>
    <row r="40" spans="1:25" x14ac:dyDescent="0.2">
      <c r="A40" s="6" t="s">
        <v>195</v>
      </c>
      <c r="B40" s="5" t="s">
        <v>41</v>
      </c>
      <c r="C40" s="90"/>
      <c r="D40" s="107">
        <f>投入係数表!AK40</f>
        <v>7.9331387635977718E-2</v>
      </c>
      <c r="E40" s="110">
        <f t="shared" si="9"/>
        <v>7.9331387635977721</v>
      </c>
      <c r="F40" s="85">
        <f>分析係数表!C43</f>
        <v>0.4131437979732393</v>
      </c>
      <c r="G40" s="110">
        <f>E40*F40</f>
        <v>3.2775270786415116</v>
      </c>
      <c r="H40" s="110">
        <v>3.7064504048302469</v>
      </c>
      <c r="I40" s="110">
        <f>C40+H40</f>
        <v>3.7064504048302469</v>
      </c>
      <c r="J40" s="85">
        <f>分析係数表!G43</f>
        <v>0.33776204164621748</v>
      </c>
      <c r="K40" s="111">
        <f>I40*J40</f>
        <v>1.2518982559959135</v>
      </c>
      <c r="L40" s="79"/>
      <c r="M40" s="80"/>
      <c r="N40" s="81">
        <f>分析係数表!H43</f>
        <v>3.0226965224299098E-2</v>
      </c>
      <c r="O40" s="82">
        <f t="shared" si="3"/>
        <v>0.98654590409685361</v>
      </c>
      <c r="P40" s="76">
        <f>分析係数表!C43</f>
        <v>0.4131437979732393</v>
      </c>
      <c r="Q40" s="82">
        <f>O40*P40</f>
        <v>0.40758532169351719</v>
      </c>
      <c r="R40" s="83">
        <v>0.72917756976182047</v>
      </c>
      <c r="S40" s="84">
        <f>I40+R40</f>
        <v>4.4356279745920677</v>
      </c>
      <c r="T40" s="85">
        <f>分析係数表!F43</f>
        <v>0.53379373203393399</v>
      </c>
      <c r="U40" s="86">
        <f>S40*T40</f>
        <v>2.3677104104716196</v>
      </c>
      <c r="V40" s="87">
        <f>分析係数表!D43</f>
        <v>0.11519315711982052</v>
      </c>
      <c r="W40" s="167">
        <f>ROUND(S40*V40,0)</f>
        <v>1</v>
      </c>
      <c r="X40" s="76">
        <f>分析係数表!E43</f>
        <v>9.142536633246863E-2</v>
      </c>
      <c r="Y40" s="166">
        <f>ROUND(S40*X40,0)</f>
        <v>0</v>
      </c>
    </row>
    <row r="41" spans="1:25" x14ac:dyDescent="0.2">
      <c r="A41" s="6" t="s">
        <v>341</v>
      </c>
      <c r="B41" s="5" t="s">
        <v>42</v>
      </c>
      <c r="C41" s="90"/>
      <c r="D41" s="107">
        <f>投入係数表!AK41</f>
        <v>2.6532236667551074E-3</v>
      </c>
      <c r="E41" s="110">
        <f t="shared" si="9"/>
        <v>0.26532236667551073</v>
      </c>
      <c r="F41" s="85">
        <f>分析係数表!C44</f>
        <v>0.45547864698968266</v>
      </c>
      <c r="G41" s="110">
        <f>E41*F41</f>
        <v>0.12084867258946209</v>
      </c>
      <c r="H41" s="110">
        <v>0.12841277750589397</v>
      </c>
      <c r="I41" s="110">
        <f>C41+H41</f>
        <v>0.12841277750589397</v>
      </c>
      <c r="J41" s="85">
        <f>分析係数表!G44</f>
        <v>0.26709165419892017</v>
      </c>
      <c r="K41" s="111">
        <f>I41*J41</f>
        <v>3.4297981164327106E-2</v>
      </c>
      <c r="L41" s="79"/>
      <c r="M41" s="80"/>
      <c r="N41" s="81">
        <f>分析係数表!H44</f>
        <v>0.10779487886361411</v>
      </c>
      <c r="O41" s="82">
        <f t="shared" si="3"/>
        <v>3.5182028839609023</v>
      </c>
      <c r="P41" s="76">
        <f>分析係数表!C44</f>
        <v>0.45547864698968266</v>
      </c>
      <c r="Q41" s="82">
        <f>O41*P41</f>
        <v>1.6024662894217112</v>
      </c>
      <c r="R41" s="83">
        <v>1.6290015792994403</v>
      </c>
      <c r="S41" s="84">
        <f>I41+R41</f>
        <v>1.7574143568053344</v>
      </c>
      <c r="T41" s="85">
        <f>分析係数表!F44</f>
        <v>0.48806348793338972</v>
      </c>
      <c r="U41" s="86">
        <f>S41*T41</f>
        <v>0.8577297807266262</v>
      </c>
      <c r="V41" s="87">
        <f>分析係数表!D44</f>
        <v>0.21589800299225917</v>
      </c>
      <c r="W41" s="167">
        <f>ROUND(S41*V41,0)</f>
        <v>0</v>
      </c>
      <c r="X41" s="76">
        <f>分析係数表!E44</f>
        <v>0.16906264229493267</v>
      </c>
      <c r="Y41" s="166">
        <f>ROUND(S41*X41,0)</f>
        <v>0</v>
      </c>
    </row>
    <row r="42" spans="1:25" x14ac:dyDescent="0.2">
      <c r="A42" s="6" t="s">
        <v>342</v>
      </c>
      <c r="B42" s="5" t="s">
        <v>279</v>
      </c>
      <c r="C42" s="90"/>
      <c r="D42" s="107">
        <f>投入係数表!AK42</f>
        <v>7.6943486335898119E-3</v>
      </c>
      <c r="E42" s="110">
        <f t="shared" si="9"/>
        <v>0.76943486335898115</v>
      </c>
      <c r="F42" s="85">
        <f>分析係数表!C45</f>
        <v>1</v>
      </c>
      <c r="G42" s="110">
        <f>E42*F42</f>
        <v>0.76943486335898115</v>
      </c>
      <c r="H42" s="110">
        <v>0.79870238277515082</v>
      </c>
      <c r="I42" s="110">
        <f>C42+H42</f>
        <v>0.79870238277515082</v>
      </c>
      <c r="J42" s="85">
        <f>分析係数表!G45</f>
        <v>0</v>
      </c>
      <c r="K42" s="111">
        <f>I42*J42</f>
        <v>0</v>
      </c>
      <c r="L42" s="79"/>
      <c r="M42" s="80"/>
      <c r="N42" s="81">
        <f>分析係数表!H45</f>
        <v>0</v>
      </c>
      <c r="O42" s="82">
        <f t="shared" si="3"/>
        <v>0</v>
      </c>
      <c r="P42" s="76">
        <f>分析係数表!C45</f>
        <v>1</v>
      </c>
      <c r="Q42" s="82">
        <f>O42*P42</f>
        <v>0</v>
      </c>
      <c r="R42" s="83">
        <v>3.500381287288018E-2</v>
      </c>
      <c r="S42" s="84">
        <f>I42+R42</f>
        <v>0.83370619564803095</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投入係数表!AK43</f>
        <v>1.0082249933669409E-2</v>
      </c>
      <c r="E43" s="110">
        <f t="shared" si="9"/>
        <v>1.0082249933669409</v>
      </c>
      <c r="F43" s="85">
        <f>分析係数表!C46</f>
        <v>0.339622641509434</v>
      </c>
      <c r="G43" s="110">
        <f>E43*F43</f>
        <v>0.34241603548311206</v>
      </c>
      <c r="H43" s="110">
        <v>0.36462066258576042</v>
      </c>
      <c r="I43" s="110">
        <f>C43+H43</f>
        <v>0.36462066258576042</v>
      </c>
      <c r="J43" s="85">
        <f>分析係数表!G46</f>
        <v>9.1833387996064289E-3</v>
      </c>
      <c r="K43" s="111">
        <f>I43*J43</f>
        <v>3.3484350778620179E-3</v>
      </c>
      <c r="L43" s="79"/>
      <c r="M43" s="80"/>
      <c r="N43" s="81">
        <f>分析係数表!H46</f>
        <v>2.0661561732582222E-2</v>
      </c>
      <c r="O43" s="82">
        <f t="shared" si="3"/>
        <v>0.67435083040149746</v>
      </c>
      <c r="P43" s="76">
        <f>分析係数表!C46</f>
        <v>0.339622641509434</v>
      </c>
      <c r="Q43" s="82">
        <f>O43*P43</f>
        <v>0.22902481032503691</v>
      </c>
      <c r="R43" s="83">
        <v>0.25526489985631112</v>
      </c>
      <c r="S43" s="84">
        <f>I43+R43</f>
        <v>0.6198855624420716</v>
      </c>
      <c r="T43" s="85">
        <f>分析係数表!F46</f>
        <v>0.31321744834371923</v>
      </c>
      <c r="U43" s="86">
        <f>S43*T43</f>
        <v>0.19415897413321689</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108">
        <f>投入係数表!AK44</f>
        <v>0.40965773414698858</v>
      </c>
      <c r="E44" s="96">
        <f>SUM(E5:E43)</f>
        <v>40.965773414698873</v>
      </c>
      <c r="F44" s="98">
        <f>分析係数表!C47</f>
        <v>0.37586044165269894</v>
      </c>
      <c r="G44" s="96">
        <f>SUM(G5:G43)</f>
        <v>12.327023799303511</v>
      </c>
      <c r="H44" s="96">
        <f>SUM(H5:H43)</f>
        <v>14.078042377340875</v>
      </c>
      <c r="I44" s="96">
        <f>SUM(I5:I43)</f>
        <v>114.07804237734088</v>
      </c>
      <c r="J44" s="98">
        <f>分析係数表!G47</f>
        <v>0.22454849559823431</v>
      </c>
      <c r="K44" s="112">
        <f>SUM(K5:K43)</f>
        <v>52.026473247791166</v>
      </c>
      <c r="L44" s="94">
        <f>最終需要_まとめ!$L$33</f>
        <v>0.62733333333333341</v>
      </c>
      <c r="M44" s="91">
        <f>K44*L44</f>
        <v>32.637940884114329</v>
      </c>
      <c r="N44" s="95">
        <f>分析係数表!H47</f>
        <v>1</v>
      </c>
      <c r="O44" s="96">
        <f>SUM(O5:O43)</f>
        <v>32.637940884114336</v>
      </c>
      <c r="P44" s="92">
        <f>分析係数表!C47</f>
        <v>0.37586044165269894</v>
      </c>
      <c r="Q44" s="96">
        <f>SUM(Q5:Q43)</f>
        <v>15.584059845038695</v>
      </c>
      <c r="R44" s="91">
        <f>SUM(R5:R43)</f>
        <v>17.259553941850548</v>
      </c>
      <c r="S44" s="97">
        <f>SUM(S5:S43)</f>
        <v>131.33759631919142</v>
      </c>
      <c r="T44" s="98">
        <f>分析係数表!F47</f>
        <v>0.4514453000332283</v>
      </c>
      <c r="U44" s="99">
        <f>SUM(U5:U43)</f>
        <v>74.76340601600765</v>
      </c>
      <c r="V44" s="100">
        <f>分析係数表!D47</f>
        <v>6.1166352989693973E-2</v>
      </c>
      <c r="W44" s="164">
        <f>SUM(W5:W43)</f>
        <v>15</v>
      </c>
      <c r="X44" s="92">
        <f>分析係数表!E47</f>
        <v>5.2427176815309715E-2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8"/>
  <sheetViews>
    <sheetView workbookViewId="0">
      <pane xSplit="2" ySplit="5" topLeftCell="G8" activePane="bottomRight" state="frozen"/>
      <selection pane="topRight" activeCell="C1" sqref="C1"/>
      <selection pane="bottomLeft" activeCell="A6" sqref="A6"/>
      <selection pane="bottomRight" activeCell="L15" sqref="L15"/>
    </sheetView>
  </sheetViews>
  <sheetFormatPr defaultRowHeight="13" x14ac:dyDescent="0.2"/>
  <cols>
    <col min="1" max="1" width="4.453125" customWidth="1"/>
    <col min="2" max="2" width="18.453125" customWidth="1"/>
    <col min="3" max="4" width="10.453125" customWidth="1"/>
    <col min="5" max="6" width="9.08984375" customWidth="1"/>
    <col min="7" max="7" width="6.90625" customWidth="1"/>
    <col min="8" max="8" width="5.453125" customWidth="1"/>
    <col min="9" max="9" width="18" customWidth="1"/>
    <col min="10" max="10" width="11.08984375" customWidth="1"/>
    <col min="11" max="11" width="13" customWidth="1"/>
    <col min="12" max="13" width="12.6328125" customWidth="1"/>
    <col min="15" max="15" width="5.453125" customWidth="1"/>
    <col min="16" max="16" width="13.08984375" customWidth="1"/>
    <col min="17" max="18" width="10.453125" customWidth="1"/>
  </cols>
  <sheetData>
    <row r="1" spans="1:18" x14ac:dyDescent="0.2">
      <c r="A1" s="15" t="s">
        <v>359</v>
      </c>
    </row>
    <row r="2" spans="1:18" x14ac:dyDescent="0.2">
      <c r="A2" s="43" t="s">
        <v>358</v>
      </c>
      <c r="B2" s="44"/>
      <c r="C2" s="44"/>
      <c r="D2" s="44"/>
      <c r="E2" s="44"/>
      <c r="F2" s="45"/>
      <c r="G2" s="45"/>
      <c r="O2" s="426"/>
      <c r="P2" s="434" t="s">
        <v>606</v>
      </c>
      <c r="Q2" s="427"/>
      <c r="R2" s="428" t="s">
        <v>558</v>
      </c>
    </row>
    <row r="3" spans="1:18" x14ac:dyDescent="0.2">
      <c r="A3" s="15" t="s">
        <v>397</v>
      </c>
      <c r="I3" s="15" t="s">
        <v>254</v>
      </c>
      <c r="O3" s="426"/>
      <c r="P3" s="427"/>
      <c r="Q3" s="427"/>
    </row>
    <row r="4" spans="1:18" x14ac:dyDescent="0.2">
      <c r="A4" s="50"/>
      <c r="B4" s="51"/>
      <c r="C4" s="52" t="s">
        <v>123</v>
      </c>
      <c r="D4" s="113"/>
      <c r="E4" s="122" t="s">
        <v>124</v>
      </c>
      <c r="F4" s="122"/>
      <c r="G4" s="114" t="s">
        <v>125</v>
      </c>
      <c r="I4" s="136"/>
      <c r="J4" s="137" t="s">
        <v>128</v>
      </c>
      <c r="K4" s="138" t="s">
        <v>210</v>
      </c>
      <c r="L4" s="139" t="s">
        <v>130</v>
      </c>
      <c r="M4" s="138" t="s">
        <v>255</v>
      </c>
      <c r="O4" s="49"/>
      <c r="P4" s="431" t="s">
        <v>559</v>
      </c>
      <c r="Q4" s="437" t="s">
        <v>607</v>
      </c>
      <c r="R4" s="433" t="s">
        <v>608</v>
      </c>
    </row>
    <row r="5" spans="1:18" x14ac:dyDescent="0.2">
      <c r="A5" s="54"/>
      <c r="B5" s="126"/>
      <c r="C5" s="123" t="s">
        <v>128</v>
      </c>
      <c r="D5" s="124" t="s">
        <v>129</v>
      </c>
      <c r="E5" s="125" t="s">
        <v>130</v>
      </c>
      <c r="F5" s="124" t="s">
        <v>131</v>
      </c>
      <c r="G5" s="115" t="s">
        <v>132</v>
      </c>
      <c r="I5" s="140"/>
      <c r="J5" s="141" t="s">
        <v>127</v>
      </c>
      <c r="K5" s="142" t="s">
        <v>127</v>
      </c>
      <c r="L5" s="143" t="s">
        <v>256</v>
      </c>
      <c r="M5" s="142" t="s">
        <v>256</v>
      </c>
      <c r="O5" s="49"/>
      <c r="P5" s="432" t="s">
        <v>560</v>
      </c>
      <c r="Q5" s="438">
        <v>2019</v>
      </c>
      <c r="R5" s="436">
        <v>2020</v>
      </c>
    </row>
    <row r="6" spans="1:18" x14ac:dyDescent="0.2">
      <c r="A6" s="2" t="s">
        <v>264</v>
      </c>
      <c r="B6" s="10" t="s">
        <v>265</v>
      </c>
      <c r="C6" s="175">
        <f>'1'!S5+'2'!S5+'3'!S5+'4'!S5+'5'!S5+'6'!S5+'7'!S5+'8'!S5+'9'!S5+'10'!S5+'11'!S5+'12'!S5+'13'!S5+'14'!S5+'15'!S5+'16'!S5+'17'!S5+'18'!S5+'19'!S5+'20'!S5+'21'!S5+'22'!S5+'23'!S5+'24'!S5+'25'!S5+'26'!S5+'27'!S5+'28'!S5+'29'!S5+'30'!S5+'31'!S5+'32'!S5+'33'!S5+'34'!S5+'35'!S5+'36'!S5+'37'!S5+'38'!S5+'39'!S5</f>
        <v>115.80645851890941</v>
      </c>
      <c r="D6" s="193">
        <f>'1'!U5+'2'!U5+'3'!U5+'4'!U5+'5'!U5+'6'!U5+'7'!U5+'8'!U5+'9'!U5+'10'!U5+'11'!U5+'12'!U5+'13'!U5+'14'!U5+'15'!U5+'16'!U5+'17'!U5+'18'!U5+'19'!U5+'20'!U5+'21'!U5+'22'!U5+'23'!U5+'24'!U5+'25'!U5+'26'!U5+'27'!U5+'28'!U5+'29'!U5+'30'!U5+'31'!U5+'32'!U5+'33'!U5+'34'!U5+'35'!U5+'36'!U5+'37'!U5+'38'!U5+'39'!U5</f>
        <v>52.308441345453133</v>
      </c>
      <c r="E6" s="120">
        <f>'1'!W5+'2'!W5+'3'!W5+'4'!W5+'5'!W5+'6'!W5+'7'!W5+'8'!W5+'9'!W5+'10'!W5+'11'!W5+'12'!W5+'13'!W5+'14'!W5+'15'!W5+'16'!W5+'17'!W5+'18'!W5+'19'!W5+'20'!W5+'21'!W5+'22'!W5+'23'!W5+'24'!W5+'25'!W5+'26'!W5+'27'!W5+'28'!W5+'29'!W5+'30'!W5+'31'!W5+'32'!W5+'33'!W5+'34'!W5+'35'!W5+'36'!W5+'37'!W5+'38'!W5+'39'!W5</f>
        <v>32</v>
      </c>
      <c r="F6" s="172">
        <f>'1'!Y5+'2'!Y5+'3'!Y5+'4'!Y5+'5'!Y5+'6'!Y5+'7'!Y5+'8'!Y5+'9'!Y5+'10'!Y5+'11'!Y5+'12'!Y5+'13'!Y5+'14'!Y5+'15'!Y5+'16'!Y5+'17'!Y5+'18'!Y5+'19'!Y5+'20'!Y5+'21'!Y5+'22'!Y5+'23'!Y5+'24'!Y5+'25'!Y5+'26'!Y5+'27'!Y5+'28'!Y5+'29'!Y5+'30'!Y5+'31'!Y5+'32'!Y5+'33'!Y5+'34'!Y5+'35'!Y5+'36'!Y5+'37'!Y5+'38'!Y5+'39'!Y5</f>
        <v>17</v>
      </c>
      <c r="G6" s="116">
        <v>1</v>
      </c>
      <c r="I6" s="144" t="s">
        <v>257</v>
      </c>
      <c r="J6" s="145">
        <f>C45</f>
        <v>4755.8658206516711</v>
      </c>
      <c r="K6" s="145">
        <f>D45</f>
        <v>2254.3685412805671</v>
      </c>
      <c r="L6" s="146">
        <f>E45</f>
        <v>352</v>
      </c>
      <c r="M6" s="147">
        <f>F45</f>
        <v>286</v>
      </c>
      <c r="O6" s="49"/>
      <c r="P6" s="429" t="s">
        <v>561</v>
      </c>
      <c r="Q6" s="429">
        <v>22311703</v>
      </c>
      <c r="R6" s="429">
        <v>21735871</v>
      </c>
    </row>
    <row r="7" spans="1:18" x14ac:dyDescent="0.2">
      <c r="A7" s="159" t="s">
        <v>220</v>
      </c>
      <c r="B7" s="3" t="s">
        <v>266</v>
      </c>
      <c r="C7" s="174">
        <f>'1'!S6+'2'!S6+'3'!S6+'4'!S6+'5'!S6+'6'!S6+'7'!S6+'8'!S6+'9'!S6+'10'!S6+'11'!S6+'12'!S6+'13'!S6+'14'!S6+'15'!S6+'16'!S6+'17'!S6+'18'!S6+'19'!S6+'20'!S6+'21'!S6+'22'!S6+'23'!S6+'24'!S6+'25'!S6+'26'!S6+'27'!S6+'28'!S6+'29'!S6+'30'!S6+'31'!S6+'32'!S6+'33'!S6+'34'!S6+'35'!S6+'36'!S6+'37'!S6+'38'!S6+'39'!S6</f>
        <v>102.0075252037214</v>
      </c>
      <c r="D7" s="193">
        <f>'1'!U6+'2'!U6+'3'!U6+'4'!U6+'5'!U6+'6'!U6+'7'!U6+'8'!U6+'9'!U6+'10'!U6+'11'!U6+'12'!U6+'13'!U6+'14'!U6+'15'!U6+'16'!U6+'17'!U6+'18'!U6+'19'!U6+'20'!U6+'21'!U6+'22'!U6+'23'!U6+'24'!U6+'25'!U6+'26'!U6+'27'!U6+'28'!U6+'29'!U6+'30'!U6+'31'!U6+'32'!U6+'33'!U6+'34'!U6+'35'!U6+'36'!U6+'37'!U6+'38'!U6+'39'!U6</f>
        <v>70.005164355495097</v>
      </c>
      <c r="E7" s="120">
        <f>'1'!W6+'2'!W6+'3'!W6+'4'!W6+'5'!W6+'6'!W6+'7'!W6+'8'!W6+'9'!W6+'10'!W6+'11'!W6+'12'!W6+'13'!W6+'14'!W6+'15'!W6+'16'!W6+'17'!W6+'18'!W6+'19'!W6+'20'!W6+'21'!W6+'22'!W6+'23'!W6+'24'!W6+'25'!W6+'26'!W6+'27'!W6+'28'!W6+'29'!W6+'30'!W6+'31'!W6+'32'!W6+'33'!W6+'34'!W6+'35'!W6+'36'!W6+'37'!W6+'38'!W6+'39'!W6</f>
        <v>18</v>
      </c>
      <c r="F7" s="172">
        <f>'1'!Y6+'2'!Y6+'3'!Y6+'4'!Y6+'5'!Y6+'6'!Y6+'7'!Y6+'8'!Y6+'9'!Y6+'10'!Y6+'11'!Y6+'12'!Y6+'13'!Y6+'14'!Y6+'15'!Y6+'16'!Y6+'17'!Y6+'18'!Y6+'19'!Y6+'20'!Y6+'21'!Y6+'22'!Y6+'23'!Y6+'24'!Y6+'25'!Y6+'26'!Y6+'27'!Y6+'28'!Y6+'29'!Y6+'30'!Y6+'31'!Y6+'32'!Y6+'33'!Y6+'34'!Y6+'35'!Y6+'36'!Y6+'37'!Y6+'38'!Y6+'39'!Y6</f>
        <v>12</v>
      </c>
      <c r="G7" s="117">
        <v>2</v>
      </c>
      <c r="I7" s="144" t="s">
        <v>258</v>
      </c>
      <c r="J7" s="145">
        <f>最終需要_まとめ!C45</f>
        <v>3900</v>
      </c>
      <c r="K7" s="383">
        <f>Q27</f>
        <v>462755</v>
      </c>
      <c r="L7" s="148" t="s">
        <v>259</v>
      </c>
      <c r="M7" s="149" t="s">
        <v>259</v>
      </c>
      <c r="O7" s="49"/>
      <c r="P7" s="429" t="s">
        <v>562</v>
      </c>
      <c r="Q7" s="429">
        <v>7098009</v>
      </c>
      <c r="R7" s="429">
        <v>6903478</v>
      </c>
    </row>
    <row r="8" spans="1:18" x14ac:dyDescent="0.2">
      <c r="A8" s="159" t="s">
        <v>221</v>
      </c>
      <c r="B8" s="3" t="s">
        <v>267</v>
      </c>
      <c r="C8" s="174">
        <f>'1'!S7+'2'!S7+'3'!S7+'4'!S7+'5'!S7+'6'!S7+'7'!S7+'8'!S7+'9'!S7+'10'!S7+'11'!S7+'12'!S7+'13'!S7+'14'!S7+'15'!S7+'16'!S7+'17'!S7+'18'!S7+'19'!S7+'20'!S7+'21'!S7+'22'!S7+'23'!S7+'24'!S7+'25'!S7+'26'!S7+'27'!S7+'28'!S7+'29'!S7+'30'!S7+'31'!S7+'32'!S7+'33'!S7+'34'!S7+'35'!S7+'36'!S7+'37'!S7+'38'!S7+'39'!S7</f>
        <v>100.02721860922131</v>
      </c>
      <c r="D8" s="193">
        <f>'1'!U7+'2'!U7+'3'!U7+'4'!U7+'5'!U7+'6'!U7+'7'!U7+'8'!U7+'9'!U7+'10'!U7+'11'!U7+'12'!U7+'13'!U7+'14'!U7+'15'!U7+'16'!U7+'17'!U7+'18'!U7+'19'!U7+'20'!U7+'21'!U7+'22'!U7+'23'!U7+'24'!U7+'25'!U7+'26'!U7+'27'!U7+'28'!U7+'29'!U7+'30'!U7+'31'!U7+'32'!U7+'33'!U7+'34'!U7+'35'!U7+'36'!U7+'37'!U7+'38'!U7+'39'!U7</f>
        <v>57.158410633840738</v>
      </c>
      <c r="E8" s="120">
        <f>'1'!W7+'2'!W7+'3'!W7+'4'!W7+'5'!W7+'6'!W7+'7'!W7+'8'!W7+'9'!W7+'10'!W7+'11'!W7+'12'!W7+'13'!W7+'14'!W7+'15'!W7+'16'!W7+'17'!W7+'18'!W7+'19'!W7+'20'!W7+'21'!W7+'22'!W7+'23'!W7+'24'!W7+'25'!W7+'26'!W7+'27'!W7+'28'!W7+'29'!W7+'30'!W7+'31'!W7+'32'!W7+'33'!W7+'34'!W7+'35'!W7+'36'!W7+'37'!W7+'38'!W7+'39'!W7</f>
        <v>0</v>
      </c>
      <c r="F8" s="172">
        <f>'1'!Y7+'2'!Y7+'3'!Y7+'4'!Y7+'5'!Y7+'6'!Y7+'7'!Y7+'8'!Y7+'9'!Y7+'10'!Y7+'11'!Y7+'12'!Y7+'13'!Y7+'14'!Y7+'15'!Y7+'16'!Y7+'17'!Y7+'18'!Y7+'19'!Y7+'20'!Y7+'21'!Y7+'22'!Y7+'23'!Y7+'24'!Y7+'25'!Y7+'26'!Y7+'27'!Y7+'28'!Y7+'29'!Y7+'30'!Y7+'31'!Y7+'32'!Y7+'33'!Y7+'34'!Y7+'35'!Y7+'36'!Y7+'37'!Y7+'38'!Y7+'39'!Y7</f>
        <v>0</v>
      </c>
      <c r="G8" s="117">
        <v>3</v>
      </c>
      <c r="I8" s="144" t="s">
        <v>260</v>
      </c>
      <c r="J8" s="441">
        <f>J6/J7</f>
        <v>1.2194527745260695</v>
      </c>
      <c r="K8" s="150">
        <f>K6/K7*100</f>
        <v>0.48716243828387962</v>
      </c>
      <c r="L8" s="148" t="s">
        <v>262</v>
      </c>
      <c r="M8" s="151" t="s">
        <v>262</v>
      </c>
      <c r="O8" s="49"/>
      <c r="P8" s="429" t="s">
        <v>563</v>
      </c>
      <c r="Q8" s="429">
        <v>3587529</v>
      </c>
      <c r="R8" s="429">
        <v>3385318</v>
      </c>
    </row>
    <row r="9" spans="1:18" x14ac:dyDescent="0.2">
      <c r="A9" s="159" t="s">
        <v>222</v>
      </c>
      <c r="B9" s="3" t="s">
        <v>27</v>
      </c>
      <c r="C9" s="174">
        <f>'1'!S8+'2'!S8+'3'!S8+'4'!S8+'5'!S8+'6'!S8+'7'!S8+'8'!S8+'9'!S8+'10'!S8+'11'!S8+'12'!S8+'13'!S8+'14'!S8+'15'!S8+'16'!S8+'17'!S8+'18'!S8+'19'!S8+'20'!S8+'21'!S8+'22'!S8+'23'!S8+'24'!S8+'25'!S8+'26'!S8+'27'!S8+'28'!S8+'29'!S8+'30'!S8+'31'!S8+'32'!S8+'33'!S8+'34'!S8+'35'!S8+'36'!S8+'37'!S8+'38'!S8+'39'!S8</f>
        <v>100.44139269045979</v>
      </c>
      <c r="D9" s="193">
        <f>'1'!U8+'2'!U8+'3'!U8+'4'!U8+'5'!U8+'6'!U8+'7'!U8+'8'!U8+'9'!U8+'10'!U8+'11'!U8+'12'!U8+'13'!U8+'14'!U8+'15'!U8+'16'!U8+'17'!U8+'18'!U8+'19'!U8+'20'!U8+'21'!U8+'22'!U8+'23'!U8+'24'!U8+'25'!U8+'26'!U8+'27'!U8+'28'!U8+'29'!U8+'30'!U8+'31'!U8+'32'!U8+'33'!U8+'34'!U8+'35'!U8+'36'!U8+'37'!U8+'38'!U8+'39'!U8</f>
        <v>60.264835614275903</v>
      </c>
      <c r="E9" s="120">
        <f>'1'!W8+'2'!W8+'3'!W8+'4'!W8+'5'!W8+'6'!W8+'7'!W8+'8'!W8+'9'!W8+'10'!W8+'11'!W8+'12'!W8+'13'!W8+'14'!W8+'15'!W8+'16'!W8+'17'!W8+'18'!W8+'19'!W8+'20'!W8+'21'!W8+'22'!W8+'23'!W8+'24'!W8+'25'!W8+'26'!W8+'27'!W8+'28'!W8+'29'!W8+'30'!W8+'31'!W8+'32'!W8+'33'!W8+'34'!W8+'35'!W8+'36'!W8+'37'!W8+'38'!W8+'39'!W8</f>
        <v>3</v>
      </c>
      <c r="F9" s="172">
        <f>'1'!Y8+'2'!Y8+'3'!Y8+'4'!Y8+'5'!Y8+'6'!Y8+'7'!Y8+'8'!Y8+'9'!Y8+'10'!Y8+'11'!Y8+'12'!Y8+'13'!Y8+'14'!Y8+'15'!Y8+'16'!Y8+'17'!Y8+'18'!Y8+'19'!Y8+'20'!Y8+'21'!Y8+'22'!Y8+'23'!Y8+'24'!Y8+'25'!Y8+'26'!Y8+'27'!Y8+'28'!Y8+'29'!Y8+'30'!Y8+'31'!Y8+'32'!Y8+'33'!Y8+'34'!Y8+'35'!Y8+'36'!Y8+'37'!Y8+'38'!Y8+'39'!Y8</f>
        <v>0</v>
      </c>
      <c r="G9" s="117">
        <v>4</v>
      </c>
      <c r="I9" s="152" t="s">
        <v>125</v>
      </c>
      <c r="J9" s="456" t="s">
        <v>609</v>
      </c>
      <c r="K9" s="457"/>
      <c r="L9" s="153"/>
      <c r="M9" s="154"/>
      <c r="O9" s="49"/>
      <c r="P9" s="429" t="s">
        <v>564</v>
      </c>
      <c r="Q9" s="429">
        <v>1982260</v>
      </c>
      <c r="R9" s="429">
        <v>1908128</v>
      </c>
    </row>
    <row r="10" spans="1:18" x14ac:dyDescent="0.2">
      <c r="A10" s="2" t="s">
        <v>223</v>
      </c>
      <c r="B10" s="10" t="s">
        <v>191</v>
      </c>
      <c r="C10" s="175">
        <f>'1'!S9+'2'!S9+'3'!S9+'4'!S9+'5'!S9+'6'!S9+'7'!S9+'8'!S9+'9'!S9+'10'!S9+'11'!S9+'12'!S9+'13'!S9+'14'!S9+'15'!S9+'16'!S9+'17'!S9+'18'!S9+'19'!S9+'20'!S9+'21'!S9+'22'!S9+'23'!S9+'24'!S9+'25'!S9+'26'!S9+'27'!S9+'28'!S9+'29'!S9+'30'!S9+'31'!S9+'32'!S9+'33'!S9+'34'!S9+'35'!S9+'36'!S9+'37'!S9+'38'!S9+'39'!S9</f>
        <v>108.95733493330042</v>
      </c>
      <c r="D10" s="194">
        <f>'1'!U9+'2'!U9+'3'!U9+'4'!U9+'5'!U9+'6'!U9+'7'!U9+'8'!U9+'9'!U9+'10'!U9+'11'!U9+'12'!U9+'13'!U9+'14'!U9+'15'!U9+'16'!U9+'17'!U9+'18'!U9+'19'!U9+'20'!U9+'21'!U9+'22'!U9+'23'!U9+'24'!U9+'25'!U9+'26'!U9+'27'!U9+'28'!U9+'29'!U9+'30'!U9+'31'!U9+'32'!U9+'33'!U9+'34'!U9+'35'!U9+'36'!U9+'37'!U9+'38'!U9+'39'!U9</f>
        <v>33.806229027879326</v>
      </c>
      <c r="E10" s="119">
        <f>'1'!W9+'2'!W9+'3'!W9+'4'!W9+'5'!W9+'6'!W9+'7'!W9+'8'!W9+'9'!W9+'10'!W9+'11'!W9+'12'!W9+'13'!W9+'14'!W9+'15'!W9+'16'!W9+'17'!W9+'18'!W9+'19'!W9+'20'!W9+'21'!W9+'22'!W9+'23'!W9+'24'!W9+'25'!W9+'26'!W9+'27'!W9+'28'!W9+'29'!W9+'30'!W9+'31'!W9+'32'!W9+'33'!W9+'34'!W9+'35'!W9+'36'!W9+'37'!W9+'38'!W9+'39'!W9</f>
        <v>7</v>
      </c>
      <c r="F10" s="171">
        <f>'1'!Y9+'2'!Y9+'3'!Y9+'4'!Y9+'5'!Y9+'6'!Y9+'7'!Y9+'8'!Y9+'9'!Y9+'10'!Y9+'11'!Y9+'12'!Y9+'13'!Y9+'14'!Y9+'15'!Y9+'16'!Y9+'17'!Y9+'18'!Y9+'19'!Y9+'20'!Y9+'21'!Y9+'22'!Y9+'23'!Y9+'24'!Y9+'25'!Y9+'26'!Y9+'27'!Y9+'28'!Y9+'29'!Y9+'30'!Y9+'31'!Y9+'32'!Y9+'33'!Y9+'34'!Y9+'35'!Y9+'36'!Y9+'37'!Y9+'38'!Y9+'39'!Y9</f>
        <v>8</v>
      </c>
      <c r="G10" s="116">
        <v>5</v>
      </c>
      <c r="I10" s="26" t="s">
        <v>261</v>
      </c>
      <c r="O10" s="49"/>
      <c r="P10" s="429" t="s">
        <v>565</v>
      </c>
      <c r="Q10" s="429">
        <v>2933055</v>
      </c>
      <c r="R10" s="429">
        <v>2958496</v>
      </c>
    </row>
    <row r="11" spans="1:18" x14ac:dyDescent="0.2">
      <c r="A11" s="159" t="s">
        <v>224</v>
      </c>
      <c r="B11" s="3" t="s">
        <v>28</v>
      </c>
      <c r="C11" s="174">
        <f>'1'!S10+'2'!S10+'3'!S10+'4'!S10+'5'!S10+'6'!S10+'7'!S10+'8'!S10+'9'!S10+'10'!S10+'11'!S10+'12'!S10+'13'!S10+'14'!S10+'15'!S10+'16'!S10+'17'!S10+'18'!S10+'19'!S10+'20'!S10+'21'!S10+'22'!S10+'23'!S10+'24'!S10+'25'!S10+'26'!S10+'27'!S10+'28'!S10+'29'!S10+'30'!S10+'31'!S10+'32'!S10+'33'!S10+'34'!S10+'35'!S10+'36'!S10+'37'!S10+'38'!S10+'39'!S10</f>
        <v>100</v>
      </c>
      <c r="D11" s="193">
        <f>'1'!U10+'2'!U10+'3'!U10+'4'!U10+'5'!U10+'6'!U10+'7'!U10+'8'!U10+'9'!U10+'10'!U10+'11'!U10+'12'!U10+'13'!U10+'14'!U10+'15'!U10+'16'!U10+'17'!U10+'18'!U10+'19'!U10+'20'!U10+'21'!U10+'22'!U10+'23'!U10+'24'!U10+'25'!U10+'26'!U10+'27'!U10+'28'!U10+'29'!U10+'30'!U10+'31'!U10+'32'!U10+'33'!U10+'34'!U10+'35'!U10+'36'!U10+'37'!U10+'38'!U10+'39'!U10</f>
        <v>38.938053097345133</v>
      </c>
      <c r="E11" s="120">
        <f>'1'!W10+'2'!W10+'3'!W10+'4'!W10+'5'!W10+'6'!W10+'7'!W10+'8'!W10+'9'!W10+'10'!W10+'11'!W10+'12'!W10+'13'!W10+'14'!W10+'15'!W10+'16'!W10+'17'!W10+'18'!W10+'19'!W10+'20'!W10+'21'!W10+'22'!W10+'23'!W10+'24'!W10+'25'!W10+'26'!W10+'27'!W10+'28'!W10+'29'!W10+'30'!W10+'31'!W10+'32'!W10+'33'!W10+'34'!W10+'35'!W10+'36'!W10+'37'!W10+'38'!W10+'39'!W10</f>
        <v>43</v>
      </c>
      <c r="F11" s="172">
        <f>'1'!Y10+'2'!Y10+'3'!Y10+'4'!Y10+'5'!Y10+'6'!Y10+'7'!Y10+'8'!Y10+'9'!Y10+'10'!Y10+'11'!Y10+'12'!Y10+'13'!Y10+'14'!Y10+'15'!Y10+'16'!Y10+'17'!Y10+'18'!Y10+'19'!Y10+'20'!Y10+'21'!Y10+'22'!Y10+'23'!Y10+'24'!Y10+'25'!Y10+'26'!Y10+'27'!Y10+'28'!Y10+'29'!Y10+'30'!Y10+'31'!Y10+'32'!Y10+'33'!Y10+'34'!Y10+'35'!Y10+'36'!Y10+'37'!Y10+'38'!Y10+'39'!Y10</f>
        <v>33</v>
      </c>
      <c r="G11" s="117">
        <v>6</v>
      </c>
      <c r="O11" s="49"/>
      <c r="P11" s="429" t="s">
        <v>566</v>
      </c>
      <c r="Q11" s="429">
        <v>1278601</v>
      </c>
      <c r="R11" s="429">
        <v>1266442</v>
      </c>
    </row>
    <row r="12" spans="1:18" x14ac:dyDescent="0.2">
      <c r="A12" s="159" t="s">
        <v>225</v>
      </c>
      <c r="B12" s="3" t="s">
        <v>268</v>
      </c>
      <c r="C12" s="174">
        <f>'1'!S11+'2'!S11+'3'!S11+'4'!S11+'5'!S11+'6'!S11+'7'!S11+'8'!S11+'9'!S11+'10'!S11+'11'!S11+'12'!S11+'13'!S11+'14'!S11+'15'!S11+'16'!S11+'17'!S11+'18'!S11+'19'!S11+'20'!S11+'21'!S11+'22'!S11+'23'!S11+'24'!S11+'25'!S11+'26'!S11+'27'!S11+'28'!S11+'29'!S11+'30'!S11+'31'!S11+'32'!S11+'33'!S11+'34'!S11+'35'!S11+'36'!S11+'37'!S11+'38'!S11+'39'!S11</f>
        <v>137.66198565620869</v>
      </c>
      <c r="D12" s="193">
        <f>'1'!U11+'2'!U11+'3'!U11+'4'!U11+'5'!U11+'6'!U11+'7'!U11+'8'!U11+'9'!U11+'10'!U11+'11'!U11+'12'!U11+'13'!U11+'14'!U11+'15'!U11+'16'!U11+'17'!U11+'18'!U11+'19'!U11+'20'!U11+'21'!U11+'22'!U11+'23'!U11+'24'!U11+'25'!U11+'26'!U11+'27'!U11+'28'!U11+'29'!U11+'30'!U11+'31'!U11+'32'!U11+'33'!U11+'34'!U11+'35'!U11+'36'!U11+'37'!U11+'38'!U11+'39'!U11</f>
        <v>41.749366128207321</v>
      </c>
      <c r="E12" s="120">
        <f>'1'!W11+'2'!W11+'3'!W11+'4'!W11+'5'!W11+'6'!W11+'7'!W11+'8'!W11+'9'!W11+'10'!W11+'11'!W11+'12'!W11+'13'!W11+'14'!W11+'15'!W11+'16'!W11+'17'!W11+'18'!W11+'19'!W11+'20'!W11+'21'!W11+'22'!W11+'23'!W11+'24'!W11+'25'!W11+'26'!W11+'27'!W11+'28'!W11+'29'!W11+'30'!W11+'31'!W11+'32'!W11+'33'!W11+'34'!W11+'35'!W11+'36'!W11+'37'!W11+'38'!W11+'39'!W11</f>
        <v>4</v>
      </c>
      <c r="F12" s="172">
        <f>'1'!Y11+'2'!Y11+'3'!Y11+'4'!Y11+'5'!Y11+'6'!Y11+'7'!Y11+'8'!Y11+'9'!Y11+'10'!Y11+'11'!Y11+'12'!Y11+'13'!Y11+'14'!Y11+'15'!Y11+'16'!Y11+'17'!Y11+'18'!Y11+'19'!Y11+'20'!Y11+'21'!Y11+'22'!Y11+'23'!Y11+'24'!Y11+'25'!Y11+'26'!Y11+'27'!Y11+'28'!Y11+'29'!Y11+'30'!Y11+'31'!Y11+'32'!Y11+'33'!Y11+'34'!Y11+'35'!Y11+'36'!Y11+'37'!Y11+'38'!Y11+'39'!Y11</f>
        <v>4</v>
      </c>
      <c r="G12" s="117">
        <v>7</v>
      </c>
      <c r="I12" s="26" t="s">
        <v>320</v>
      </c>
      <c r="J12" s="180">
        <f>最終需要_まとめ!C45</f>
        <v>3900</v>
      </c>
      <c r="O12" s="49"/>
      <c r="P12" s="429" t="s">
        <v>567</v>
      </c>
      <c r="Q12" s="429">
        <v>2700326</v>
      </c>
      <c r="R12" s="429">
        <v>2598785</v>
      </c>
    </row>
    <row r="13" spans="1:18" x14ac:dyDescent="0.2">
      <c r="A13" s="159" t="s">
        <v>226</v>
      </c>
      <c r="B13" s="3" t="s">
        <v>29</v>
      </c>
      <c r="C13" s="174">
        <f>'1'!S12+'2'!S12+'3'!S12+'4'!S12+'5'!S12+'6'!S12+'7'!S12+'8'!S12+'9'!S12+'10'!S12+'11'!S12+'12'!S12+'13'!S12+'14'!S12+'15'!S12+'16'!S12+'17'!S12+'18'!S12+'19'!S12+'20'!S12+'21'!S12+'22'!S12+'23'!S12+'24'!S12+'25'!S12+'26'!S12+'27'!S12+'28'!S12+'29'!S12+'30'!S12+'31'!S12+'32'!S12+'33'!S12+'34'!S12+'35'!S12+'36'!S12+'37'!S12+'38'!S12+'39'!S12</f>
        <v>100</v>
      </c>
      <c r="D13" s="193">
        <f>'1'!U12+'2'!U12+'3'!U12+'4'!U12+'5'!U12+'6'!U12+'7'!U12+'8'!U12+'9'!U12+'10'!U12+'11'!U12+'12'!U12+'13'!U12+'14'!U12+'15'!U12+'16'!U12+'17'!U12+'18'!U12+'19'!U12+'20'!U12+'21'!U12+'22'!U12+'23'!U12+'24'!U12+'25'!U12+'26'!U12+'27'!U12+'28'!U12+'29'!U12+'30'!U12+'31'!U12+'32'!U12+'33'!U12+'34'!U12+'35'!U12+'36'!U12+'37'!U12+'38'!U12+'39'!U12</f>
        <v>30.380007199053839</v>
      </c>
      <c r="E13" s="120">
        <f>'1'!W12+'2'!W12+'3'!W12+'4'!W12+'5'!W12+'6'!W12+'7'!W12+'8'!W12+'9'!W12+'10'!W12+'11'!W12+'12'!W12+'13'!W12+'14'!W12+'15'!W12+'16'!W12+'17'!W12+'18'!W12+'19'!W12+'20'!W12+'21'!W12+'22'!W12+'23'!W12+'24'!W12+'25'!W12+'26'!W12+'27'!W12+'28'!W12+'29'!W12+'30'!W12+'31'!W12+'32'!W12+'33'!W12+'34'!W12+'35'!W12+'36'!W12+'37'!W12+'38'!W12+'39'!W12</f>
        <v>3</v>
      </c>
      <c r="F13" s="172">
        <f>'1'!Y12+'2'!Y12+'3'!Y12+'4'!Y12+'5'!Y12+'6'!Y12+'7'!Y12+'8'!Y12+'9'!Y12+'10'!Y12+'11'!Y12+'12'!Y12+'13'!Y12+'14'!Y12+'15'!Y12+'16'!Y12+'17'!Y12+'18'!Y12+'19'!Y12+'20'!Y12+'21'!Y12+'22'!Y12+'23'!Y12+'24'!Y12+'25'!Y12+'26'!Y12+'27'!Y12+'28'!Y12+'29'!Y12+'30'!Y12+'31'!Y12+'32'!Y12+'33'!Y12+'34'!Y12+'35'!Y12+'36'!Y12+'37'!Y12+'38'!Y12+'39'!Y12</f>
        <v>2</v>
      </c>
      <c r="G13" s="117">
        <v>8</v>
      </c>
      <c r="I13" s="177" t="s">
        <v>321</v>
      </c>
      <c r="J13" s="183">
        <f>'1'!H44+'2'!H44+'3'!H44+'4'!H44+'5'!H44+'6'!H44+'7'!H44+'8'!H44+'9'!H44+'10'!H44+'11'!H44+'12'!H44+'13'!H44+'14'!H44+'15'!H44+'16'!H44+'17'!H44+'18'!H44+'19'!H44+'20'!H44+'21'!H44+'22'!H44+'23'!H44+'24'!H44+'25'!H44+'26'!H44+'27'!H44+'28'!H44+'29'!H44+'30'!H44+'31'!H44+'32'!H44+'33'!H44+'34'!H44+'35'!H44+'36'!H44+'37'!H44+'38'!H44+'39'!H44</f>
        <v>510.14378817217175</v>
      </c>
      <c r="O13" s="49"/>
      <c r="P13" s="429" t="s">
        <v>568</v>
      </c>
      <c r="Q13" s="429">
        <v>1115874</v>
      </c>
      <c r="R13" s="429">
        <v>1131429</v>
      </c>
    </row>
    <row r="14" spans="1:18" x14ac:dyDescent="0.2">
      <c r="A14" s="159" t="s">
        <v>227</v>
      </c>
      <c r="B14" s="3" t="s">
        <v>30</v>
      </c>
      <c r="C14" s="174">
        <f>'1'!S13+'2'!S13+'3'!S13+'4'!S13+'5'!S13+'6'!S13+'7'!S13+'8'!S13+'9'!S13+'10'!S13+'11'!S13+'12'!S13+'13'!S13+'14'!S13+'15'!S13+'16'!S13+'17'!S13+'18'!S13+'19'!S13+'20'!S13+'21'!S13+'22'!S13+'23'!S13+'24'!S13+'25'!S13+'26'!S13+'27'!S13+'28'!S13+'29'!S13+'30'!S13+'31'!S13+'32'!S13+'33'!S13+'34'!S13+'35'!S13+'36'!S13+'37'!S13+'38'!S13+'39'!S13</f>
        <v>103.91432256683045</v>
      </c>
      <c r="D14" s="193">
        <f>'1'!U13+'2'!U13+'3'!U13+'4'!U13+'5'!U13+'6'!U13+'7'!U13+'8'!U13+'9'!U13+'10'!U13+'11'!U13+'12'!U13+'13'!U13+'14'!U13+'15'!U13+'16'!U13+'17'!U13+'18'!U13+'19'!U13+'20'!U13+'21'!U13+'22'!U13+'23'!U13+'24'!U13+'25'!U13+'26'!U13+'27'!U13+'28'!U13+'29'!U13+'30'!U13+'31'!U13+'32'!U13+'33'!U13+'34'!U13+'35'!U13+'36'!U13+'37'!U13+'38'!U13+'39'!U13</f>
        <v>29.964915847662741</v>
      </c>
      <c r="E14" s="120">
        <f>'1'!W13+'2'!W13+'3'!W13+'4'!W13+'5'!W13+'6'!W13+'7'!W13+'8'!W13+'9'!W13+'10'!W13+'11'!W13+'12'!W13+'13'!W13+'14'!W13+'15'!W13+'16'!W13+'17'!W13+'18'!W13+'19'!W13+'20'!W13+'21'!W13+'22'!W13+'23'!W13+'24'!W13+'25'!W13+'26'!W13+'27'!W13+'28'!W13+'29'!W13+'30'!W13+'31'!W13+'32'!W13+'33'!W13+'34'!W13+'35'!W13+'36'!W13+'37'!W13+'38'!W13+'39'!W13</f>
        <v>3</v>
      </c>
      <c r="F14" s="172">
        <f>'1'!Y13+'2'!Y13+'3'!Y13+'4'!Y13+'5'!Y13+'6'!Y13+'7'!Y13+'8'!Y13+'9'!Y13+'10'!Y13+'11'!Y13+'12'!Y13+'13'!Y13+'14'!Y13+'15'!Y13+'16'!Y13+'17'!Y13+'18'!Y13+'19'!Y13+'20'!Y13+'21'!Y13+'22'!Y13+'23'!Y13+'24'!Y13+'25'!Y13+'26'!Y13+'27'!Y13+'28'!Y13+'29'!Y13+'30'!Y13+'31'!Y13+'32'!Y13+'33'!Y13+'34'!Y13+'35'!Y13+'36'!Y13+'37'!Y13+'38'!Y13+'39'!Y13</f>
        <v>3</v>
      </c>
      <c r="G14" s="117">
        <v>9</v>
      </c>
      <c r="I14" s="178" t="s">
        <v>322</v>
      </c>
      <c r="J14" s="184">
        <f>'1'!R44+'2'!R44+'3'!R44+'4'!R44+'5'!R44+'6'!R44+'7'!R44+'8'!R44+'9'!R44+'10'!R44+'11'!R44+'12'!R44+'13'!R44+'14'!R44+'15'!R44+'16'!R44+'17'!R44+'18'!R44+'19'!R44+'20'!R44+'21'!R44+'22'!R44+'23'!R44+'24'!R44+'25'!R44+'26'!R44+'27'!R44+'28'!R44+'29'!R44+'30'!R44+'31'!R44+'32'!R44+'33'!R44+'34'!R44+'35'!R44+'36'!R44+'37'!R44+'38'!R44+'39'!R44</f>
        <v>345.63976475005876</v>
      </c>
      <c r="L14" t="s">
        <v>178</v>
      </c>
      <c r="O14" s="49"/>
      <c r="P14" s="429" t="s">
        <v>569</v>
      </c>
      <c r="Q14" s="429">
        <v>672561</v>
      </c>
      <c r="R14" s="429">
        <v>686870</v>
      </c>
    </row>
    <row r="15" spans="1:18" x14ac:dyDescent="0.2">
      <c r="A15" s="159" t="s">
        <v>2</v>
      </c>
      <c r="B15" s="3" t="s">
        <v>365</v>
      </c>
      <c r="C15" s="174">
        <f>'1'!S14+'2'!S14+'3'!S14+'4'!S14+'5'!S14+'6'!S14+'7'!S14+'8'!S14+'9'!S14+'10'!S14+'11'!S14+'12'!S14+'13'!S14+'14'!S14+'15'!S14+'16'!S14+'17'!S14+'18'!S14+'19'!S14+'20'!S14+'21'!S14+'22'!S14+'23'!S14+'24'!S14+'25'!S14+'26'!S14+'27'!S14+'28'!S14+'29'!S14+'30'!S14+'31'!S14+'32'!S14+'33'!S14+'34'!S14+'35'!S14+'36'!S14+'37'!S14+'38'!S14+'39'!S14</f>
        <v>109.84556494363902</v>
      </c>
      <c r="D15" s="193">
        <f>'1'!U14+'2'!U14+'3'!U14+'4'!U14+'5'!U14+'6'!U14+'7'!U14+'8'!U14+'9'!U14+'10'!U14+'11'!U14+'12'!U14+'13'!U14+'14'!U14+'15'!U14+'16'!U14+'17'!U14+'18'!U14+'19'!U14+'20'!U14+'21'!U14+'22'!U14+'23'!U14+'24'!U14+'25'!U14+'26'!U14+'27'!U14+'28'!U14+'29'!U14+'30'!U14+'31'!U14+'32'!U14+'33'!U14+'34'!U14+'35'!U14+'36'!U14+'37'!U14+'38'!U14+'39'!U14</f>
        <v>35.349163198241826</v>
      </c>
      <c r="E15" s="120">
        <f>'1'!W14+'2'!W14+'3'!W14+'4'!W14+'5'!W14+'6'!W14+'7'!W14+'8'!W14+'9'!W14+'10'!W14+'11'!W14+'12'!W14+'13'!W14+'14'!W14+'15'!W14+'16'!W14+'17'!W14+'18'!W14+'19'!W14+'20'!W14+'21'!W14+'22'!W14+'23'!W14+'24'!W14+'25'!W14+'26'!W14+'27'!W14+'28'!W14+'29'!W14+'30'!W14+'31'!W14+'32'!W14+'33'!W14+'34'!W14+'35'!W14+'36'!W14+'37'!W14+'38'!W14+'39'!W14</f>
        <v>8</v>
      </c>
      <c r="F15" s="172">
        <f>'1'!Y14+'2'!Y14+'3'!Y14+'4'!Y14+'5'!Y14+'6'!Y14+'7'!Y14+'8'!Y14+'9'!Y14+'10'!Y14+'11'!Y14+'12'!Y14+'13'!Y14+'14'!Y14+'15'!Y14+'16'!Y14+'17'!Y14+'18'!Y14+'19'!Y14+'20'!Y14+'21'!Y14+'22'!Y14+'23'!Y14+'24'!Y14+'25'!Y14+'26'!Y14+'27'!Y14+'28'!Y14+'29'!Y14+'30'!Y14+'31'!Y14+'32'!Y14+'33'!Y14+'34'!Y14+'35'!Y14+'36'!Y14+'37'!Y14+'38'!Y14+'39'!Y14</f>
        <v>9</v>
      </c>
      <c r="G15" s="117">
        <v>10</v>
      </c>
      <c r="I15" s="179" t="s">
        <v>323</v>
      </c>
      <c r="J15" s="182">
        <f>J12+J13+J14</f>
        <v>4755.7835529222311</v>
      </c>
      <c r="O15" s="49"/>
      <c r="P15" s="429" t="s">
        <v>570</v>
      </c>
      <c r="Q15" s="429">
        <v>474157</v>
      </c>
      <c r="R15" s="429">
        <v>451615</v>
      </c>
    </row>
    <row r="16" spans="1:18" x14ac:dyDescent="0.2">
      <c r="A16" s="159" t="s">
        <v>3</v>
      </c>
      <c r="B16" s="3" t="s">
        <v>31</v>
      </c>
      <c r="C16" s="174">
        <f>'1'!S15+'2'!S15+'3'!S15+'4'!S15+'5'!S15+'6'!S15+'7'!S15+'8'!S15+'9'!S15+'10'!S15+'11'!S15+'12'!S15+'13'!S15+'14'!S15+'15'!S15+'16'!S15+'17'!S15+'18'!S15+'19'!S15+'20'!S15+'21'!S15+'22'!S15+'23'!S15+'24'!S15+'25'!S15+'26'!S15+'27'!S15+'28'!S15+'29'!S15+'30'!S15+'31'!S15+'32'!S15+'33'!S15+'34'!S15+'35'!S15+'36'!S15+'37'!S15+'38'!S15+'39'!S15</f>
        <v>102.04890574429228</v>
      </c>
      <c r="D16" s="193">
        <f>'1'!U15+'2'!U15+'3'!U15+'4'!U15+'5'!U15+'6'!U15+'7'!U15+'8'!U15+'9'!U15+'10'!U15+'11'!U15+'12'!U15+'13'!U15+'14'!U15+'15'!U15+'16'!U15+'17'!U15+'18'!U15+'19'!U15+'20'!U15+'21'!U15+'22'!U15+'23'!U15+'24'!U15+'25'!U15+'26'!U15+'27'!U15+'28'!U15+'29'!U15+'30'!U15+'31'!U15+'32'!U15+'33'!U15+'34'!U15+'35'!U15+'36'!U15+'37'!U15+'38'!U15+'39'!U15</f>
        <v>46.85542671556442</v>
      </c>
      <c r="E16" s="120">
        <f>'1'!W15+'2'!W15+'3'!W15+'4'!W15+'5'!W15+'6'!W15+'7'!W15+'8'!W15+'9'!W15+'10'!W15+'11'!W15+'12'!W15+'13'!W15+'14'!W15+'15'!W15+'16'!W15+'17'!W15+'18'!W15+'19'!W15+'20'!W15+'21'!W15+'22'!W15+'23'!W15+'24'!W15+'25'!W15+'26'!W15+'27'!W15+'28'!W15+'29'!W15+'30'!W15+'31'!W15+'32'!W15+'33'!W15+'34'!W15+'35'!W15+'36'!W15+'37'!W15+'38'!W15+'39'!W15</f>
        <v>2</v>
      </c>
      <c r="F16" s="172">
        <f>'1'!Y15+'2'!Y15+'3'!Y15+'4'!Y15+'5'!Y15+'6'!Y15+'7'!Y15+'8'!Y15+'9'!Y15+'10'!Y15+'11'!Y15+'12'!Y15+'13'!Y15+'14'!Y15+'15'!Y15+'16'!Y15+'17'!Y15+'18'!Y15+'19'!Y15+'20'!Y15+'21'!Y15+'22'!Y15+'23'!Y15+'24'!Y15+'25'!Y15+'26'!Y15+'27'!Y15+'28'!Y15+'29'!Y15+'30'!Y15+'31'!Y15+'32'!Y15+'33'!Y15+'34'!Y15+'35'!Y15+'36'!Y15+'37'!Y15+'38'!Y15+'39'!Y15</f>
        <v>2</v>
      </c>
      <c r="G16" s="117">
        <v>11</v>
      </c>
      <c r="J16" s="181" t="s">
        <v>355</v>
      </c>
      <c r="O16" s="49"/>
      <c r="P16" s="429" t="s">
        <v>571</v>
      </c>
      <c r="Q16" s="429">
        <v>469330</v>
      </c>
      <c r="R16" s="429">
        <v>445310</v>
      </c>
    </row>
    <row r="17" spans="1:18" x14ac:dyDescent="0.2">
      <c r="A17" s="159" t="s">
        <v>4</v>
      </c>
      <c r="B17" s="3" t="s">
        <v>32</v>
      </c>
      <c r="C17" s="174">
        <f>'1'!S16+'2'!S16+'3'!S16+'4'!S16+'5'!S16+'6'!S16+'7'!S16+'8'!S16+'9'!S16+'10'!S16+'11'!S16+'12'!S16+'13'!S16+'14'!S16+'15'!S16+'16'!S16+'17'!S16+'18'!S16+'19'!S16+'20'!S16+'21'!S16+'22'!S16+'23'!S16+'24'!S16+'25'!S16+'26'!S16+'27'!S16+'28'!S16+'29'!S16+'30'!S16+'31'!S16+'32'!S16+'33'!S16+'34'!S16+'35'!S16+'36'!S16+'37'!S16+'38'!S16+'39'!S16</f>
        <v>110.73444929459936</v>
      </c>
      <c r="D17" s="193">
        <f>'1'!U16+'2'!U16+'3'!U16+'4'!U16+'5'!U16+'6'!U16+'7'!U16+'8'!U16+'9'!U16+'10'!U16+'11'!U16+'12'!U16+'13'!U16+'14'!U16+'15'!U16+'16'!U16+'17'!U16+'18'!U16+'19'!U16+'20'!U16+'21'!U16+'22'!U16+'23'!U16+'24'!U16+'25'!U16+'26'!U16+'27'!U16+'28'!U16+'29'!U16+'30'!U16+'31'!U16+'32'!U16+'33'!U16+'34'!U16+'35'!U16+'36'!U16+'37'!U16+'38'!U16+'39'!U16</f>
        <v>26.551612761710825</v>
      </c>
      <c r="E17" s="120">
        <f>'1'!W16+'2'!W16+'3'!W16+'4'!W16+'5'!W16+'6'!W16+'7'!W16+'8'!W16+'9'!W16+'10'!W16+'11'!W16+'12'!W16+'13'!W16+'14'!W16+'15'!W16+'16'!W16+'17'!W16+'18'!W16+'19'!W16+'20'!W16+'21'!W16+'22'!W16+'23'!W16+'24'!W16+'25'!W16+'26'!W16+'27'!W16+'28'!W16+'29'!W16+'30'!W16+'31'!W16+'32'!W16+'33'!W16+'34'!W16+'35'!W16+'36'!W16+'37'!W16+'38'!W16+'39'!W16</f>
        <v>1</v>
      </c>
      <c r="F17" s="172">
        <f>'1'!Y16+'2'!Y16+'3'!Y16+'4'!Y16+'5'!Y16+'6'!Y16+'7'!Y16+'8'!Y16+'9'!Y16+'10'!Y16+'11'!Y16+'12'!Y16+'13'!Y16+'14'!Y16+'15'!Y16+'16'!Y16+'17'!Y16+'18'!Y16+'19'!Y16+'20'!Y16+'21'!Y16+'22'!Y16+'23'!Y16+'24'!Y16+'25'!Y16+'26'!Y16+'27'!Y16+'28'!Y16+'29'!Y16+'30'!Y16+'31'!Y16+'32'!Y16+'33'!Y16+'34'!Y16+'35'!Y16+'36'!Y16+'37'!Y16+'38'!Y16+'39'!Y16</f>
        <v>2</v>
      </c>
      <c r="G17" s="117">
        <v>12</v>
      </c>
      <c r="O17" s="49"/>
      <c r="P17" s="429"/>
      <c r="Q17" s="429"/>
      <c r="R17" s="429"/>
    </row>
    <row r="18" spans="1:18" x14ac:dyDescent="0.2">
      <c r="A18" s="159" t="s">
        <v>5</v>
      </c>
      <c r="B18" s="3" t="s">
        <v>33</v>
      </c>
      <c r="C18" s="174">
        <f>'1'!S17+'2'!S17+'3'!S17+'4'!S17+'5'!S17+'6'!S17+'7'!S17+'8'!S17+'9'!S17+'10'!S17+'11'!S17+'12'!S17+'13'!S17+'14'!S17+'15'!S17+'16'!S17+'17'!S17+'18'!S17+'19'!S17+'20'!S17+'21'!S17+'22'!S17+'23'!S17+'24'!S17+'25'!S17+'26'!S17+'27'!S17+'28'!S17+'29'!S17+'30'!S17+'31'!S17+'32'!S17+'33'!S17+'34'!S17+'35'!S17+'36'!S17+'37'!S17+'38'!S17+'39'!S17</f>
        <v>119.57713234176755</v>
      </c>
      <c r="D18" s="193">
        <f>'1'!U17+'2'!U17+'3'!U17+'4'!U17+'5'!U17+'6'!U17+'7'!U17+'8'!U17+'9'!U17+'10'!U17+'11'!U17+'12'!U17+'13'!U17+'14'!U17+'15'!U17+'16'!U17+'17'!U17+'18'!U17+'19'!U17+'20'!U17+'21'!U17+'22'!U17+'23'!U17+'24'!U17+'25'!U17+'26'!U17+'27'!U17+'28'!U17+'29'!U17+'30'!U17+'31'!U17+'32'!U17+'33'!U17+'34'!U17+'35'!U17+'36'!U17+'37'!U17+'38'!U17+'39'!U17</f>
        <v>26.64618832112086</v>
      </c>
      <c r="E18" s="120">
        <f>'1'!W17+'2'!W17+'3'!W17+'4'!W17+'5'!W17+'6'!W17+'7'!W17+'8'!W17+'9'!W17+'10'!W17+'11'!W17+'12'!W17+'13'!W17+'14'!W17+'15'!W17+'16'!W17+'17'!W17+'18'!W17+'19'!W17+'20'!W17+'21'!W17+'22'!W17+'23'!W17+'24'!W17+'25'!W17+'26'!W17+'27'!W17+'28'!W17+'29'!W17+'30'!W17+'31'!W17+'32'!W17+'33'!W17+'34'!W17+'35'!W17+'36'!W17+'37'!W17+'38'!W17+'39'!W17</f>
        <v>2</v>
      </c>
      <c r="F18" s="172">
        <f>'1'!Y17+'2'!Y17+'3'!Y17+'4'!Y17+'5'!Y17+'6'!Y17+'7'!Y17+'8'!Y17+'9'!Y17+'10'!Y17+'11'!Y17+'12'!Y17+'13'!Y17+'14'!Y17+'15'!Y17+'16'!Y17+'17'!Y17+'18'!Y17+'19'!Y17+'20'!Y17+'21'!Y17+'22'!Y17+'23'!Y17+'24'!Y17+'25'!Y17+'26'!Y17+'27'!Y17+'28'!Y17+'29'!Y17+'30'!Y17+'31'!Y17+'32'!Y17+'33'!Y17+'34'!Y17+'35'!Y17+'36'!Y17+'37'!Y17+'38'!Y17+'39'!Y17</f>
        <v>2</v>
      </c>
      <c r="G18" s="117">
        <v>13</v>
      </c>
      <c r="O18" s="49">
        <v>100</v>
      </c>
      <c r="P18" s="430" t="s">
        <v>562</v>
      </c>
      <c r="Q18" s="429">
        <v>7098009</v>
      </c>
      <c r="R18" s="429">
        <v>6903478</v>
      </c>
    </row>
    <row r="19" spans="1:18" x14ac:dyDescent="0.2">
      <c r="A19" s="159" t="s">
        <v>6</v>
      </c>
      <c r="B19" s="3" t="s">
        <v>34</v>
      </c>
      <c r="C19" s="174">
        <f>'1'!S18+'2'!S18+'3'!S18+'4'!S18+'5'!S18+'6'!S18+'7'!S18+'8'!S18+'9'!S18+'10'!S18+'11'!S18+'12'!S18+'13'!S18+'14'!S18+'15'!S18+'16'!S18+'17'!S18+'18'!S18+'19'!S18+'20'!S18+'21'!S18+'22'!S18+'23'!S18+'24'!S18+'25'!S18+'26'!S18+'27'!S18+'28'!S18+'29'!S18+'30'!S18+'31'!S18+'32'!S18+'33'!S18+'34'!S18+'35'!S18+'36'!S18+'37'!S18+'38'!S18+'39'!S18</f>
        <v>110.27474041352689</v>
      </c>
      <c r="D19" s="193">
        <f>'1'!U18+'2'!U18+'3'!U18+'4'!U18+'5'!U18+'6'!U18+'7'!U18+'8'!U18+'9'!U18+'10'!U18+'11'!U18+'12'!U18+'13'!U18+'14'!U18+'15'!U18+'16'!U18+'17'!U18+'18'!U18+'19'!U18+'20'!U18+'21'!U18+'22'!U18+'23'!U18+'24'!U18+'25'!U18+'26'!U18+'27'!U18+'28'!U18+'29'!U18+'30'!U18+'31'!U18+'32'!U18+'33'!U18+'34'!U18+'35'!U18+'36'!U18+'37'!U18+'38'!U18+'39'!U18</f>
        <v>46.962934507504933</v>
      </c>
      <c r="E19" s="120">
        <f>'1'!W18+'2'!W18+'3'!W18+'4'!W18+'5'!W18+'6'!W18+'7'!W18+'8'!W18+'9'!W18+'10'!W18+'11'!W18+'12'!W18+'13'!W18+'14'!W18+'15'!W18+'16'!W18+'17'!W18+'18'!W18+'19'!W18+'20'!W18+'21'!W18+'22'!W18+'23'!W18+'24'!W18+'25'!W18+'26'!W18+'27'!W18+'28'!W18+'29'!W18+'30'!W18+'31'!W18+'32'!W18+'33'!W18+'34'!W18+'35'!W18+'36'!W18+'37'!W18+'38'!W18+'39'!W18</f>
        <v>2</v>
      </c>
      <c r="F19" s="172">
        <f>'1'!Y18+'2'!Y18+'3'!Y18+'4'!Y18+'5'!Y18+'6'!Y18+'7'!Y18+'8'!Y18+'9'!Y18+'10'!Y18+'11'!Y18+'12'!Y18+'13'!Y18+'14'!Y18+'15'!Y18+'16'!Y18+'17'!Y18+'18'!Y18+'19'!Y18+'20'!Y18+'21'!Y18+'22'!Y18+'23'!Y18+'24'!Y18+'25'!Y18+'26'!Y18+'27'!Y18+'28'!Y18+'29'!Y18+'30'!Y18+'31'!Y18+'32'!Y18+'33'!Y18+'34'!Y18+'35'!Y18+'36'!Y18+'37'!Y18+'38'!Y18+'39'!Y18</f>
        <v>2</v>
      </c>
      <c r="G19" s="117">
        <v>14</v>
      </c>
      <c r="L19" t="s">
        <v>611</v>
      </c>
      <c r="O19" s="49"/>
      <c r="P19" s="430" t="s">
        <v>572</v>
      </c>
      <c r="Q19" s="435">
        <v>3587529</v>
      </c>
      <c r="R19" s="429">
        <v>3385318</v>
      </c>
    </row>
    <row r="20" spans="1:18" x14ac:dyDescent="0.2">
      <c r="A20" s="159" t="s">
        <v>7</v>
      </c>
      <c r="B20" s="3" t="s">
        <v>269</v>
      </c>
      <c r="C20" s="174">
        <f>'1'!S19+'2'!S19+'3'!S19+'4'!S19+'5'!S19+'6'!S19+'7'!S19+'8'!S19+'9'!S19+'10'!S19+'11'!S19+'12'!S19+'13'!S19+'14'!S19+'15'!S19+'16'!S19+'17'!S19+'18'!S19+'19'!S19+'20'!S19+'21'!S19+'22'!S19+'23'!S19+'24'!S19+'25'!S19+'26'!S19+'27'!S19+'28'!S19+'29'!S19+'30'!S19+'31'!S19+'32'!S19+'33'!S19+'34'!S19+'35'!S19+'36'!S19+'37'!S19+'38'!S19+'39'!S19</f>
        <v>100.51916602996101</v>
      </c>
      <c r="D20" s="193">
        <f>'1'!U19+'2'!U19+'3'!U19+'4'!U19+'5'!U19+'6'!U19+'7'!U19+'8'!U19+'9'!U19+'10'!U19+'11'!U19+'12'!U19+'13'!U19+'14'!U19+'15'!U19+'16'!U19+'17'!U19+'18'!U19+'19'!U19+'20'!U19+'21'!U19+'22'!U19+'23'!U19+'24'!U19+'25'!U19+'26'!U19+'27'!U19+'28'!U19+'29'!U19+'30'!U19+'31'!U19+'32'!U19+'33'!U19+'34'!U19+'35'!U19+'36'!U19+'37'!U19+'38'!U19+'39'!U19</f>
        <v>41.477382193415529</v>
      </c>
      <c r="E20" s="120">
        <f>'1'!W19+'2'!W19+'3'!W19+'4'!W19+'5'!W19+'6'!W19+'7'!W19+'8'!W19+'9'!W19+'10'!W19+'11'!W19+'12'!W19+'13'!W19+'14'!W19+'15'!W19+'16'!W19+'17'!W19+'18'!W19+'19'!W19+'20'!W19+'21'!W19+'22'!W19+'23'!W19+'24'!W19+'25'!W19+'26'!W19+'27'!W19+'28'!W19+'29'!W19+'30'!W19+'31'!W19+'32'!W19+'33'!W19+'34'!W19+'35'!W19+'36'!W19+'37'!W19+'38'!W19+'39'!W19</f>
        <v>4</v>
      </c>
      <c r="F20" s="172">
        <f>'1'!Y19+'2'!Y19+'3'!Y19+'4'!Y19+'5'!Y19+'6'!Y19+'7'!Y19+'8'!Y19+'9'!Y19+'10'!Y19+'11'!Y19+'12'!Y19+'13'!Y19+'14'!Y19+'15'!Y19+'16'!Y19+'17'!Y19+'18'!Y19+'19'!Y19+'20'!Y19+'21'!Y19+'22'!Y19+'23'!Y19+'24'!Y19+'25'!Y19+'26'!Y19+'27'!Y19+'28'!Y19+'29'!Y19+'30'!Y19+'31'!Y19+'32'!Y19+'33'!Y19+'34'!Y19+'35'!Y19+'36'!Y19+'37'!Y19+'38'!Y19+'39'!Y19</f>
        <v>4</v>
      </c>
      <c r="G20" s="117">
        <v>15</v>
      </c>
      <c r="O20" s="49">
        <v>202</v>
      </c>
      <c r="P20" s="430" t="s">
        <v>573</v>
      </c>
      <c r="Q20" s="429">
        <v>1983439</v>
      </c>
      <c r="R20" s="429">
        <v>1820927</v>
      </c>
    </row>
    <row r="21" spans="1:18" x14ac:dyDescent="0.2">
      <c r="A21" s="159" t="s">
        <v>8</v>
      </c>
      <c r="B21" s="3" t="s">
        <v>270</v>
      </c>
      <c r="C21" s="174">
        <f>'1'!S20+'2'!S20+'3'!S20+'4'!S20+'5'!S20+'6'!S20+'7'!S20+'8'!S20+'9'!S20+'10'!S20+'11'!S20+'12'!S20+'13'!S20+'14'!S20+'15'!S20+'16'!S20+'17'!S20+'18'!S20+'19'!S20+'20'!S20+'21'!S20+'22'!S20+'23'!S20+'24'!S20+'25'!S20+'26'!S20+'27'!S20+'28'!S20+'29'!S20+'30'!S20+'31'!S20+'32'!S20+'33'!S20+'34'!S20+'35'!S20+'36'!S20+'37'!S20+'38'!S20+'39'!S20</f>
        <v>100</v>
      </c>
      <c r="D21" s="193">
        <f>'1'!U20+'2'!U20+'3'!U20+'4'!U20+'5'!U20+'6'!U20+'7'!U20+'8'!U20+'9'!U20+'10'!U20+'11'!U20+'12'!U20+'13'!U20+'14'!U20+'15'!U20+'16'!U20+'17'!U20+'18'!U20+'19'!U20+'20'!U20+'21'!U20+'22'!U20+'23'!U20+'24'!U20+'25'!U20+'26'!U20+'27'!U20+'28'!U20+'29'!U20+'30'!U20+'31'!U20+'32'!U20+'33'!U20+'34'!U20+'35'!U20+'36'!U20+'37'!U20+'38'!U20+'39'!U20</f>
        <v>44.145428622348959</v>
      </c>
      <c r="E21" s="120">
        <f>'1'!W20+'2'!W20+'3'!W20+'4'!W20+'5'!W20+'6'!W20+'7'!W20+'8'!W20+'9'!W20+'10'!W20+'11'!W20+'12'!W20+'13'!W20+'14'!W20+'15'!W20+'16'!W20+'17'!W20+'18'!W20+'19'!W20+'20'!W20+'21'!W20+'22'!W20+'23'!W20+'24'!W20+'25'!W20+'26'!W20+'27'!W20+'28'!W20+'29'!W20+'30'!W20+'31'!W20+'32'!W20+'33'!W20+'34'!W20+'35'!W20+'36'!W20+'37'!W20+'38'!W20+'39'!W20</f>
        <v>4</v>
      </c>
      <c r="F21" s="172">
        <f>'1'!Y20+'2'!Y20+'3'!Y20+'4'!Y20+'5'!Y20+'6'!Y20+'7'!Y20+'8'!Y20+'9'!Y20+'10'!Y20+'11'!Y20+'12'!Y20+'13'!Y20+'14'!Y20+'15'!Y20+'16'!Y20+'17'!Y20+'18'!Y20+'19'!Y20+'20'!Y20+'21'!Y20+'22'!Y20+'23'!Y20+'24'!Y20+'25'!Y20+'26'!Y20+'27'!Y20+'28'!Y20+'29'!Y20+'30'!Y20+'31'!Y20+'32'!Y20+'33'!Y20+'34'!Y20+'35'!Y20+'36'!Y20+'37'!Y20+'38'!Y20+'39'!Y20</f>
        <v>4</v>
      </c>
      <c r="G21" s="117">
        <v>16</v>
      </c>
      <c r="O21" s="49">
        <v>204</v>
      </c>
      <c r="P21" s="430" t="s">
        <v>574</v>
      </c>
      <c r="Q21" s="429">
        <v>1396599</v>
      </c>
      <c r="R21" s="429">
        <v>1365527</v>
      </c>
    </row>
    <row r="22" spans="1:18" x14ac:dyDescent="0.2">
      <c r="A22" s="159" t="s">
        <v>9</v>
      </c>
      <c r="B22" s="3" t="s">
        <v>271</v>
      </c>
      <c r="C22" s="174">
        <f>'1'!S21+'2'!S21+'3'!S21+'4'!S21+'5'!S21+'6'!S21+'7'!S21+'8'!S21+'9'!S21+'10'!S21+'11'!S21+'12'!S21+'13'!S21+'14'!S21+'15'!S21+'16'!S21+'17'!S21+'18'!S21+'19'!S21+'20'!S21+'21'!S21+'22'!S21+'23'!S21+'24'!S21+'25'!S21+'26'!S21+'27'!S21+'28'!S21+'29'!S21+'30'!S21+'31'!S21+'32'!S21+'33'!S21+'34'!S21+'35'!S21+'36'!S21+'37'!S21+'38'!S21+'39'!S21</f>
        <v>113.63387585020814</v>
      </c>
      <c r="D22" s="193">
        <f>'1'!U21+'2'!U21+'3'!U21+'4'!U21+'5'!U21+'6'!U21+'7'!U21+'8'!U21+'9'!U21+'10'!U21+'11'!U21+'12'!U21+'13'!U21+'14'!U21+'15'!U21+'16'!U21+'17'!U21+'18'!U21+'19'!U21+'20'!U21+'21'!U21+'22'!U21+'23'!U21+'24'!U21+'25'!U21+'26'!U21+'27'!U21+'28'!U21+'29'!U21+'30'!U21+'31'!U21+'32'!U21+'33'!U21+'34'!U21+'35'!U21+'36'!U21+'37'!U21+'38'!U21+'39'!U21</f>
        <v>44.583063092369429</v>
      </c>
      <c r="E22" s="120">
        <f>'1'!W21+'2'!W21+'3'!W21+'4'!W21+'5'!W21+'6'!W21+'7'!W21+'8'!W21+'9'!W21+'10'!W21+'11'!W21+'12'!W21+'13'!W21+'14'!W21+'15'!W21+'16'!W21+'17'!W21+'18'!W21+'19'!W21+'20'!W21+'21'!W21+'22'!W21+'23'!W21+'24'!W21+'25'!W21+'26'!W21+'27'!W21+'28'!W21+'29'!W21+'30'!W21+'31'!W21+'32'!W21+'33'!W21+'34'!W21+'35'!W21+'36'!W21+'37'!W21+'38'!W21+'39'!W21</f>
        <v>1</v>
      </c>
      <c r="F22" s="172">
        <f>'1'!Y21+'2'!Y21+'3'!Y21+'4'!Y21+'5'!Y21+'6'!Y21+'7'!Y21+'8'!Y21+'9'!Y21+'10'!Y21+'11'!Y21+'12'!Y21+'13'!Y21+'14'!Y21+'15'!Y21+'16'!Y21+'17'!Y21+'18'!Y21+'19'!Y21+'20'!Y21+'21'!Y21+'22'!Y21+'23'!Y21+'24'!Y21+'25'!Y21+'26'!Y21+'27'!Y21+'28'!Y21+'29'!Y21+'30'!Y21+'31'!Y21+'32'!Y21+'33'!Y21+'34'!Y21+'35'!Y21+'36'!Y21+'37'!Y21+'38'!Y21+'39'!Y21</f>
        <v>1</v>
      </c>
      <c r="G22" s="117">
        <v>17</v>
      </c>
      <c r="O22" s="49">
        <v>206</v>
      </c>
      <c r="P22" s="430" t="s">
        <v>575</v>
      </c>
      <c r="Q22" s="429">
        <v>207491</v>
      </c>
      <c r="R22" s="429">
        <v>198864</v>
      </c>
    </row>
    <row r="23" spans="1:18" x14ac:dyDescent="0.2">
      <c r="A23" s="159" t="s">
        <v>10</v>
      </c>
      <c r="B23" s="3" t="s">
        <v>272</v>
      </c>
      <c r="C23" s="174">
        <f>'1'!S22+'2'!S22+'3'!S22+'4'!S22+'5'!S22+'6'!S22+'7'!S22+'8'!S22+'9'!S22+'10'!S22+'11'!S22+'12'!S22+'13'!S22+'14'!S22+'15'!S22+'16'!S22+'17'!S22+'18'!S22+'19'!S22+'20'!S22+'21'!S22+'22'!S22+'23'!S22+'24'!S22+'25'!S22+'26'!S22+'27'!S22+'28'!S22+'29'!S22+'30'!S22+'31'!S22+'32'!S22+'33'!S22+'34'!S22+'35'!S22+'36'!S22+'37'!S22+'38'!S22+'39'!S22</f>
        <v>100.74355014890131</v>
      </c>
      <c r="D23" s="193">
        <f>'1'!U22+'2'!U22+'3'!U22+'4'!U22+'5'!U22+'6'!U22+'7'!U22+'8'!U22+'9'!U22+'10'!U22+'11'!U22+'12'!U22+'13'!U22+'14'!U22+'15'!U22+'16'!U22+'17'!U22+'18'!U22+'19'!U22+'20'!U22+'21'!U22+'22'!U22+'23'!U22+'24'!U22+'25'!U22+'26'!U22+'27'!U22+'28'!U22+'29'!U22+'30'!U22+'31'!U22+'32'!U22+'33'!U22+'34'!U22+'35'!U22+'36'!U22+'37'!U22+'38'!U22+'39'!U22</f>
        <v>35.326280418663849</v>
      </c>
      <c r="E23" s="120">
        <f>'1'!W22+'2'!W22+'3'!W22+'4'!W22+'5'!W22+'6'!W22+'7'!W22+'8'!W22+'9'!W22+'10'!W22+'11'!W22+'12'!W22+'13'!W22+'14'!W22+'15'!W22+'16'!W22+'17'!W22+'18'!W22+'19'!W22+'20'!W22+'21'!W22+'22'!W22+'23'!W22+'24'!W22+'25'!W22+'26'!W22+'27'!W22+'28'!W22+'29'!W22+'30'!W22+'31'!W22+'32'!W22+'33'!W22+'34'!W22+'35'!W22+'36'!W22+'37'!W22+'38'!W22+'39'!W22</f>
        <v>2</v>
      </c>
      <c r="F23" s="172">
        <f>'1'!Y22+'2'!Y22+'3'!Y22+'4'!Y22+'5'!Y22+'6'!Y22+'7'!Y22+'8'!Y22+'9'!Y22+'10'!Y22+'11'!Y22+'12'!Y22+'13'!Y22+'14'!Y22+'15'!Y22+'16'!Y22+'17'!Y22+'18'!Y22+'19'!Y22+'20'!Y22+'21'!Y22+'22'!Y22+'23'!Y22+'24'!Y22+'25'!Y22+'26'!Y22+'27'!Y22+'28'!Y22+'29'!Y22+'30'!Y22+'31'!Y22+'32'!Y22+'33'!Y22+'34'!Y22+'35'!Y22+'36'!Y22+'37'!Y22+'38'!Y22+'39'!Y22</f>
        <v>2</v>
      </c>
      <c r="G23" s="117">
        <v>18</v>
      </c>
      <c r="O23" s="49"/>
      <c r="P23" s="430" t="s">
        <v>564</v>
      </c>
      <c r="Q23" s="429">
        <v>1982260</v>
      </c>
      <c r="R23" s="429">
        <v>1908128</v>
      </c>
    </row>
    <row r="24" spans="1:18" x14ac:dyDescent="0.2">
      <c r="A24" s="159" t="s">
        <v>11</v>
      </c>
      <c r="B24" s="3" t="s">
        <v>35</v>
      </c>
      <c r="C24" s="174">
        <f>'1'!S23+'2'!S23+'3'!S23+'4'!S23+'5'!S23+'6'!S23+'7'!S23+'8'!S23+'9'!S23+'10'!S23+'11'!S23+'12'!S23+'13'!S23+'14'!S23+'15'!S23+'16'!S23+'17'!S23+'18'!S23+'19'!S23+'20'!S23+'21'!S23+'22'!S23+'23'!S23+'24'!S23+'25'!S23+'26'!S23+'27'!S23+'28'!S23+'29'!S23+'30'!S23+'31'!S23+'32'!S23+'33'!S23+'34'!S23+'35'!S23+'36'!S23+'37'!S23+'38'!S23+'39'!S23</f>
        <v>112.57638293790669</v>
      </c>
      <c r="D24" s="193">
        <f>'1'!U23+'2'!U23+'3'!U23+'4'!U23+'5'!U23+'6'!U23+'7'!U23+'8'!U23+'9'!U23+'10'!U23+'11'!U23+'12'!U23+'13'!U23+'14'!U23+'15'!U23+'16'!U23+'17'!U23+'18'!U23+'19'!U23+'20'!U23+'21'!U23+'22'!U23+'23'!U23+'24'!U23+'25'!U23+'26'!U23+'27'!U23+'28'!U23+'29'!U23+'30'!U23+'31'!U23+'32'!U23+'33'!U23+'34'!U23+'35'!U23+'36'!U23+'37'!U23+'38'!U23+'39'!U23</f>
        <v>37.694146620808979</v>
      </c>
      <c r="E24" s="120">
        <f>'1'!W23+'2'!W23+'3'!W23+'4'!W23+'5'!W23+'6'!W23+'7'!W23+'8'!W23+'9'!W23+'10'!W23+'11'!W23+'12'!W23+'13'!W23+'14'!W23+'15'!W23+'16'!W23+'17'!W23+'18'!W23+'19'!W23+'20'!W23+'21'!W23+'22'!W23+'23'!W23+'24'!W23+'25'!W23+'26'!W23+'27'!W23+'28'!W23+'29'!W23+'30'!W23+'31'!W23+'32'!W23+'33'!W23+'34'!W23+'35'!W23+'36'!W23+'37'!W23+'38'!W23+'39'!W23</f>
        <v>6</v>
      </c>
      <c r="F24" s="172">
        <f>'1'!Y23+'2'!Y23+'3'!Y23+'4'!Y23+'5'!Y23+'6'!Y23+'7'!Y23+'8'!Y23+'9'!Y23+'10'!Y23+'11'!Y23+'12'!Y23+'13'!Y23+'14'!Y23+'15'!Y23+'16'!Y23+'17'!Y23+'18'!Y23+'19'!Y23+'20'!Y23+'21'!Y23+'22'!Y23+'23'!Y23+'24'!Y23+'25'!Y23+'26'!Y23+'27'!Y23+'28'!Y23+'29'!Y23+'30'!Y23+'31'!Y23+'32'!Y23+'33'!Y23+'34'!Y23+'35'!Y23+'36'!Y23+'37'!Y23+'38'!Y23+'39'!Y23</f>
        <v>7</v>
      </c>
      <c r="G24" s="117">
        <v>19</v>
      </c>
      <c r="O24" s="49">
        <v>207</v>
      </c>
      <c r="P24" s="430" t="s">
        <v>576</v>
      </c>
      <c r="Q24" s="429">
        <v>654478</v>
      </c>
      <c r="R24" s="429">
        <v>639533</v>
      </c>
    </row>
    <row r="25" spans="1:18" x14ac:dyDescent="0.2">
      <c r="A25" s="159" t="s">
        <v>12</v>
      </c>
      <c r="B25" s="3" t="s">
        <v>367</v>
      </c>
      <c r="C25" s="174">
        <f>'1'!S24+'2'!S24+'3'!S24+'4'!S24+'5'!S24+'6'!S24+'7'!S24+'8'!S24+'9'!S24+'10'!S24+'11'!S24+'12'!S24+'13'!S24+'14'!S24+'15'!S24+'16'!S24+'17'!S24+'18'!S24+'19'!S24+'20'!S24+'21'!S24+'22'!S24+'23'!S24+'24'!S24+'25'!S24+'26'!S24+'27'!S24+'28'!S24+'29'!S24+'30'!S24+'31'!S24+'32'!S24+'33'!S24+'34'!S24+'35'!S24+'36'!S24+'37'!S24+'38'!S24+'39'!S24</f>
        <v>111.79913344443355</v>
      </c>
      <c r="D25" s="193">
        <f>'1'!U24+'2'!U24+'3'!U24+'4'!U24+'5'!U24+'6'!U24+'7'!U24+'8'!U24+'9'!U24+'10'!U24+'11'!U24+'12'!U24+'13'!U24+'14'!U24+'15'!U24+'16'!U24+'17'!U24+'18'!U24+'19'!U24+'20'!U24+'21'!U24+'22'!U24+'23'!U24+'24'!U24+'25'!U24+'26'!U24+'27'!U24+'28'!U24+'29'!U24+'30'!U24+'31'!U24+'32'!U24+'33'!U24+'34'!U24+'35'!U24+'36'!U24+'37'!U24+'38'!U24+'39'!U24</f>
        <v>36.033365838918549</v>
      </c>
      <c r="E25" s="120">
        <f>'1'!W24+'2'!W24+'3'!W24+'4'!W24+'5'!W24+'6'!W24+'7'!W24+'8'!W24+'9'!W24+'10'!W24+'11'!W24+'12'!W24+'13'!W24+'14'!W24+'15'!W24+'16'!W24+'17'!W24+'18'!W24+'19'!W24+'20'!W24+'21'!W24+'22'!W24+'23'!W24+'24'!W24+'25'!W24+'26'!W24+'27'!W24+'28'!W24+'29'!W24+'30'!W24+'31'!W24+'32'!W24+'33'!W24+'34'!W24+'35'!W24+'36'!W24+'37'!W24+'38'!W24+'39'!W24</f>
        <v>1</v>
      </c>
      <c r="F25" s="172">
        <f>'1'!Y24+'2'!Y24+'3'!Y24+'4'!Y24+'5'!Y24+'6'!Y24+'7'!Y24+'8'!Y24+'9'!Y24+'10'!Y24+'11'!Y24+'12'!Y24+'13'!Y24+'14'!Y24+'15'!Y24+'16'!Y24+'17'!Y24+'18'!Y24+'19'!Y24+'20'!Y24+'21'!Y24+'22'!Y24+'23'!Y24+'24'!Y24+'25'!Y24+'26'!Y24+'27'!Y24+'28'!Y24+'29'!Y24+'30'!Y24+'31'!Y24+'32'!Y24+'33'!Y24+'34'!Y24+'35'!Y24+'36'!Y24+'37'!Y24+'38'!Y24+'39'!Y24</f>
        <v>1</v>
      </c>
      <c r="G25" s="117">
        <v>20</v>
      </c>
      <c r="O25" s="49">
        <v>214</v>
      </c>
      <c r="P25" s="430" t="s">
        <v>577</v>
      </c>
      <c r="Q25" s="429">
        <v>470475</v>
      </c>
      <c r="R25" s="429">
        <v>449216</v>
      </c>
    </row>
    <row r="26" spans="1:18" x14ac:dyDescent="0.2">
      <c r="A26" s="159" t="s">
        <v>13</v>
      </c>
      <c r="B26" s="3" t="s">
        <v>192</v>
      </c>
      <c r="C26" s="174">
        <f>'1'!S25+'2'!S25+'3'!S25+'4'!S25+'5'!S25+'6'!S25+'7'!S25+'8'!S25+'9'!S25+'10'!S25+'11'!S25+'12'!S25+'13'!S25+'14'!S25+'15'!S25+'16'!S25+'17'!S25+'18'!S25+'19'!S25+'20'!S25+'21'!S25+'22'!S25+'23'!S25+'24'!S25+'25'!S25+'26'!S25+'27'!S25+'28'!S25+'29'!S25+'30'!S25+'31'!S25+'32'!S25+'33'!S25+'34'!S25+'35'!S25+'36'!S25+'37'!S25+'38'!S25+'39'!S25</f>
        <v>115.59129394376943</v>
      </c>
      <c r="D26" s="193">
        <f>'1'!U25+'2'!U25+'3'!U25+'4'!U25+'5'!U25+'6'!U25+'7'!U25+'8'!U25+'9'!U25+'10'!U25+'11'!U25+'12'!U25+'13'!U25+'14'!U25+'15'!U25+'16'!U25+'17'!U25+'18'!U25+'19'!U25+'20'!U25+'21'!U25+'22'!U25+'23'!U25+'24'!U25+'25'!U25+'26'!U25+'27'!U25+'28'!U25+'29'!U25+'30'!U25+'31'!U25+'32'!U25+'33'!U25+'34'!U25+'35'!U25+'36'!U25+'37'!U25+'38'!U25+'39'!U25</f>
        <v>24.683625672458955</v>
      </c>
      <c r="E26" s="120">
        <f>'1'!W25+'2'!W25+'3'!W25+'4'!W25+'5'!W25+'6'!W25+'7'!W25+'8'!W25+'9'!W25+'10'!W25+'11'!W25+'12'!W25+'13'!W25+'14'!W25+'15'!W25+'16'!W25+'17'!W25+'18'!W25+'19'!W25+'20'!W25+'21'!W25+'22'!W25+'23'!W25+'24'!W25+'25'!W25+'26'!W25+'27'!W25+'28'!W25+'29'!W25+'30'!W25+'31'!W25+'32'!W25+'33'!W25+'34'!W25+'35'!W25+'36'!W25+'37'!W25+'38'!W25+'39'!W25</f>
        <v>2</v>
      </c>
      <c r="F26" s="172">
        <f>'1'!Y25+'2'!Y25+'3'!Y25+'4'!Y25+'5'!Y25+'6'!Y25+'7'!Y25+'8'!Y25+'9'!Y25+'10'!Y25+'11'!Y25+'12'!Y25+'13'!Y25+'14'!Y25+'15'!Y25+'16'!Y25+'17'!Y25+'18'!Y25+'19'!Y25+'20'!Y25+'21'!Y25+'22'!Y25+'23'!Y25+'24'!Y25+'25'!Y25+'26'!Y25+'27'!Y25+'28'!Y25+'29'!Y25+'30'!Y25+'31'!Y25+'32'!Y25+'33'!Y25+'34'!Y25+'35'!Y25+'36'!Y25+'37'!Y25+'38'!Y25+'39'!Y25</f>
        <v>2</v>
      </c>
      <c r="G26" s="117">
        <v>21</v>
      </c>
      <c r="O26" s="49">
        <v>217</v>
      </c>
      <c r="P26" s="430" t="s">
        <v>578</v>
      </c>
      <c r="Q26" s="429">
        <v>331657</v>
      </c>
      <c r="R26" s="429">
        <v>316397</v>
      </c>
    </row>
    <row r="27" spans="1:18" x14ac:dyDescent="0.2">
      <c r="A27" s="11" t="s">
        <v>14</v>
      </c>
      <c r="B27" s="12" t="s">
        <v>50</v>
      </c>
      <c r="C27" s="176">
        <f>'1'!S26+'2'!S26+'3'!S26+'4'!S26+'5'!S26+'6'!S26+'7'!S26+'8'!S26+'9'!S26+'10'!S26+'11'!S26+'12'!S26+'13'!S26+'14'!S26+'15'!S26+'16'!S26+'17'!S26+'18'!S26+'19'!S26+'20'!S26+'21'!S26+'22'!S26+'23'!S26+'24'!S26+'25'!S26+'26'!S26+'27'!S26+'28'!S26+'29'!S26+'30'!S26+'31'!S26+'32'!S26+'33'!S26+'34'!S26+'35'!S26+'36'!S26+'37'!S26+'38'!S26+'39'!S26</f>
        <v>121.30938719888832</v>
      </c>
      <c r="D27" s="195">
        <f>'1'!U26+'2'!U26+'3'!U26+'4'!U26+'5'!U26+'6'!U26+'7'!U26+'8'!U26+'9'!U26+'10'!U26+'11'!U26+'12'!U26+'13'!U26+'14'!U26+'15'!U26+'16'!U26+'17'!U26+'18'!U26+'19'!U26+'20'!U26+'21'!U26+'22'!U26+'23'!U26+'24'!U26+'25'!U26+'26'!U26+'27'!U26+'28'!U26+'29'!U26+'30'!U26+'31'!U26+'32'!U26+'33'!U26+'34'!U26+'35'!U26+'36'!U26+'37'!U26+'38'!U26+'39'!U26</f>
        <v>52.041418541335219</v>
      </c>
      <c r="E27" s="121">
        <f>'1'!W26+'2'!W26+'3'!W26+'4'!W26+'5'!W26+'6'!W26+'7'!W26+'8'!W26+'9'!W26+'10'!W26+'11'!W26+'12'!W26+'13'!W26+'14'!W26+'15'!W26+'16'!W26+'17'!W26+'18'!W26+'19'!W26+'20'!W26+'21'!W26+'22'!W26+'23'!W26+'24'!W26+'25'!W26+'26'!W26+'27'!W26+'28'!W26+'29'!W26+'30'!W26+'31'!W26+'32'!W26+'33'!W26+'34'!W26+'35'!W26+'36'!W26+'37'!W26+'38'!W26+'39'!W26</f>
        <v>4</v>
      </c>
      <c r="F27" s="173">
        <f>'1'!Y26+'2'!Y26+'3'!Y26+'4'!Y26+'5'!Y26+'6'!Y26+'7'!Y26+'8'!Y26+'9'!Y26+'10'!Y26+'11'!Y26+'12'!Y26+'13'!Y26+'14'!Y26+'15'!Y26+'16'!Y26+'17'!Y26+'18'!Y26+'19'!Y26+'20'!Y26+'21'!Y26+'22'!Y26+'23'!Y26+'24'!Y26+'25'!Y26+'26'!Y26+'27'!Y26+'28'!Y26+'29'!Y26+'30'!Y26+'31'!Y26+'32'!Y26+'33'!Y26+'34'!Y26+'35'!Y26+'36'!Y26+'37'!Y26+'38'!Y26+'39'!Y26</f>
        <v>3</v>
      </c>
      <c r="G27" s="55">
        <v>22</v>
      </c>
      <c r="O27" s="49">
        <v>219</v>
      </c>
      <c r="P27" s="430" t="s">
        <v>579</v>
      </c>
      <c r="Q27" s="429">
        <v>462755</v>
      </c>
      <c r="R27" s="429">
        <v>441083</v>
      </c>
    </row>
    <row r="28" spans="1:18" x14ac:dyDescent="0.2">
      <c r="A28" s="159" t="s">
        <v>15</v>
      </c>
      <c r="B28" s="3" t="s">
        <v>36</v>
      </c>
      <c r="C28" s="174">
        <f>'1'!S27+'2'!S27+'3'!S27+'4'!S27+'5'!S27+'6'!S27+'7'!S27+'8'!S27+'9'!S27+'10'!S27+'11'!S27+'12'!S27+'13'!S27+'14'!S27+'15'!S27+'16'!S27+'17'!S27+'18'!S27+'19'!S27+'20'!S27+'21'!S27+'22'!S27+'23'!S27+'24'!S27+'25'!S27+'26'!S27+'27'!S27+'28'!S27+'29'!S27+'30'!S27+'31'!S27+'32'!S27+'33'!S27+'34'!S27+'35'!S27+'36'!S27+'37'!S27+'38'!S27+'39'!S27</f>
        <v>117.5254166630916</v>
      </c>
      <c r="D28" s="193">
        <f>'1'!U27+'2'!U27+'3'!U27+'4'!U27+'5'!U27+'6'!U27+'7'!U27+'8'!U27+'9'!U27+'10'!U27+'11'!U27+'12'!U27+'13'!U27+'14'!U27+'15'!U27+'16'!U27+'17'!U27+'18'!U27+'19'!U27+'20'!U27+'21'!U27+'22'!U27+'23'!U27+'24'!U27+'25'!U27+'26'!U27+'27'!U27+'28'!U27+'29'!U27+'30'!U27+'31'!U27+'32'!U27+'33'!U27+'34'!U27+'35'!U27+'36'!U27+'37'!U27+'38'!U27+'39'!U27</f>
        <v>51.786592020596217</v>
      </c>
      <c r="E28" s="120">
        <f>'1'!W27+'2'!W27+'3'!W27+'4'!W27+'5'!W27+'6'!W27+'7'!W27+'8'!W27+'9'!W27+'10'!W27+'11'!W27+'12'!W27+'13'!W27+'14'!W27+'15'!W27+'16'!W27+'17'!W27+'18'!W27+'19'!W27+'20'!W27+'21'!W27+'22'!W27+'23'!W27+'24'!W27+'25'!W27+'26'!W27+'27'!W27+'28'!W27+'29'!W27+'30'!W27+'31'!W27+'32'!W27+'33'!W27+'34'!W27+'35'!W27+'36'!W27+'37'!W27+'38'!W27+'39'!W27</f>
        <v>12</v>
      </c>
      <c r="F28" s="172">
        <f>'1'!Y27+'2'!Y27+'3'!Y27+'4'!Y27+'5'!Y27+'6'!Y27+'7'!Y27+'8'!Y27+'9'!Y27+'10'!Y27+'11'!Y27+'12'!Y27+'13'!Y27+'14'!Y27+'15'!Y27+'16'!Y27+'17'!Y27+'18'!Y27+'19'!Y27+'20'!Y27+'21'!Y27+'22'!Y27+'23'!Y27+'24'!Y27+'25'!Y27+'26'!Y27+'27'!Y27+'28'!Y27+'29'!Y27+'30'!Y27+'31'!Y27+'32'!Y27+'33'!Y27+'34'!Y27+'35'!Y27+'36'!Y27+'37'!Y27+'38'!Y27+'39'!Y27</f>
        <v>8</v>
      </c>
      <c r="G28" s="117">
        <v>23</v>
      </c>
      <c r="O28" s="49">
        <v>301</v>
      </c>
      <c r="P28" s="430" t="s">
        <v>580</v>
      </c>
      <c r="Q28" s="429">
        <v>62895</v>
      </c>
      <c r="R28" s="429">
        <v>61899</v>
      </c>
    </row>
    <row r="29" spans="1:18" x14ac:dyDescent="0.2">
      <c r="A29" s="159" t="s">
        <v>16</v>
      </c>
      <c r="B29" s="3" t="s">
        <v>193</v>
      </c>
      <c r="C29" s="174">
        <f>'1'!S28+'2'!S28+'3'!S28+'4'!S28+'5'!S28+'6'!S28+'7'!S28+'8'!S28+'9'!S28+'10'!S28+'11'!S28+'12'!S28+'13'!S28+'14'!S28+'15'!S28+'16'!S28+'17'!S28+'18'!S28+'19'!S28+'20'!S28+'21'!S28+'22'!S28+'23'!S28+'24'!S28+'25'!S28+'26'!S28+'27'!S28+'28'!S28+'29'!S28+'30'!S28+'31'!S28+'32'!S28+'33'!S28+'34'!S28+'35'!S28+'36'!S28+'37'!S28+'38'!S28+'39'!S28</f>
        <v>147.6320824441712</v>
      </c>
      <c r="D29" s="193">
        <f>'1'!U28+'2'!U28+'3'!U28+'4'!U28+'5'!U28+'6'!U28+'7'!U28+'8'!U28+'9'!U28+'10'!U28+'11'!U28+'12'!U28+'13'!U28+'14'!U28+'15'!U28+'16'!U28+'17'!U28+'18'!U28+'19'!U28+'20'!U28+'21'!U28+'22'!U28+'23'!U28+'24'!U28+'25'!U28+'26'!U28+'27'!U28+'28'!U28+'29'!U28+'30'!U28+'31'!U28+'32'!U28+'33'!U28+'34'!U28+'35'!U28+'36'!U28+'37'!U28+'38'!U28+'39'!U28</f>
        <v>50.947462672645187</v>
      </c>
      <c r="E29" s="120">
        <f>'1'!W28+'2'!W28+'3'!W28+'4'!W28+'5'!W28+'6'!W28+'7'!W28+'8'!W28+'9'!W28+'10'!W28+'11'!W28+'12'!W28+'13'!W28+'14'!W28+'15'!W28+'16'!W28+'17'!W28+'18'!W28+'19'!W28+'20'!W28+'21'!W28+'22'!W28+'23'!W28+'24'!W28+'25'!W28+'26'!W28+'27'!W28+'28'!W28+'29'!W28+'30'!W28+'31'!W28+'32'!W28+'33'!W28+'34'!W28+'35'!W28+'36'!W28+'37'!W28+'38'!W28+'39'!W28</f>
        <v>3</v>
      </c>
      <c r="F29" s="172">
        <f>'1'!Y28+'2'!Y28+'3'!Y28+'4'!Y28+'5'!Y28+'6'!Y28+'7'!Y28+'8'!Y28+'9'!Y28+'10'!Y28+'11'!Y28+'12'!Y28+'13'!Y28+'14'!Y28+'15'!Y28+'16'!Y28+'17'!Y28+'18'!Y28+'19'!Y28+'20'!Y28+'21'!Y28+'22'!Y28+'23'!Y28+'24'!Y28+'25'!Y28+'26'!Y28+'27'!Y28+'28'!Y28+'29'!Y28+'30'!Y28+'31'!Y28+'32'!Y28+'33'!Y28+'34'!Y28+'35'!Y28+'36'!Y28+'37'!Y28+'38'!Y28+'39'!Y28</f>
        <v>3</v>
      </c>
      <c r="G29" s="117">
        <v>24</v>
      </c>
      <c r="O29" s="49"/>
      <c r="P29" s="430" t="s">
        <v>565</v>
      </c>
      <c r="Q29" s="429">
        <v>2933055</v>
      </c>
      <c r="R29" s="429">
        <v>2958496</v>
      </c>
    </row>
    <row r="30" spans="1:18" x14ac:dyDescent="0.2">
      <c r="A30" s="159" t="s">
        <v>17</v>
      </c>
      <c r="B30" s="3" t="s">
        <v>273</v>
      </c>
      <c r="C30" s="174">
        <f>'1'!S29+'2'!S29+'3'!S29+'4'!S29+'5'!S29+'6'!S29+'7'!S29+'8'!S29+'9'!S29+'10'!S29+'11'!S29+'12'!S29+'13'!S29+'14'!S29+'15'!S29+'16'!S29+'17'!S29+'18'!S29+'19'!S29+'20'!S29+'21'!S29+'22'!S29+'23'!S29+'24'!S29+'25'!S29+'26'!S29+'27'!S29+'28'!S29+'29'!S29+'30'!S29+'31'!S29+'32'!S29+'33'!S29+'34'!S29+'35'!S29+'36'!S29+'37'!S29+'38'!S29+'39'!S29</f>
        <v>112.85436014030107</v>
      </c>
      <c r="D30" s="193">
        <f>'1'!U29+'2'!U29+'3'!U29+'4'!U29+'5'!U29+'6'!U29+'7'!U29+'8'!U29+'9'!U29+'10'!U29+'11'!U29+'12'!U29+'13'!U29+'14'!U29+'15'!U29+'16'!U29+'17'!U29+'18'!U29+'19'!U29+'20'!U29+'21'!U29+'22'!U29+'23'!U29+'24'!U29+'25'!U29+'26'!U29+'27'!U29+'28'!U29+'29'!U29+'30'!U29+'31'!U29+'32'!U29+'33'!U29+'34'!U29+'35'!U29+'36'!U29+'37'!U29+'38'!U29+'39'!U29</f>
        <v>54.491683128430338</v>
      </c>
      <c r="E30" s="120">
        <f>'1'!W29+'2'!W29+'3'!W29+'4'!W29+'5'!W29+'6'!W29+'7'!W29+'8'!W29+'9'!W29+'10'!W29+'11'!W29+'12'!W29+'13'!W29+'14'!W29+'15'!W29+'16'!W29+'17'!W29+'18'!W29+'19'!W29+'20'!W29+'21'!W29+'22'!W29+'23'!W29+'24'!W29+'25'!W29+'26'!W29+'27'!W29+'28'!W29+'29'!W29+'30'!W29+'31'!W29+'32'!W29+'33'!W29+'34'!W29+'35'!W29+'36'!W29+'37'!W29+'38'!W29+'39'!W29</f>
        <v>3</v>
      </c>
      <c r="F30" s="172">
        <f>'1'!Y29+'2'!Y29+'3'!Y29+'4'!Y29+'5'!Y29+'6'!Y29+'7'!Y29+'8'!Y29+'9'!Y29+'10'!Y29+'11'!Y29+'12'!Y29+'13'!Y29+'14'!Y29+'15'!Y29+'16'!Y29+'17'!Y29+'18'!Y29+'19'!Y29+'20'!Y29+'21'!Y29+'22'!Y29+'23'!Y29+'24'!Y29+'25'!Y29+'26'!Y29+'27'!Y29+'28'!Y29+'29'!Y29+'30'!Y29+'31'!Y29+'32'!Y29+'33'!Y29+'34'!Y29+'35'!Y29+'36'!Y29+'37'!Y29+'38'!Y29+'39'!Y29</f>
        <v>4</v>
      </c>
      <c r="G30" s="117">
        <v>25</v>
      </c>
      <c r="O30" s="49">
        <v>203</v>
      </c>
      <c r="P30" s="430" t="s">
        <v>581</v>
      </c>
      <c r="Q30" s="429">
        <v>1187637</v>
      </c>
      <c r="R30" s="429">
        <v>1167801</v>
      </c>
    </row>
    <row r="31" spans="1:18" x14ac:dyDescent="0.2">
      <c r="A31" s="159" t="s">
        <v>18</v>
      </c>
      <c r="B31" s="3" t="s">
        <v>274</v>
      </c>
      <c r="C31" s="174">
        <f>'1'!S30+'2'!S30+'3'!S30+'4'!S30+'5'!S30+'6'!S30+'7'!S30+'8'!S30+'9'!S30+'10'!S30+'11'!S30+'12'!S30+'13'!S30+'14'!S30+'15'!S30+'16'!S30+'17'!S30+'18'!S30+'19'!S30+'20'!S30+'21'!S30+'22'!S30+'23'!S30+'24'!S30+'25'!S30+'26'!S30+'27'!S30+'28'!S30+'29'!S30+'30'!S30+'31'!S30+'32'!S30+'33'!S30+'34'!S30+'35'!S30+'36'!S30+'37'!S30+'38'!S30+'39'!S30</f>
        <v>108.14833681456197</v>
      </c>
      <c r="D31" s="193">
        <f>'1'!U30+'2'!U30+'3'!U30+'4'!U30+'5'!U30+'6'!U30+'7'!U30+'8'!U30+'9'!U30+'10'!U30+'11'!U30+'12'!U30+'13'!U30+'14'!U30+'15'!U30+'16'!U30+'17'!U30+'18'!U30+'19'!U30+'20'!U30+'21'!U30+'22'!U30+'23'!U30+'24'!U30+'25'!U30+'26'!U30+'27'!U30+'28'!U30+'29'!U30+'30'!U30+'31'!U30+'32'!U30+'33'!U30+'34'!U30+'35'!U30+'36'!U30+'37'!U30+'38'!U30+'39'!U30</f>
        <v>69.841525545646917</v>
      </c>
      <c r="E31" s="120">
        <f>'1'!W30+'2'!W30+'3'!W30+'4'!W30+'5'!W30+'6'!W30+'7'!W30+'8'!W30+'9'!W30+'10'!W30+'11'!W30+'12'!W30+'13'!W30+'14'!W30+'15'!W30+'16'!W30+'17'!W30+'18'!W30+'19'!W30+'20'!W30+'21'!W30+'22'!W30+'23'!W30+'24'!W30+'25'!W30+'26'!W30+'27'!W30+'28'!W30+'29'!W30+'30'!W30+'31'!W30+'32'!W30+'33'!W30+'34'!W30+'35'!W30+'36'!W30+'37'!W30+'38'!W30+'39'!W30</f>
        <v>14</v>
      </c>
      <c r="F31" s="172">
        <f>'1'!Y30+'2'!Y30+'3'!Y30+'4'!Y30+'5'!Y30+'6'!Y30+'7'!Y30+'8'!Y30+'9'!Y30+'10'!Y30+'11'!Y30+'12'!Y30+'13'!Y30+'14'!Y30+'15'!Y30+'16'!Y30+'17'!Y30+'18'!Y30+'19'!Y30+'20'!Y30+'21'!Y30+'22'!Y30+'23'!Y30+'24'!Y30+'25'!Y30+'26'!Y30+'27'!Y30+'28'!Y30+'29'!Y30+'30'!Y30+'31'!Y30+'32'!Y30+'33'!Y30+'34'!Y30+'35'!Y30+'36'!Y30+'37'!Y30+'38'!Y30+'39'!Y30</f>
        <v>13</v>
      </c>
      <c r="G31" s="117">
        <v>26</v>
      </c>
      <c r="O31" s="49">
        <v>210</v>
      </c>
      <c r="P31" s="430" t="s">
        <v>582</v>
      </c>
      <c r="Q31" s="429">
        <v>868757</v>
      </c>
      <c r="R31" s="429">
        <v>843054</v>
      </c>
    </row>
    <row r="32" spans="1:18" x14ac:dyDescent="0.2">
      <c r="A32" s="159" t="s">
        <v>19</v>
      </c>
      <c r="B32" s="3" t="s">
        <v>275</v>
      </c>
      <c r="C32" s="174">
        <f>'1'!S31+'2'!S31+'3'!S31+'4'!S31+'5'!S31+'6'!S31+'7'!S31+'8'!S31+'9'!S31+'10'!S31+'11'!S31+'12'!S31+'13'!S31+'14'!S31+'15'!S31+'16'!S31+'17'!S31+'18'!S31+'19'!S31+'20'!S31+'21'!S31+'22'!S31+'23'!S31+'24'!S31+'25'!S31+'26'!S31+'27'!S31+'28'!S31+'29'!S31+'30'!S31+'31'!S31+'32'!S31+'33'!S31+'34'!S31+'35'!S31+'36'!S31+'37'!S31+'38'!S31+'39'!S31</f>
        <v>169.96764594731428</v>
      </c>
      <c r="D32" s="193">
        <f>'1'!U31+'2'!U31+'3'!U31+'4'!U31+'5'!U31+'6'!U31+'7'!U31+'8'!U31+'9'!U31+'10'!U31+'11'!U31+'12'!U31+'13'!U31+'14'!U31+'15'!U31+'16'!U31+'17'!U31+'18'!U31+'19'!U31+'20'!U31+'21'!U31+'22'!U31+'23'!U31+'24'!U31+'25'!U31+'26'!U31+'27'!U31+'28'!U31+'29'!U31+'30'!U31+'31'!U31+'32'!U31+'33'!U31+'34'!U31+'35'!U31+'36'!U31+'37'!U31+'38'!U31+'39'!U31</f>
        <v>118.91141668990758</v>
      </c>
      <c r="E32" s="120">
        <f>'1'!W31+'2'!W31+'3'!W31+'4'!W31+'5'!W31+'6'!W31+'7'!W31+'8'!W31+'9'!W31+'10'!W31+'11'!W31+'12'!W31+'13'!W31+'14'!W31+'15'!W31+'16'!W31+'17'!W31+'18'!W31+'19'!W31+'20'!W31+'21'!W31+'22'!W31+'23'!W31+'24'!W31+'25'!W31+'26'!W31+'27'!W31+'28'!W31+'29'!W31+'30'!W31+'31'!W31+'32'!W31+'33'!W31+'34'!W31+'35'!W31+'36'!W31+'37'!W31+'38'!W31+'39'!W31</f>
        <v>42</v>
      </c>
      <c r="F32" s="172">
        <f>'1'!Y31+'2'!Y31+'3'!Y31+'4'!Y31+'5'!Y31+'6'!Y31+'7'!Y31+'8'!Y31+'9'!Y31+'10'!Y31+'11'!Y31+'12'!Y31+'13'!Y31+'14'!Y31+'15'!Y31+'16'!Y31+'17'!Y31+'18'!Y31+'19'!Y31+'20'!Y31+'21'!Y31+'22'!Y31+'23'!Y31+'24'!Y31+'25'!Y31+'26'!Y31+'27'!Y31+'28'!Y31+'29'!Y31+'30'!Y31+'31'!Y31+'32'!Y31+'33'!Y31+'34'!Y31+'35'!Y31+'36'!Y31+'37'!Y31+'38'!Y31+'39'!Y31</f>
        <v>29</v>
      </c>
      <c r="G32" s="117">
        <v>27</v>
      </c>
      <c r="O32" s="49">
        <v>216</v>
      </c>
      <c r="P32" s="430" t="s">
        <v>583</v>
      </c>
      <c r="Q32" s="429">
        <v>536118</v>
      </c>
      <c r="R32" s="429">
        <v>620294</v>
      </c>
    </row>
    <row r="33" spans="1:18" x14ac:dyDescent="0.2">
      <c r="A33" s="159" t="s">
        <v>20</v>
      </c>
      <c r="B33" s="3" t="s">
        <v>37</v>
      </c>
      <c r="C33" s="174">
        <f>'1'!S32+'2'!S32+'3'!S32+'4'!S32+'5'!S32+'6'!S32+'7'!S32+'8'!S32+'9'!S32+'10'!S32+'11'!S32+'12'!S32+'13'!S32+'14'!S32+'15'!S32+'16'!S32+'17'!S32+'18'!S32+'19'!S32+'20'!S32+'21'!S32+'22'!S32+'23'!S32+'24'!S32+'25'!S32+'26'!S32+'27'!S32+'28'!S32+'29'!S32+'30'!S32+'31'!S32+'32'!S32+'33'!S32+'34'!S32+'35'!S32+'36'!S32+'37'!S32+'38'!S32+'39'!S32</f>
        <v>143.18359042458724</v>
      </c>
      <c r="D33" s="193">
        <f>'1'!U32+'2'!U32+'3'!U32+'4'!U32+'5'!U32+'6'!U32+'7'!U32+'8'!U32+'9'!U32+'10'!U32+'11'!U32+'12'!U32+'13'!U32+'14'!U32+'15'!U32+'16'!U32+'17'!U32+'18'!U32+'19'!U32+'20'!U32+'21'!U32+'22'!U32+'23'!U32+'24'!U32+'25'!U32+'26'!U32+'27'!U32+'28'!U32+'29'!U32+'30'!U32+'31'!U32+'32'!U32+'33'!U32+'34'!U32+'35'!U32+'36'!U32+'37'!U32+'38'!U32+'39'!U32</f>
        <v>92.200439615645649</v>
      </c>
      <c r="E33" s="120">
        <f>'1'!W32+'2'!W32+'3'!W32+'4'!W32+'5'!W32+'6'!W32+'7'!W32+'8'!W32+'9'!W32+'10'!W32+'11'!W32+'12'!W32+'13'!W32+'14'!W32+'15'!W32+'16'!W32+'17'!W32+'18'!W32+'19'!W32+'20'!W32+'21'!W32+'22'!W32+'23'!W32+'24'!W32+'25'!W32+'26'!W32+'27'!W32+'28'!W32+'29'!W32+'30'!W32+'31'!W32+'32'!W32+'33'!W32+'34'!W32+'35'!W32+'36'!W32+'37'!W32+'38'!W32+'39'!W32</f>
        <v>7</v>
      </c>
      <c r="F33" s="172">
        <f>'1'!Y32+'2'!Y32+'3'!Y32+'4'!Y32+'5'!Y32+'6'!Y32+'7'!Y32+'8'!Y32+'9'!Y32+'10'!Y32+'11'!Y32+'12'!Y32+'13'!Y32+'14'!Y32+'15'!Y32+'16'!Y32+'17'!Y32+'18'!Y32+'19'!Y32+'20'!Y32+'21'!Y32+'22'!Y32+'23'!Y32+'24'!Y32+'25'!Y32+'26'!Y32+'27'!Y32+'28'!Y32+'29'!Y32+'30'!Y32+'31'!Y32+'32'!Y32+'33'!Y32+'34'!Y32+'35'!Y32+'36'!Y32+'37'!Y32+'38'!Y32+'39'!Y32</f>
        <v>7</v>
      </c>
      <c r="G33" s="117">
        <v>28</v>
      </c>
      <c r="O33" s="49">
        <v>381</v>
      </c>
      <c r="P33" s="430" t="s">
        <v>584</v>
      </c>
      <c r="Q33" s="429">
        <v>162441</v>
      </c>
      <c r="R33" s="429">
        <v>132372</v>
      </c>
    </row>
    <row r="34" spans="1:18" x14ac:dyDescent="0.2">
      <c r="A34" s="159" t="s">
        <v>21</v>
      </c>
      <c r="B34" s="3" t="s">
        <v>38</v>
      </c>
      <c r="C34" s="174">
        <f>'1'!S33+'2'!S33+'3'!S33+'4'!S33+'5'!S33+'6'!S33+'7'!S33+'8'!S33+'9'!S33+'10'!S33+'11'!S33+'12'!S33+'13'!S33+'14'!S33+'15'!S33+'16'!S33+'17'!S33+'18'!S33+'19'!S33+'20'!S33+'21'!S33+'22'!S33+'23'!S33+'24'!S33+'25'!S33+'26'!S33+'27'!S33+'28'!S33+'29'!S33+'30'!S33+'31'!S33+'32'!S33+'33'!S33+'34'!S33+'35'!S33+'36'!S33+'37'!S33+'38'!S33+'39'!S33</f>
        <v>256.85650229779066</v>
      </c>
      <c r="D34" s="193">
        <f>'1'!U33+'2'!U33+'3'!U33+'4'!U33+'5'!U33+'6'!U33+'7'!U33+'8'!U33+'9'!U33+'10'!U33+'11'!U33+'12'!U33+'13'!U33+'14'!U33+'15'!U33+'16'!U33+'17'!U33+'18'!U33+'19'!U33+'20'!U33+'21'!U33+'22'!U33+'23'!U33+'24'!U33+'25'!U33+'26'!U33+'27'!U33+'28'!U33+'29'!U33+'30'!U33+'31'!U33+'32'!U33+'33'!U33+'34'!U33+'35'!U33+'36'!U33+'37'!U33+'38'!U33+'39'!U33</f>
        <v>225.33568680098796</v>
      </c>
      <c r="E34" s="120">
        <f>'1'!W33+'2'!W33+'3'!W33+'4'!W33+'5'!W33+'6'!W33+'7'!W33+'8'!W33+'9'!W33+'10'!W33+'11'!W33+'12'!W33+'13'!W33+'14'!W33+'15'!W33+'16'!W33+'17'!W33+'18'!W33+'19'!W33+'20'!W33+'21'!W33+'22'!W33+'23'!W33+'24'!W33+'25'!W33+'26'!W33+'27'!W33+'28'!W33+'29'!W33+'30'!W33+'31'!W33+'32'!W33+'33'!W33+'34'!W33+'35'!W33+'36'!W33+'37'!W33+'38'!W33+'39'!W33</f>
        <v>1</v>
      </c>
      <c r="F34" s="172">
        <f>'1'!Y33+'2'!Y33+'3'!Y33+'4'!Y33+'5'!Y33+'6'!Y33+'7'!Y33+'8'!Y33+'9'!Y33+'10'!Y33+'11'!Y33+'12'!Y33+'13'!Y33+'14'!Y33+'15'!Y33+'16'!Y33+'17'!Y33+'18'!Y33+'19'!Y33+'20'!Y33+'21'!Y33+'22'!Y33+'23'!Y33+'24'!Y33+'25'!Y33+'26'!Y33+'27'!Y33+'28'!Y33+'29'!Y33+'30'!Y33+'31'!Y33+'32'!Y33+'33'!Y33+'34'!Y33+'35'!Y33+'36'!Y33+'37'!Y33+'38'!Y33+'39'!Y33</f>
        <v>1</v>
      </c>
      <c r="G34" s="117">
        <v>29</v>
      </c>
      <c r="O34" s="49">
        <v>382</v>
      </c>
      <c r="P34" s="430" t="s">
        <v>585</v>
      </c>
      <c r="Q34" s="429">
        <v>178102</v>
      </c>
      <c r="R34" s="429">
        <v>194975</v>
      </c>
    </row>
    <row r="35" spans="1:18" x14ac:dyDescent="0.2">
      <c r="A35" s="159" t="s">
        <v>22</v>
      </c>
      <c r="B35" s="3" t="s">
        <v>378</v>
      </c>
      <c r="C35" s="174">
        <f>'1'!S34+'2'!S34+'3'!S34+'4'!S34+'5'!S34+'6'!S34+'7'!S34+'8'!S34+'9'!S34+'10'!S34+'11'!S34+'12'!S34+'13'!S34+'14'!S34+'15'!S34+'16'!S34+'17'!S34+'18'!S34+'19'!S34+'20'!S34+'21'!S34+'22'!S34+'23'!S34+'24'!S34+'25'!S34+'26'!S34+'27'!S34+'28'!S34+'29'!S34+'30'!S34+'31'!S34+'32'!S34+'33'!S34+'34'!S34+'35'!S34+'36'!S34+'37'!S34+'38'!S34+'39'!S34</f>
        <v>131.46033375863624</v>
      </c>
      <c r="D35" s="193">
        <f>'1'!U34+'2'!U34+'3'!U34+'4'!U34+'5'!U34+'6'!U34+'7'!U34+'8'!U34+'9'!U34+'10'!U34+'11'!U34+'12'!U34+'13'!U34+'14'!U34+'15'!U34+'16'!U34+'17'!U34+'18'!U34+'19'!U34+'20'!U34+'21'!U34+'22'!U34+'23'!U34+'24'!U34+'25'!U34+'26'!U34+'27'!U34+'28'!U34+'29'!U34+'30'!U34+'31'!U34+'32'!U34+'33'!U34+'34'!U34+'35'!U34+'36'!U34+'37'!U34+'38'!U34+'39'!U34</f>
        <v>92.778519815105199</v>
      </c>
      <c r="E35" s="120">
        <f>'1'!W34+'2'!W34+'3'!W34+'4'!W34+'5'!W34+'6'!W34+'7'!W34+'8'!W34+'9'!W34+'10'!W34+'11'!W34+'12'!W34+'13'!W34+'14'!W34+'15'!W34+'16'!W34+'17'!W34+'18'!W34+'19'!W34+'20'!W34+'21'!W34+'22'!W34+'23'!W34+'24'!W34+'25'!W34+'26'!W34+'27'!W34+'28'!W34+'29'!W34+'30'!W34+'31'!W34+'32'!W34+'33'!W34+'34'!W34+'35'!W34+'36'!W34+'37'!W34+'38'!W34+'39'!W34</f>
        <v>15</v>
      </c>
      <c r="F35" s="172">
        <f>'1'!Y34+'2'!Y34+'3'!Y34+'4'!Y34+'5'!Y34+'6'!Y34+'7'!Y34+'8'!Y34+'9'!Y34+'10'!Y34+'11'!Y34+'12'!Y34+'13'!Y34+'14'!Y34+'15'!Y34+'16'!Y34+'17'!Y34+'18'!Y34+'19'!Y34+'20'!Y34+'21'!Y34+'22'!Y34+'23'!Y34+'24'!Y34+'25'!Y34+'26'!Y34+'27'!Y34+'28'!Y34+'29'!Y34+'30'!Y34+'31'!Y34+'32'!Y34+'33'!Y34+'34'!Y34+'35'!Y34+'36'!Y34+'37'!Y34+'38'!Y34+'39'!Y34</f>
        <v>13</v>
      </c>
      <c r="G35" s="117">
        <v>30</v>
      </c>
      <c r="O35" s="49"/>
      <c r="P35" s="430" t="s">
        <v>566</v>
      </c>
      <c r="Q35" s="429">
        <v>1278601</v>
      </c>
      <c r="R35" s="429">
        <v>1266442</v>
      </c>
    </row>
    <row r="36" spans="1:18" x14ac:dyDescent="0.2">
      <c r="A36" s="159" t="s">
        <v>23</v>
      </c>
      <c r="B36" s="3" t="s">
        <v>194</v>
      </c>
      <c r="C36" s="174">
        <f>'1'!S35+'2'!S35+'3'!S35+'4'!S35+'5'!S35+'6'!S35+'7'!S35+'8'!S35+'9'!S35+'10'!S35+'11'!S35+'12'!S35+'13'!S35+'14'!S35+'15'!S35+'16'!S35+'17'!S35+'18'!S35+'19'!S35+'20'!S35+'21'!S35+'22'!S35+'23'!S35+'24'!S35+'25'!S35+'26'!S35+'27'!S35+'28'!S35+'29'!S35+'30'!S35+'31'!S35+'32'!S35+'33'!S35+'34'!S35+'35'!S35+'36'!S35+'37'!S35+'38'!S35+'39'!S35</f>
        <v>111.4751340988613</v>
      </c>
      <c r="D36" s="193">
        <f>'1'!U35+'2'!U35+'3'!U35+'4'!U35+'5'!U35+'6'!U35+'7'!U35+'8'!U35+'9'!U35+'10'!U35+'11'!U35+'12'!U35+'13'!U35+'14'!U35+'15'!U35+'16'!U35+'17'!U35+'18'!U35+'19'!U35+'20'!U35+'21'!U35+'22'!U35+'23'!U35+'24'!U35+'25'!U35+'26'!U35+'27'!U35+'28'!U35+'29'!U35+'30'!U35+'31'!U35+'32'!U35+'33'!U35+'34'!U35+'35'!U35+'36'!U35+'37'!U35+'38'!U35+'39'!U35</f>
        <v>58.542851111813761</v>
      </c>
      <c r="E36" s="120">
        <f>'1'!W35+'2'!W35+'3'!W35+'4'!W35+'5'!W35+'6'!W35+'7'!W35+'8'!W35+'9'!W35+'10'!W35+'11'!W35+'12'!W35+'13'!W35+'14'!W35+'15'!W35+'16'!W35+'17'!W35+'18'!W35+'19'!W35+'20'!W35+'21'!W35+'22'!W35+'23'!W35+'24'!W35+'25'!W35+'26'!W35+'27'!W35+'28'!W35+'29'!W35+'30'!W35+'31'!W35+'32'!W35+'33'!W35+'34'!W35+'35'!W35+'36'!W35+'37'!W35+'38'!W35+'39'!W35</f>
        <v>19</v>
      </c>
      <c r="F36" s="172">
        <f>'1'!Y35+'2'!Y35+'3'!Y35+'4'!Y35+'5'!Y35+'6'!Y35+'7'!Y35+'8'!Y35+'9'!Y35+'10'!Y35+'11'!Y35+'12'!Y35+'13'!Y35+'14'!Y35+'15'!Y35+'16'!Y35+'17'!Y35+'18'!Y35+'19'!Y35+'20'!Y35+'21'!Y35+'22'!Y35+'23'!Y35+'24'!Y35+'25'!Y35+'26'!Y35+'27'!Y35+'28'!Y35+'29'!Y35+'30'!Y35+'31'!Y35+'32'!Y35+'33'!Y35+'34'!Y35+'35'!Y35+'36'!Y35+'37'!Y35+'38'!Y35+'39'!Y35</f>
        <v>21</v>
      </c>
      <c r="G36" s="117">
        <v>31</v>
      </c>
      <c r="O36" s="49">
        <v>213</v>
      </c>
      <c r="P36" s="430" t="s">
        <v>586</v>
      </c>
      <c r="Q36" s="429">
        <v>145212</v>
      </c>
      <c r="R36" s="429">
        <v>140246</v>
      </c>
    </row>
    <row r="37" spans="1:18" x14ac:dyDescent="0.2">
      <c r="A37" s="159" t="s">
        <v>24</v>
      </c>
      <c r="B37" s="3" t="s">
        <v>39</v>
      </c>
      <c r="C37" s="174">
        <f>'1'!S36+'2'!S36+'3'!S36+'4'!S36+'5'!S36+'6'!S36+'7'!S36+'8'!S36+'9'!S36+'10'!S36+'11'!S36+'12'!S36+'13'!S36+'14'!S36+'15'!S36+'16'!S36+'17'!S36+'18'!S36+'19'!S36+'20'!S36+'21'!S36+'22'!S36+'23'!S36+'24'!S36+'25'!S36+'26'!S36+'27'!S36+'28'!S36+'29'!S36+'30'!S36+'31'!S36+'32'!S36+'33'!S36+'34'!S36+'35'!S36+'36'!S36+'37'!S36+'38'!S36+'39'!S36</f>
        <v>123.99853753325414</v>
      </c>
      <c r="D37" s="193">
        <f>'1'!U36+'2'!U36+'3'!U36+'4'!U36+'5'!U36+'6'!U36+'7'!U36+'8'!U36+'9'!U36+'10'!U36+'11'!U36+'12'!U36+'13'!U36+'14'!U36+'15'!U36+'16'!U36+'17'!U36+'18'!U36+'19'!U36+'20'!U36+'21'!U36+'22'!U36+'23'!U36+'24'!U36+'25'!U36+'26'!U36+'27'!U36+'28'!U36+'29'!U36+'30'!U36+'31'!U36+'32'!U36+'33'!U36+'34'!U36+'35'!U36+'36'!U36+'37'!U36+'38'!U36+'39'!U36</f>
        <v>87.059857070391828</v>
      </c>
      <c r="E37" s="120">
        <f>'1'!W36+'2'!W36+'3'!W36+'4'!W36+'5'!W36+'6'!W36+'7'!W36+'8'!W36+'9'!W36+'10'!W36+'11'!W36+'12'!W36+'13'!W36+'14'!W36+'15'!W36+'16'!W36+'17'!W36+'18'!W36+'19'!W36+'20'!W36+'21'!W36+'22'!W36+'23'!W36+'24'!W36+'25'!W36+'26'!W36+'27'!W36+'28'!W36+'29'!W36+'30'!W36+'31'!W36+'32'!W36+'33'!W36+'34'!W36+'35'!W36+'36'!W36+'37'!W36+'38'!W36+'39'!W36</f>
        <v>7</v>
      </c>
      <c r="F37" s="172">
        <f>'1'!Y36+'2'!Y36+'3'!Y36+'4'!Y36+'5'!Y36+'6'!Y36+'7'!Y36+'8'!Y36+'9'!Y36+'10'!Y36+'11'!Y36+'12'!Y36+'13'!Y36+'14'!Y36+'15'!Y36+'16'!Y36+'17'!Y36+'18'!Y36+'19'!Y36+'20'!Y36+'21'!Y36+'22'!Y36+'23'!Y36+'24'!Y36+'25'!Y36+'26'!Y36+'27'!Y36+'28'!Y36+'29'!Y36+'30'!Y36+'31'!Y36+'32'!Y36+'33'!Y36+'34'!Y36+'35'!Y36+'36'!Y36+'37'!Y36+'38'!Y36+'39'!Y36</f>
        <v>8</v>
      </c>
      <c r="G37" s="117">
        <v>32</v>
      </c>
      <c r="O37" s="49">
        <v>215</v>
      </c>
      <c r="P37" s="430" t="s">
        <v>587</v>
      </c>
      <c r="Q37" s="429">
        <v>296081</v>
      </c>
      <c r="R37" s="429">
        <v>306229</v>
      </c>
    </row>
    <row r="38" spans="1:18" x14ac:dyDescent="0.2">
      <c r="A38" s="159" t="s">
        <v>25</v>
      </c>
      <c r="B38" s="3" t="s">
        <v>40</v>
      </c>
      <c r="C38" s="174">
        <f>'1'!S37+'2'!S37+'3'!S37+'4'!S37+'5'!S37+'6'!S37+'7'!S37+'8'!S37+'9'!S37+'10'!S37+'11'!S37+'12'!S37+'13'!S37+'14'!S37+'15'!S37+'16'!S37+'17'!S37+'18'!S37+'19'!S37+'20'!S37+'21'!S37+'22'!S37+'23'!S37+'24'!S37+'25'!S37+'26'!S37+'27'!S37+'28'!S37+'29'!S37+'30'!S37+'31'!S37+'32'!S37+'33'!S37+'34'!S37+'35'!S37+'36'!S37+'37'!S37+'38'!S37+'39'!S37</f>
        <v>123.32495662366394</v>
      </c>
      <c r="D38" s="193">
        <f>'1'!U37+'2'!U37+'3'!U37+'4'!U37+'5'!U37+'6'!U37+'7'!U37+'8'!U37+'9'!U37+'10'!U37+'11'!U37+'12'!U37+'13'!U37+'14'!U37+'15'!U37+'16'!U37+'17'!U37+'18'!U37+'19'!U37+'20'!U37+'21'!U37+'22'!U37+'23'!U37+'24'!U37+'25'!U37+'26'!U37+'27'!U37+'28'!U37+'29'!U37+'30'!U37+'31'!U37+'32'!U37+'33'!U37+'34'!U37+'35'!U37+'36'!U37+'37'!U37+'38'!U37+'39'!U37</f>
        <v>91.503857098247352</v>
      </c>
      <c r="E38" s="120">
        <f>'1'!W37+'2'!W37+'3'!W37+'4'!W37+'5'!W37+'6'!W37+'7'!W37+'8'!W37+'9'!W37+'10'!W37+'11'!W37+'12'!W37+'13'!W37+'14'!W37+'15'!W37+'16'!W37+'17'!W37+'18'!W37+'19'!W37+'20'!W37+'21'!W37+'22'!W37+'23'!W37+'24'!W37+'25'!W37+'26'!W37+'27'!W37+'28'!W37+'29'!W37+'30'!W37+'31'!W37+'32'!W37+'33'!W37+'34'!W37+'35'!W37+'36'!W37+'37'!W37+'38'!W37+'39'!W37</f>
        <v>9</v>
      </c>
      <c r="F38" s="172">
        <f>'1'!Y37+'2'!Y37+'3'!Y37+'4'!Y37+'5'!Y37+'6'!Y37+'7'!Y37+'8'!Y37+'9'!Y37+'10'!Y37+'11'!Y37+'12'!Y37+'13'!Y37+'14'!Y37+'15'!Y37+'16'!Y37+'17'!Y37+'18'!Y37+'19'!Y37+'20'!Y37+'21'!Y37+'22'!Y37+'23'!Y37+'24'!Y37+'25'!Y37+'26'!Y37+'27'!Y37+'28'!Y37+'29'!Y37+'30'!Y37+'31'!Y37+'32'!Y37+'33'!Y37+'34'!Y37+'35'!Y37+'36'!Y37+'37'!Y37+'38'!Y37+'39'!Y37</f>
        <v>5</v>
      </c>
      <c r="G38" s="117">
        <v>33</v>
      </c>
      <c r="O38" s="49">
        <v>218</v>
      </c>
      <c r="P38" s="430" t="s">
        <v>588</v>
      </c>
      <c r="Q38" s="429">
        <v>258553</v>
      </c>
      <c r="R38" s="429">
        <v>243824</v>
      </c>
    </row>
    <row r="39" spans="1:18" x14ac:dyDescent="0.2">
      <c r="A39" s="159" t="s">
        <v>26</v>
      </c>
      <c r="B39" s="3" t="s">
        <v>277</v>
      </c>
      <c r="C39" s="174">
        <f>'1'!S38+'2'!S38+'3'!S38+'4'!S38+'5'!S38+'6'!S38+'7'!S38+'8'!S38+'9'!S38+'10'!S38+'11'!S38+'12'!S38+'13'!S38+'14'!S38+'15'!S38+'16'!S38+'17'!S38+'18'!S38+'19'!S38+'20'!S38+'21'!S38+'22'!S38+'23'!S38+'24'!S38+'25'!S38+'26'!S38+'27'!S38+'28'!S38+'29'!S38+'30'!S38+'31'!S38+'32'!S38+'33'!S38+'34'!S38+'35'!S38+'36'!S38+'37'!S38+'38'!S38+'39'!S38</f>
        <v>133.82268344414246</v>
      </c>
      <c r="D39" s="193">
        <f>'1'!U38+'2'!U38+'3'!U38+'4'!U38+'5'!U38+'6'!U38+'7'!U38+'8'!U38+'9'!U38+'10'!U38+'11'!U38+'12'!U38+'13'!U38+'14'!U38+'15'!U38+'16'!U38+'17'!U38+'18'!U38+'19'!U38+'20'!U38+'21'!U38+'22'!U38+'23'!U38+'24'!U38+'25'!U38+'26'!U38+'27'!U38+'28'!U38+'29'!U38+'30'!U38+'31'!U38+'32'!U38+'33'!U38+'34'!U38+'35'!U38+'36'!U38+'37'!U38+'38'!U38+'39'!U38</f>
        <v>72.909022730240423</v>
      </c>
      <c r="E39" s="120">
        <f>'1'!W38+'2'!W38+'3'!W38+'4'!W38+'5'!W38+'6'!W38+'7'!W38+'8'!W38+'9'!W38+'10'!W38+'11'!W38+'12'!W38+'13'!W38+'14'!W38+'15'!W38+'16'!W38+'17'!W38+'18'!W38+'19'!W38+'20'!W38+'21'!W38+'22'!W38+'23'!W38+'24'!W38+'25'!W38+'26'!W38+'27'!W38+'28'!W38+'29'!W38+'30'!W38+'31'!W38+'32'!W38+'33'!W38+'34'!W38+'35'!W38+'36'!W38+'37'!W38+'38'!W38+'39'!W38</f>
        <v>14</v>
      </c>
      <c r="F39" s="172">
        <f>'1'!Y38+'2'!Y38+'3'!Y38+'4'!Y38+'5'!Y38+'6'!Y38+'7'!Y38+'8'!Y38+'9'!Y38+'10'!Y38+'11'!Y38+'12'!Y38+'13'!Y38+'14'!Y38+'15'!Y38+'16'!Y38+'17'!Y38+'18'!Y38+'19'!Y38+'20'!Y38+'21'!Y38+'22'!Y38+'23'!Y38+'24'!Y38+'25'!Y38+'26'!Y38+'27'!Y38+'28'!Y38+'29'!Y38+'30'!Y38+'31'!Y38+'32'!Y38+'33'!Y38+'34'!Y38+'35'!Y38+'36'!Y38+'37'!Y38+'38'!Y38+'39'!Y38</f>
        <v>13</v>
      </c>
      <c r="G39" s="117">
        <v>34</v>
      </c>
      <c r="O39" s="49">
        <v>220</v>
      </c>
      <c r="P39" s="430" t="s">
        <v>589</v>
      </c>
      <c r="Q39" s="429">
        <v>236199</v>
      </c>
      <c r="R39" s="429">
        <v>216961</v>
      </c>
    </row>
    <row r="40" spans="1:18" x14ac:dyDescent="0.2">
      <c r="A40" s="159" t="s">
        <v>51</v>
      </c>
      <c r="B40" s="3" t="s">
        <v>368</v>
      </c>
      <c r="C40" s="174">
        <f>'1'!S39+'2'!S39+'3'!S39+'4'!S39+'5'!S39+'6'!S39+'7'!S39+'8'!S39+'9'!S39+'10'!S39+'11'!S39+'12'!S39+'13'!S39+'14'!S39+'15'!S39+'16'!S39+'17'!S39+'18'!S39+'19'!S39+'20'!S39+'21'!S39+'22'!S39+'23'!S39+'24'!S39+'25'!S39+'26'!S39+'27'!S39+'28'!S39+'29'!S39+'30'!S39+'31'!S39+'32'!S39+'33'!S39+'34'!S39+'35'!S39+'36'!S39+'37'!S39+'38'!S39+'39'!S39</f>
        <v>111.40358799094007</v>
      </c>
      <c r="D40" s="193">
        <f>'1'!U39+'2'!U39+'3'!U39+'4'!U39+'5'!U39+'6'!U39+'7'!U39+'8'!U39+'9'!U39+'10'!U39+'11'!U39+'12'!U39+'13'!U39+'14'!U39+'15'!U39+'16'!U39+'17'!U39+'18'!U39+'19'!U39+'20'!U39+'21'!U39+'22'!U39+'23'!U39+'24'!U39+'25'!U39+'26'!U39+'27'!U39+'28'!U39+'29'!U39+'30'!U39+'31'!U39+'32'!U39+'33'!U39+'34'!U39+'35'!U39+'36'!U39+'37'!U39+'38'!U39+'39'!U39</f>
        <v>61.98284001512372</v>
      </c>
      <c r="E40" s="120">
        <f>'1'!W39+'2'!W39+'3'!W39+'4'!W39+'5'!W39+'6'!W39+'7'!W39+'8'!W39+'9'!W39+'10'!W39+'11'!W39+'12'!W39+'13'!W39+'14'!W39+'15'!W39+'16'!W39+'17'!W39+'18'!W39+'19'!W39+'20'!W39+'21'!W39+'22'!W39+'23'!W39+'24'!W39+'25'!W39+'26'!W39+'27'!W39+'28'!W39+'29'!W39+'30'!W39+'31'!W39+'32'!W39+'33'!W39+'34'!W39+'35'!W39+'36'!W39+'37'!W39+'38'!W39+'39'!W39</f>
        <v>13</v>
      </c>
      <c r="F40" s="172">
        <f>'1'!Y39+'2'!Y39+'3'!Y39+'4'!Y39+'5'!Y39+'6'!Y39+'7'!Y39+'8'!Y39+'9'!Y39+'10'!Y39+'11'!Y39+'12'!Y39+'13'!Y39+'14'!Y39+'15'!Y39+'16'!Y39+'17'!Y39+'18'!Y39+'19'!Y39+'20'!Y39+'21'!Y39+'22'!Y39+'23'!Y39+'24'!Y39+'25'!Y39+'26'!Y39+'27'!Y39+'28'!Y39+'29'!Y39+'30'!Y39+'31'!Y39+'32'!Y39+'33'!Y39+'34'!Y39+'35'!Y39+'36'!Y39+'37'!Y39+'38'!Y39+'39'!Y39</f>
        <v>10</v>
      </c>
      <c r="G40" s="117">
        <v>35</v>
      </c>
      <c r="O40" s="49">
        <v>228</v>
      </c>
      <c r="P40" s="430" t="s">
        <v>519</v>
      </c>
      <c r="Q40" s="429">
        <v>278667</v>
      </c>
      <c r="R40" s="429">
        <v>294992</v>
      </c>
    </row>
    <row r="41" spans="1:18" x14ac:dyDescent="0.2">
      <c r="A41" s="159" t="s">
        <v>195</v>
      </c>
      <c r="B41" s="3" t="s">
        <v>41</v>
      </c>
      <c r="C41" s="174">
        <f>'1'!S40+'2'!S40+'3'!S40+'4'!S40+'5'!S40+'6'!S40+'7'!S40+'8'!S40+'9'!S40+'10'!S40+'11'!S40+'12'!S40+'13'!S40+'14'!S40+'15'!S40+'16'!S40+'17'!S40+'18'!S40+'19'!S40+'20'!S40+'21'!S40+'22'!S40+'23'!S40+'24'!S40+'25'!S40+'26'!S40+'27'!S40+'28'!S40+'29'!S40+'30'!S40+'31'!S40+'32'!S40+'33'!S40+'34'!S40+'35'!S40+'36'!S40+'37'!S40+'38'!S40+'39'!S40</f>
        <v>208.80452662177345</v>
      </c>
      <c r="D41" s="193">
        <f>'1'!U40+'2'!U40+'3'!U40+'4'!U40+'5'!U40+'6'!U40+'7'!U40+'8'!U40+'9'!U40+'10'!U40+'11'!U40+'12'!U40+'13'!U40+'14'!U40+'15'!U40+'16'!U40+'17'!U40+'18'!U40+'19'!U40+'20'!U40+'21'!U40+'22'!U40+'23'!U40+'24'!U40+'25'!U40+'26'!U40+'27'!U40+'28'!U40+'29'!U40+'30'!U40+'31'!U40+'32'!U40+'33'!U40+'34'!U40+'35'!U40+'36'!U40+'37'!U40+'38'!U40+'39'!U40</f>
        <v>111.45854753101537</v>
      </c>
      <c r="E41" s="120">
        <f>'1'!W40+'2'!W40+'3'!W40+'4'!W40+'5'!W40+'6'!W40+'7'!W40+'8'!W40+'9'!W40+'10'!W40+'11'!W40+'12'!W40+'13'!W40+'14'!W40+'15'!W40+'16'!W40+'17'!W40+'18'!W40+'19'!W40+'20'!W40+'21'!W40+'22'!W40+'23'!W40+'24'!W40+'25'!W40+'26'!W40+'27'!W40+'28'!W40+'29'!W40+'30'!W40+'31'!W40+'32'!W40+'33'!W40+'34'!W40+'35'!W40+'36'!W40+'37'!W40+'38'!W40+'39'!W40</f>
        <v>19</v>
      </c>
      <c r="F41" s="172">
        <f>'1'!Y40+'2'!Y40+'3'!Y40+'4'!Y40+'5'!Y40+'6'!Y40+'7'!Y40+'8'!Y40+'9'!Y40+'10'!Y40+'11'!Y40+'12'!Y40+'13'!Y40+'14'!Y40+'15'!Y40+'16'!Y40+'17'!Y40+'18'!Y40+'19'!Y40+'20'!Y40+'21'!Y40+'22'!Y40+'23'!Y40+'24'!Y40+'25'!Y40+'26'!Y40+'27'!Y40+'28'!Y40+'29'!Y40+'30'!Y40+'31'!Y40+'32'!Y40+'33'!Y40+'34'!Y40+'35'!Y40+'36'!Y40+'37'!Y40+'38'!Y40+'39'!Y40</f>
        <v>13</v>
      </c>
      <c r="G41" s="117">
        <v>36</v>
      </c>
      <c r="O41" s="49">
        <v>365</v>
      </c>
      <c r="P41" s="430" t="s">
        <v>522</v>
      </c>
      <c r="Q41" s="429">
        <v>63889</v>
      </c>
      <c r="R41" s="429">
        <v>64190</v>
      </c>
    </row>
    <row r="42" spans="1:18" x14ac:dyDescent="0.2">
      <c r="A42" s="159" t="s">
        <v>372</v>
      </c>
      <c r="B42" s="3" t="s">
        <v>346</v>
      </c>
      <c r="C42" s="174">
        <f>'1'!S41+'2'!S41+'3'!S41+'4'!S41+'5'!S41+'6'!S41+'7'!S41+'8'!S41+'9'!S41+'10'!S41+'11'!S41+'12'!S41+'13'!S41+'14'!S41+'15'!S41+'16'!S41+'17'!S41+'18'!S41+'19'!S41+'20'!S41+'21'!S41+'22'!S41+'23'!S41+'24'!S41+'25'!S41+'26'!S41+'27'!S41+'28'!S41+'29'!S41+'30'!S41+'31'!S41+'32'!S41+'33'!S41+'34'!S41+'35'!S41+'36'!S41+'37'!S41+'38'!S41+'39'!S41</f>
        <v>135.11308804866746</v>
      </c>
      <c r="D42" s="193">
        <f>'1'!U41+'2'!U41+'3'!U41+'4'!U41+'5'!U41+'6'!U41+'7'!U41+'8'!U41+'9'!U41+'10'!U41+'11'!U41+'12'!U41+'13'!U41+'14'!U41+'15'!U41+'16'!U41+'17'!U41+'18'!U41+'19'!U41+'20'!U41+'21'!U41+'22'!U41+'23'!U41+'24'!U41+'25'!U41+'26'!U41+'27'!U41+'28'!U41+'29'!U41+'30'!U41+'31'!U41+'32'!U41+'33'!U41+'34'!U41+'35'!U41+'36'!U41+'37'!U41+'38'!U41+'39'!U41</f>
        <v>65.943765018483845</v>
      </c>
      <c r="E42" s="120">
        <f>'1'!W41+'2'!W41+'3'!W41+'4'!W41+'5'!W41+'6'!W41+'7'!W41+'8'!W41+'9'!W41+'10'!W41+'11'!W41+'12'!W41+'13'!W41+'14'!W41+'15'!W41+'16'!W41+'17'!W41+'18'!W41+'19'!W41+'20'!W41+'21'!W41+'22'!W41+'23'!W41+'24'!W41+'25'!W41+'26'!W41+'27'!W41+'28'!W41+'29'!W41+'30'!W41+'31'!W41+'32'!W41+'33'!W41+'34'!W41+'35'!W41+'36'!W41+'37'!W41+'38'!W41+'39'!W41</f>
        <v>22</v>
      </c>
      <c r="F42" s="172">
        <f>'1'!Y41+'2'!Y41+'3'!Y41+'4'!Y41+'5'!Y41+'6'!Y41+'7'!Y41+'8'!Y41+'9'!Y41+'10'!Y41+'11'!Y41+'12'!Y41+'13'!Y41+'14'!Y41+'15'!Y41+'16'!Y41+'17'!Y41+'18'!Y41+'19'!Y41+'20'!Y41+'21'!Y41+'22'!Y41+'23'!Y41+'24'!Y41+'25'!Y41+'26'!Y41+'27'!Y41+'28'!Y41+'29'!Y41+'30'!Y41+'31'!Y41+'32'!Y41+'33'!Y41+'34'!Y41+'35'!Y41+'36'!Y41+'37'!Y41+'38'!Y41+'39'!Y41</f>
        <v>17</v>
      </c>
      <c r="G42" s="117">
        <v>37</v>
      </c>
      <c r="O42" s="49"/>
      <c r="P42" s="430" t="s">
        <v>590</v>
      </c>
      <c r="Q42" s="429">
        <v>2700326</v>
      </c>
      <c r="R42" s="429">
        <v>2598785</v>
      </c>
    </row>
    <row r="43" spans="1:18" x14ac:dyDescent="0.2">
      <c r="A43" s="159" t="s">
        <v>373</v>
      </c>
      <c r="B43" s="3" t="s">
        <v>279</v>
      </c>
      <c r="C43" s="174">
        <f>'1'!S42+'2'!S42+'3'!S42+'4'!S42+'5'!S42+'6'!S42+'7'!S42+'8'!S42+'9'!S42+'10'!S42+'11'!S42+'12'!S42+'13'!S42+'14'!S42+'15'!S42+'16'!S42+'17'!S42+'18'!S42+'19'!S42+'20'!S42+'21'!S42+'22'!S42+'23'!S42+'24'!S42+'25'!S42+'26'!S42+'27'!S42+'28'!S42+'29'!S42+'30'!S42+'31'!S42+'32'!S42+'33'!S42+'34'!S42+'35'!S42+'36'!S42+'37'!S42+'38'!S42+'39'!S42</f>
        <v>108.69040507146447</v>
      </c>
      <c r="D43" s="193">
        <f>'1'!U42+'2'!U42+'3'!U42+'4'!U42+'5'!U42+'6'!U42+'7'!U42+'8'!U42+'9'!U42+'10'!U42+'11'!U42+'12'!U42+'13'!U42+'14'!U42+'15'!U42+'16'!U42+'17'!U42+'18'!U42+'19'!U42+'20'!U42+'21'!U42+'22'!U42+'23'!U42+'24'!U42+'25'!U42+'26'!U42+'27'!U42+'28'!U42+'29'!U42+'30'!U42+'31'!U42+'32'!U42+'33'!U42+'34'!U42+'35'!U42+'36'!U42+'37'!U42+'38'!U42+'39'!U42</f>
        <v>0</v>
      </c>
      <c r="E43" s="120">
        <f>'1'!W42+'2'!W42+'3'!W42+'4'!W42+'5'!W42+'6'!W42+'7'!W42+'8'!W42+'9'!W42+'10'!W42+'11'!W42+'12'!W42+'13'!W42+'14'!W42+'15'!W42+'16'!W42+'17'!W42+'18'!W42+'19'!W42+'20'!W42+'21'!W42+'22'!W42+'23'!W42+'24'!W42+'25'!W42+'26'!W42+'27'!W42+'28'!W42+'29'!W42+'30'!W42+'31'!W42+'32'!W42+'33'!W42+'34'!W42+'35'!W42+'36'!W42+'37'!W42+'38'!W42+'39'!W42</f>
        <v>0</v>
      </c>
      <c r="F43" s="172">
        <f>'1'!Y42+'2'!Y42+'3'!Y42+'4'!Y42+'5'!Y42+'6'!Y42+'7'!Y42+'8'!Y42+'9'!Y42+'10'!Y42+'11'!Y42+'12'!Y42+'13'!Y42+'14'!Y42+'15'!Y42+'16'!Y42+'17'!Y42+'18'!Y42+'19'!Y42+'20'!Y42+'21'!Y42+'22'!Y42+'23'!Y42+'24'!Y42+'25'!Y42+'26'!Y42+'27'!Y42+'28'!Y42+'29'!Y42+'30'!Y42+'31'!Y42+'32'!Y42+'33'!Y42+'34'!Y42+'35'!Y42+'36'!Y42+'37'!Y42+'38'!Y42+'39'!Y42</f>
        <v>0</v>
      </c>
      <c r="G43" s="117">
        <v>38</v>
      </c>
      <c r="O43" s="49">
        <v>201</v>
      </c>
      <c r="P43" s="430" t="s">
        <v>493</v>
      </c>
      <c r="Q43" s="429">
        <v>2444385</v>
      </c>
      <c r="R43" s="429">
        <v>2355693</v>
      </c>
    </row>
    <row r="44" spans="1:18" x14ac:dyDescent="0.2">
      <c r="A44" s="159" t="s">
        <v>374</v>
      </c>
      <c r="B44" s="3" t="s">
        <v>280</v>
      </c>
      <c r="C44" s="176">
        <f>'1'!S43+'2'!S43+'3'!S43+'4'!S43+'5'!S43+'6'!S43+'7'!S43+'8'!S43+'9'!S43+'10'!S43+'11'!S43+'12'!S43+'13'!S43+'14'!S43+'15'!S43+'16'!S43+'17'!S43+'18'!S43+'19'!S43+'20'!S43+'21'!S43+'22'!S43+'23'!S43+'24'!S43+'25'!S43+'26'!S43+'27'!S43+'28'!S43+'29'!S43+'30'!S43+'31'!S43+'32'!S43+'33'!S43+'34'!S43+'35'!S43+'36'!S43+'37'!S43+'38'!S43+'39'!S43</f>
        <v>114.13481225790491</v>
      </c>
      <c r="D44" s="193">
        <f>'1'!U43+'2'!U43+'3'!U43+'4'!U43+'5'!U43+'6'!U43+'7'!U43+'8'!U43+'9'!U43+'10'!U43+'11'!U43+'12'!U43+'13'!U43+'14'!U43+'15'!U43+'16'!U43+'17'!U43+'18'!U43+'19'!U43+'20'!U43+'21'!U43+'22'!U43+'23'!U43+'24'!U43+'25'!U43+'26'!U43+'27'!U43+'28'!U43+'29'!U43+'30'!U43+'31'!U43+'32'!U43+'33'!U43+'34'!U43+'35'!U43+'36'!U43+'37'!U43+'38'!U43+'39'!U43</f>
        <v>35.749014662610428</v>
      </c>
      <c r="E44" s="120">
        <f>'1'!W43+'2'!W43+'3'!W43+'4'!W43+'5'!W43+'6'!W43+'7'!W43+'8'!W43+'9'!W43+'10'!W43+'11'!W43+'12'!W43+'13'!W43+'14'!W43+'15'!W43+'16'!W43+'17'!W43+'18'!W43+'19'!W43+'20'!W43+'21'!W43+'22'!W43+'23'!W43+'24'!W43+'25'!W43+'26'!W43+'27'!W43+'28'!W43+'29'!W43+'30'!W43+'31'!W43+'32'!W43+'33'!W43+'34'!W43+'35'!W43+'36'!W43+'37'!W43+'38'!W43+'39'!W43</f>
        <v>0</v>
      </c>
      <c r="F44" s="172">
        <f>'1'!Y43+'2'!Y43+'3'!Y43+'4'!Y43+'5'!Y43+'6'!Y43+'7'!Y43+'8'!Y43+'9'!Y43+'10'!Y43+'11'!Y43+'12'!Y43+'13'!Y43+'14'!Y43+'15'!Y43+'16'!Y43+'17'!Y43+'18'!Y43+'19'!Y43+'20'!Y43+'21'!Y43+'22'!Y43+'23'!Y43+'24'!Y43+'25'!Y43+'26'!Y43+'27'!Y43+'28'!Y43+'29'!Y43+'30'!Y43+'31'!Y43+'32'!Y43+'33'!Y43+'34'!Y43+'35'!Y43+'36'!Y43+'37'!Y43+'38'!Y43+'39'!Y43</f>
        <v>1</v>
      </c>
      <c r="G44" s="117">
        <v>39</v>
      </c>
      <c r="O44" s="49">
        <v>442</v>
      </c>
      <c r="P44" s="430" t="s">
        <v>591</v>
      </c>
      <c r="Q44" s="429">
        <v>38269</v>
      </c>
      <c r="R44" s="429">
        <v>35368</v>
      </c>
    </row>
    <row r="45" spans="1:18" x14ac:dyDescent="0.2">
      <c r="A45" s="106"/>
      <c r="B45" s="94" t="s">
        <v>83</v>
      </c>
      <c r="C45" s="206">
        <f>SUM(C6:C44)</f>
        <v>4755.8658206516711</v>
      </c>
      <c r="D45" s="207">
        <f>SUM(D6:D44)</f>
        <v>2254.3685412805671</v>
      </c>
      <c r="E45" s="204">
        <f>SUM(E6:E44)</f>
        <v>352</v>
      </c>
      <c r="F45" s="205">
        <f>SUM(F6:F44)</f>
        <v>286</v>
      </c>
      <c r="G45" s="118"/>
      <c r="O45" s="49">
        <v>443</v>
      </c>
      <c r="P45" s="430" t="s">
        <v>592</v>
      </c>
      <c r="Q45" s="429">
        <v>183066</v>
      </c>
      <c r="R45" s="429">
        <v>173284</v>
      </c>
    </row>
    <row r="46" spans="1:18" x14ac:dyDescent="0.2">
      <c r="A46" s="398" t="str">
        <f>取引基本表!$E$1</f>
        <v>2015年三田市産業連関表</v>
      </c>
      <c r="B46" s="400"/>
      <c r="C46" s="48"/>
      <c r="D46" s="48"/>
      <c r="E46" s="48"/>
      <c r="F46" s="48"/>
      <c r="G46" s="48"/>
      <c r="O46" s="49">
        <v>446</v>
      </c>
      <c r="P46" s="430" t="s">
        <v>527</v>
      </c>
      <c r="Q46" s="429">
        <v>34606</v>
      </c>
      <c r="R46" s="429">
        <v>34440</v>
      </c>
    </row>
    <row r="47" spans="1:18" x14ac:dyDescent="0.2">
      <c r="C47" s="208"/>
      <c r="D47" s="208"/>
      <c r="E47" s="208"/>
      <c r="F47" s="208"/>
      <c r="G47" s="48"/>
      <c r="O47" s="49"/>
      <c r="P47" s="430" t="s">
        <v>568</v>
      </c>
      <c r="Q47" s="429">
        <v>1115874</v>
      </c>
      <c r="R47" s="429">
        <v>1131429</v>
      </c>
    </row>
    <row r="48" spans="1:18" x14ac:dyDescent="0.2">
      <c r="C48" s="48"/>
      <c r="D48" s="48"/>
      <c r="E48" s="48"/>
      <c r="F48" s="48"/>
      <c r="G48" s="48"/>
      <c r="O48" s="49">
        <v>208</v>
      </c>
      <c r="P48" s="430" t="s">
        <v>593</v>
      </c>
      <c r="Q48" s="429">
        <v>178175</v>
      </c>
      <c r="R48" s="429">
        <v>205903</v>
      </c>
    </row>
    <row r="49" spans="3:18" x14ac:dyDescent="0.2">
      <c r="C49" s="48"/>
      <c r="D49" s="48"/>
      <c r="E49" s="48"/>
      <c r="F49" s="48"/>
      <c r="G49" s="48"/>
      <c r="O49" s="49">
        <v>212</v>
      </c>
      <c r="P49" s="430" t="s">
        <v>594</v>
      </c>
      <c r="Q49" s="429">
        <v>264770</v>
      </c>
      <c r="R49" s="429">
        <v>271944</v>
      </c>
    </row>
    <row r="50" spans="3:18" x14ac:dyDescent="0.2">
      <c r="O50" s="49">
        <v>227</v>
      </c>
      <c r="P50" s="430" t="s">
        <v>518</v>
      </c>
      <c r="Q50" s="429">
        <v>120665</v>
      </c>
      <c r="R50" s="429">
        <v>111832</v>
      </c>
    </row>
    <row r="51" spans="3:18" x14ac:dyDescent="0.2">
      <c r="O51" s="49">
        <v>229</v>
      </c>
      <c r="P51" s="430" t="s">
        <v>520</v>
      </c>
      <c r="Q51" s="429">
        <v>348616</v>
      </c>
      <c r="R51" s="429">
        <v>341914</v>
      </c>
    </row>
    <row r="52" spans="3:18" x14ac:dyDescent="0.2">
      <c r="O52" s="49">
        <v>464</v>
      </c>
      <c r="P52" s="430" t="s">
        <v>595</v>
      </c>
      <c r="Q52" s="429">
        <v>93387</v>
      </c>
      <c r="R52" s="429">
        <v>97242</v>
      </c>
    </row>
    <row r="53" spans="3:18" x14ac:dyDescent="0.2">
      <c r="O53" s="49">
        <v>481</v>
      </c>
      <c r="P53" s="430" t="s">
        <v>596</v>
      </c>
      <c r="Q53" s="429">
        <v>50484</v>
      </c>
      <c r="R53" s="429">
        <v>48645</v>
      </c>
    </row>
    <row r="54" spans="3:18" x14ac:dyDescent="0.2">
      <c r="O54" s="49">
        <v>501</v>
      </c>
      <c r="P54" s="430" t="s">
        <v>597</v>
      </c>
      <c r="Q54" s="429">
        <v>59777</v>
      </c>
      <c r="R54" s="429">
        <v>53949</v>
      </c>
    </row>
    <row r="55" spans="3:18" x14ac:dyDescent="0.2">
      <c r="O55" s="49"/>
      <c r="P55" s="430" t="s">
        <v>569</v>
      </c>
      <c r="Q55" s="429">
        <v>672561</v>
      </c>
      <c r="R55" s="429">
        <v>686870</v>
      </c>
    </row>
    <row r="56" spans="3:18" x14ac:dyDescent="0.2">
      <c r="O56" s="49">
        <v>209</v>
      </c>
      <c r="P56" s="430" t="s">
        <v>598</v>
      </c>
      <c r="Q56" s="429">
        <v>314928</v>
      </c>
      <c r="R56" s="429">
        <v>299944</v>
      </c>
    </row>
    <row r="57" spans="3:18" x14ac:dyDescent="0.2">
      <c r="O57" s="49">
        <v>222</v>
      </c>
      <c r="P57" s="430" t="s">
        <v>599</v>
      </c>
      <c r="Q57" s="429">
        <v>83428</v>
      </c>
      <c r="R57" s="429">
        <v>79818</v>
      </c>
    </row>
    <row r="58" spans="3:18" x14ac:dyDescent="0.2">
      <c r="O58" s="49">
        <v>225</v>
      </c>
      <c r="P58" s="430" t="s">
        <v>600</v>
      </c>
      <c r="Q58" s="429">
        <v>171979</v>
      </c>
      <c r="R58" s="429">
        <v>211181</v>
      </c>
    </row>
    <row r="59" spans="3:18" x14ac:dyDescent="0.2">
      <c r="O59" s="49">
        <v>585</v>
      </c>
      <c r="P59" s="430" t="s">
        <v>531</v>
      </c>
      <c r="Q59" s="429">
        <v>56592</v>
      </c>
      <c r="R59" s="429">
        <v>53759</v>
      </c>
    </row>
    <row r="60" spans="3:18" x14ac:dyDescent="0.2">
      <c r="O60" s="49">
        <v>586</v>
      </c>
      <c r="P60" s="430" t="s">
        <v>601</v>
      </c>
      <c r="Q60" s="429">
        <v>45634</v>
      </c>
      <c r="R60" s="429">
        <v>42168</v>
      </c>
    </row>
    <row r="61" spans="3:18" x14ac:dyDescent="0.2">
      <c r="O61" s="49"/>
      <c r="P61" s="430" t="s">
        <v>570</v>
      </c>
      <c r="Q61" s="429">
        <v>474157</v>
      </c>
      <c r="R61" s="429">
        <v>451615</v>
      </c>
    </row>
    <row r="62" spans="3:18" x14ac:dyDescent="0.2">
      <c r="O62" s="49">
        <v>221</v>
      </c>
      <c r="P62" s="430" t="s">
        <v>602</v>
      </c>
      <c r="Q62" s="429">
        <v>216783</v>
      </c>
      <c r="R62" s="429">
        <v>209488</v>
      </c>
    </row>
    <row r="63" spans="3:18" x14ac:dyDescent="0.2">
      <c r="O63" s="49">
        <v>223</v>
      </c>
      <c r="P63" s="430" t="s">
        <v>603</v>
      </c>
      <c r="Q63" s="429">
        <v>257374</v>
      </c>
      <c r="R63" s="429">
        <v>242127</v>
      </c>
    </row>
    <row r="64" spans="3:18" x14ac:dyDescent="0.2">
      <c r="O64" s="49"/>
      <c r="P64" s="430" t="s">
        <v>571</v>
      </c>
      <c r="Q64" s="429">
        <v>469330</v>
      </c>
      <c r="R64" s="429">
        <v>445310</v>
      </c>
    </row>
    <row r="65" spans="15:18" x14ac:dyDescent="0.2">
      <c r="O65" s="49">
        <v>205</v>
      </c>
      <c r="P65" s="430" t="s">
        <v>604</v>
      </c>
      <c r="Q65" s="429">
        <v>160450</v>
      </c>
      <c r="R65" s="429">
        <v>151566</v>
      </c>
    </row>
    <row r="66" spans="15:18" x14ac:dyDescent="0.2">
      <c r="O66" s="49">
        <v>224</v>
      </c>
      <c r="P66" s="430" t="s">
        <v>515</v>
      </c>
      <c r="Q66" s="429">
        <v>161691</v>
      </c>
      <c r="R66" s="429">
        <v>152961</v>
      </c>
    </row>
    <row r="67" spans="15:18" x14ac:dyDescent="0.2">
      <c r="O67" s="439">
        <v>226</v>
      </c>
      <c r="P67" s="440" t="s">
        <v>605</v>
      </c>
      <c r="Q67" s="432">
        <v>147189</v>
      </c>
      <c r="R67" s="432">
        <v>140783</v>
      </c>
    </row>
    <row r="68" spans="15:18" x14ac:dyDescent="0.2">
      <c r="O68" t="s">
        <v>610</v>
      </c>
    </row>
  </sheetData>
  <mergeCells count="1">
    <mergeCell ref="J9:K9"/>
  </mergeCells>
  <phoneticPr fontId="5"/>
  <pageMargins left="0.75" right="0.75" top="1" bottom="1" header="0.51200000000000001" footer="0.51200000000000001"/>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287</v>
      </c>
      <c r="S2" s="3" t="s">
        <v>153</v>
      </c>
      <c r="U2" s="64" t="s">
        <v>210</v>
      </c>
      <c r="W2" s="3" t="s">
        <v>130</v>
      </c>
      <c r="Y2" s="3" t="s">
        <v>154</v>
      </c>
    </row>
    <row r="3" spans="1:25" ht="44" x14ac:dyDescent="0.2">
      <c r="B3" s="65"/>
      <c r="C3" s="66" t="s">
        <v>228</v>
      </c>
      <c r="D3" s="66" t="s">
        <v>229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投入係数表!AL5</f>
        <v>0</v>
      </c>
      <c r="E5" s="110">
        <f>$C$40*D5</f>
        <v>0</v>
      </c>
      <c r="F5" s="85">
        <f>分析係数表!C8</f>
        <v>0.31930596918295995</v>
      </c>
      <c r="G5" s="110">
        <f t="shared" ref="G5:G38" si="0">E5*F5</f>
        <v>0</v>
      </c>
      <c r="H5" s="110">
        <f t="array" ref="H5:H43">MMULT(逆行列係数!C5:AO43,'36'!G5:G43)</f>
        <v>7.2145422103309326E-4</v>
      </c>
      <c r="I5" s="110">
        <f t="shared" ref="I5:I38" si="1">C5+H5</f>
        <v>7.2145422103309326E-4</v>
      </c>
      <c r="J5" s="85">
        <f>分析係数表!G8</f>
        <v>0.11985164942416553</v>
      </c>
      <c r="K5" s="111">
        <f t="shared" ref="K5:K38" si="2">I5*J5</f>
        <v>8.646747837484272E-5</v>
      </c>
      <c r="L5" s="79" t="s">
        <v>178</v>
      </c>
      <c r="M5" s="80" t="s">
        <v>178</v>
      </c>
      <c r="N5" s="81">
        <f>分析係数表!H8</f>
        <v>1.0269115390614515E-2</v>
      </c>
      <c r="O5" s="82">
        <f t="shared" ref="O5:O43" si="3">$M$44*N5</f>
        <v>0.2390091183363065</v>
      </c>
      <c r="P5" s="76">
        <f>分析係数表!C8</f>
        <v>0.31930596918295995</v>
      </c>
      <c r="Q5" s="82">
        <f t="shared" ref="Q5:Q38" si="4">O5*P5</f>
        <v>7.6317038173939117E-2</v>
      </c>
      <c r="R5" s="83">
        <f t="array" ref="R5:R43">MMULT(逆行列係数!C5:AO43,'36'!Q5:Q43)</f>
        <v>9.8814903028419734E-2</v>
      </c>
      <c r="S5" s="84">
        <f t="shared" ref="S5:S38" si="5">I5+R5</f>
        <v>9.9536357249452825E-2</v>
      </c>
      <c r="T5" s="85">
        <f>分析係数表!F8</f>
        <v>0.45168846379074762</v>
      </c>
      <c r="U5" s="86">
        <f t="shared" ref="U5:U38" si="6">S5*T5</f>
        <v>4.4959424297332393E-2</v>
      </c>
      <c r="V5" s="87">
        <f>分析係数表!D8</f>
        <v>0.28986921725551434</v>
      </c>
      <c r="W5" s="167">
        <f t="shared" ref="W5:W38" si="7">ROUND(S5*V5,0)</f>
        <v>0</v>
      </c>
      <c r="X5" s="76">
        <f>分析係数表!E8</f>
        <v>0.15732968963497951</v>
      </c>
      <c r="Y5" s="166">
        <f t="shared" ref="Y5:Y38" si="8">ROUND(S5*X5,0)</f>
        <v>0</v>
      </c>
    </row>
    <row r="6" spans="1:25" x14ac:dyDescent="0.2">
      <c r="A6" s="6" t="s">
        <v>220</v>
      </c>
      <c r="B6" s="5" t="s">
        <v>266</v>
      </c>
      <c r="C6" s="90"/>
      <c r="D6" s="107">
        <f>投入係数表!AL6</f>
        <v>0</v>
      </c>
      <c r="E6" s="110">
        <f t="shared" ref="E6:E43" si="9">$C$40*D6</f>
        <v>0</v>
      </c>
      <c r="F6" s="85">
        <f>分析係数表!C9</f>
        <v>0.10538116591928248</v>
      </c>
      <c r="G6" s="110">
        <f t="shared" si="0"/>
        <v>0</v>
      </c>
      <c r="H6" s="110">
        <v>2.4145784142449889E-4</v>
      </c>
      <c r="I6" s="110">
        <f t="shared" si="1"/>
        <v>2.4145784142449889E-4</v>
      </c>
      <c r="J6" s="85">
        <f>分析係数表!G9</f>
        <v>0.23529411764705882</v>
      </c>
      <c r="K6" s="111">
        <f t="shared" si="2"/>
        <v>5.6813609746940913E-5</v>
      </c>
      <c r="L6" s="79"/>
      <c r="M6" s="80"/>
      <c r="N6" s="81">
        <f>分析係数表!H9</f>
        <v>5.5136190016722222E-4</v>
      </c>
      <c r="O6" s="82">
        <f t="shared" si="3"/>
        <v>1.2832704340204374E-2</v>
      </c>
      <c r="P6" s="76">
        <f>分析係数表!C9</f>
        <v>0.10538116591928248</v>
      </c>
      <c r="Q6" s="82">
        <f t="shared" si="4"/>
        <v>1.3523253452681736E-3</v>
      </c>
      <c r="R6" s="83">
        <v>1.5989541695478238E-3</v>
      </c>
      <c r="S6" s="84">
        <f t="shared" si="5"/>
        <v>1.8404120109723227E-3</v>
      </c>
      <c r="T6" s="85">
        <f>分析係数表!F9</f>
        <v>0.68627450980392157</v>
      </c>
      <c r="U6" s="86">
        <f t="shared" si="6"/>
        <v>1.2630278506672802E-3</v>
      </c>
      <c r="V6" s="87">
        <f>分析係数表!D9</f>
        <v>0.17647058823529413</v>
      </c>
      <c r="W6" s="167">
        <f t="shared" si="7"/>
        <v>0</v>
      </c>
      <c r="X6" s="76">
        <f>分析係数表!E9</f>
        <v>0.11764705882352941</v>
      </c>
      <c r="Y6" s="166">
        <f t="shared" si="8"/>
        <v>0</v>
      </c>
    </row>
    <row r="7" spans="1:25" x14ac:dyDescent="0.2">
      <c r="A7" s="6" t="s">
        <v>221</v>
      </c>
      <c r="B7" s="5" t="s">
        <v>267</v>
      </c>
      <c r="C7" s="90"/>
      <c r="D7" s="107">
        <f>投入係数表!AL7</f>
        <v>0</v>
      </c>
      <c r="E7" s="110">
        <f t="shared" si="9"/>
        <v>0</v>
      </c>
      <c r="F7" s="85">
        <f>分析係数表!C10</f>
        <v>4.5045045045044585E-3</v>
      </c>
      <c r="G7" s="110">
        <f t="shared" si="0"/>
        <v>0</v>
      </c>
      <c r="H7" s="110">
        <v>7.0719846331691964E-6</v>
      </c>
      <c r="I7" s="110">
        <f t="shared" si="1"/>
        <v>7.0719846331691964E-6</v>
      </c>
      <c r="J7" s="85">
        <f>分析係数表!G10</f>
        <v>0.2857142857142857</v>
      </c>
      <c r="K7" s="111">
        <f t="shared" si="2"/>
        <v>2.0205670380483417E-6</v>
      </c>
      <c r="L7" s="79"/>
      <c r="M7" s="80"/>
      <c r="N7" s="81">
        <f>分析係数表!H10</f>
        <v>1.0301761818913889E-3</v>
      </c>
      <c r="O7" s="82">
        <f t="shared" si="3"/>
        <v>2.3976894951434489E-2</v>
      </c>
      <c r="P7" s="76">
        <f>分析係数表!C10</f>
        <v>4.5045045045044585E-3</v>
      </c>
      <c r="Q7" s="82">
        <f t="shared" si="4"/>
        <v>1.0800403131276686E-4</v>
      </c>
      <c r="R7" s="83">
        <v>1.6012553462978776E-4</v>
      </c>
      <c r="S7" s="84">
        <f t="shared" si="5"/>
        <v>1.6719751926295697E-4</v>
      </c>
      <c r="T7" s="85">
        <f>分析係数表!F10</f>
        <v>0.5714285714285714</v>
      </c>
      <c r="U7" s="86">
        <f t="shared" si="6"/>
        <v>9.5541439578832548E-5</v>
      </c>
      <c r="V7" s="87">
        <f>分析係数表!D10</f>
        <v>0</v>
      </c>
      <c r="W7" s="167">
        <f t="shared" si="7"/>
        <v>0</v>
      </c>
      <c r="X7" s="76">
        <f>分析係数表!E10</f>
        <v>0</v>
      </c>
      <c r="Y7" s="166">
        <f t="shared" si="8"/>
        <v>0</v>
      </c>
    </row>
    <row r="8" spans="1:25" x14ac:dyDescent="0.2">
      <c r="A8" s="6" t="s">
        <v>222</v>
      </c>
      <c r="B8" s="5" t="s">
        <v>27</v>
      </c>
      <c r="C8" s="90"/>
      <c r="D8" s="107">
        <f>投入係数表!AL8</f>
        <v>0</v>
      </c>
      <c r="E8" s="110">
        <f t="shared" si="9"/>
        <v>0</v>
      </c>
      <c r="F8" s="85">
        <f>分析係数表!C11</f>
        <v>3.1931139802859887E-3</v>
      </c>
      <c r="G8" s="110">
        <f t="shared" si="0"/>
        <v>0</v>
      </c>
      <c r="H8" s="110">
        <v>3.7097583604514436E-4</v>
      </c>
      <c r="I8" s="110">
        <f t="shared" si="1"/>
        <v>3.7097583604514436E-4</v>
      </c>
      <c r="J8" s="85">
        <f>分析係数表!G11</f>
        <v>0.37142857142857144</v>
      </c>
      <c r="K8" s="111">
        <f t="shared" si="2"/>
        <v>1.377910248167679E-4</v>
      </c>
      <c r="L8" s="79"/>
      <c r="M8" s="80"/>
      <c r="N8" s="81">
        <f>分析係数表!H11</f>
        <v>-1.8136904610763891E-5</v>
      </c>
      <c r="O8" s="82">
        <f t="shared" si="3"/>
        <v>-4.2212843224356502E-4</v>
      </c>
      <c r="P8" s="76">
        <f>分析係数表!C11</f>
        <v>3.1931139802859887E-3</v>
      </c>
      <c r="Q8" s="82">
        <f t="shared" si="4"/>
        <v>-1.3479041984731342E-6</v>
      </c>
      <c r="R8" s="83">
        <v>3.0047698510767934E-4</v>
      </c>
      <c r="S8" s="84">
        <f t="shared" si="5"/>
        <v>6.714528211528237E-4</v>
      </c>
      <c r="T8" s="85">
        <f>分析係数表!F11</f>
        <v>0.6</v>
      </c>
      <c r="U8" s="86">
        <f t="shared" si="6"/>
        <v>4.0287169269169422E-4</v>
      </c>
      <c r="V8" s="87">
        <f>分析係数表!D11</f>
        <v>2.8571428571428571E-2</v>
      </c>
      <c r="W8" s="167">
        <f t="shared" si="7"/>
        <v>0</v>
      </c>
      <c r="X8" s="76">
        <f>分析係数表!E11</f>
        <v>0</v>
      </c>
      <c r="Y8" s="166">
        <f t="shared" si="8"/>
        <v>0</v>
      </c>
    </row>
    <row r="9" spans="1:25" x14ac:dyDescent="0.2">
      <c r="A9" s="6" t="s">
        <v>223</v>
      </c>
      <c r="B9" s="5" t="s">
        <v>191</v>
      </c>
      <c r="C9" s="90"/>
      <c r="D9" s="107">
        <f>投入係数表!AL9</f>
        <v>0</v>
      </c>
      <c r="E9" s="110">
        <f t="shared" si="9"/>
        <v>0</v>
      </c>
      <c r="F9" s="85">
        <f>分析係数表!C12</f>
        <v>6.6043595279642764E-2</v>
      </c>
      <c r="G9" s="110">
        <f t="shared" si="0"/>
        <v>0</v>
      </c>
      <c r="H9" s="110">
        <v>5.1787634411134327E-4</v>
      </c>
      <c r="I9" s="110">
        <f t="shared" si="1"/>
        <v>5.1787634411134327E-4</v>
      </c>
      <c r="J9" s="85">
        <f>分析係数表!G12</f>
        <v>0.14090852981113441</v>
      </c>
      <c r="K9" s="111">
        <f t="shared" si="2"/>
        <v>7.2973194272694524E-5</v>
      </c>
      <c r="L9" s="79"/>
      <c r="M9" s="80"/>
      <c r="N9" s="81">
        <f>分析係数表!H12</f>
        <v>8.4811793340854105E-2</v>
      </c>
      <c r="O9" s="82">
        <f t="shared" si="3"/>
        <v>1.9739569748573587</v>
      </c>
      <c r="P9" s="76">
        <f>分析係数表!C12</f>
        <v>6.6043595279642764E-2</v>
      </c>
      <c r="Q9" s="82">
        <f t="shared" si="4"/>
        <v>0.13036721554690736</v>
      </c>
      <c r="R9" s="83">
        <v>0.14591053200180154</v>
      </c>
      <c r="S9" s="84">
        <f t="shared" si="5"/>
        <v>0.14642840834591289</v>
      </c>
      <c r="T9" s="85">
        <f>分析係数表!F12</f>
        <v>0.31027033699543266</v>
      </c>
      <c r="U9" s="86">
        <f t="shared" si="6"/>
        <v>4.5432391603191215E-2</v>
      </c>
      <c r="V9" s="87">
        <f>分析係数表!D12</f>
        <v>7.3571164053820512E-2</v>
      </c>
      <c r="W9" s="167">
        <f t="shared" si="7"/>
        <v>0</v>
      </c>
      <c r="X9" s="76">
        <f>分析係数表!E12</f>
        <v>7.8015059869151956E-2</v>
      </c>
      <c r="Y9" s="166">
        <f t="shared" si="8"/>
        <v>0</v>
      </c>
    </row>
    <row r="10" spans="1:25" x14ac:dyDescent="0.2">
      <c r="A10" s="6" t="s">
        <v>224</v>
      </c>
      <c r="B10" s="5" t="s">
        <v>28</v>
      </c>
      <c r="C10" s="90"/>
      <c r="D10" s="107">
        <f>投入係数表!AL10</f>
        <v>1.6125639767229896E-3</v>
      </c>
      <c r="E10" s="110">
        <f t="shared" si="9"/>
        <v>0.16125639767229896</v>
      </c>
      <c r="F10" s="85">
        <f>分析係数表!C13</f>
        <v>0</v>
      </c>
      <c r="G10" s="110">
        <f t="shared" si="0"/>
        <v>0</v>
      </c>
      <c r="H10" s="110">
        <v>0</v>
      </c>
      <c r="I10" s="110">
        <f t="shared" si="1"/>
        <v>0</v>
      </c>
      <c r="J10" s="85">
        <f>分析係数表!G13</f>
        <v>0.24778761061946902</v>
      </c>
      <c r="K10" s="111">
        <f t="shared" si="2"/>
        <v>0</v>
      </c>
      <c r="L10" s="79"/>
      <c r="M10" s="80"/>
      <c r="N10" s="81">
        <f>分析係数表!H13</f>
        <v>1.3780420123258403E-2</v>
      </c>
      <c r="O10" s="82">
        <f t="shared" si="3"/>
        <v>0.32073318281866064</v>
      </c>
      <c r="P10" s="76">
        <f>分析係数表!C13</f>
        <v>0</v>
      </c>
      <c r="Q10" s="82">
        <f t="shared" si="4"/>
        <v>0</v>
      </c>
      <c r="R10" s="83">
        <v>0</v>
      </c>
      <c r="S10" s="84">
        <f t="shared" si="5"/>
        <v>0</v>
      </c>
      <c r="T10" s="85">
        <f>分析係数表!F13</f>
        <v>0.38938053097345132</v>
      </c>
      <c r="U10" s="86">
        <f t="shared" si="6"/>
        <v>0</v>
      </c>
      <c r="V10" s="87">
        <f>分析係数表!D13</f>
        <v>0.4336283185840708</v>
      </c>
      <c r="W10" s="167">
        <f t="shared" si="7"/>
        <v>0</v>
      </c>
      <c r="X10" s="76">
        <f>分析係数表!E13</f>
        <v>0.32743362831858408</v>
      </c>
      <c r="Y10" s="166">
        <f t="shared" si="8"/>
        <v>0</v>
      </c>
    </row>
    <row r="11" spans="1:25" x14ac:dyDescent="0.2">
      <c r="A11" s="6" t="s">
        <v>225</v>
      </c>
      <c r="B11" s="5" t="s">
        <v>268</v>
      </c>
      <c r="C11" s="90"/>
      <c r="D11" s="107">
        <f>投入係数表!AL11</f>
        <v>2.6992918740797868E-3</v>
      </c>
      <c r="E11" s="110">
        <f t="shared" si="9"/>
        <v>0.26992918740797867</v>
      </c>
      <c r="F11" s="85">
        <f>分析係数表!C14</f>
        <v>0.21132596685082872</v>
      </c>
      <c r="G11" s="110">
        <f t="shared" si="0"/>
        <v>5.7043046510249634E-2</v>
      </c>
      <c r="H11" s="110">
        <v>0.1235531063736848</v>
      </c>
      <c r="I11" s="110">
        <f t="shared" si="1"/>
        <v>0.1235531063736848</v>
      </c>
      <c r="J11" s="85">
        <f>分析係数表!G14</f>
        <v>0.15875192868163895</v>
      </c>
      <c r="K11" s="111">
        <f t="shared" si="2"/>
        <v>1.961429393143016E-2</v>
      </c>
      <c r="L11" s="79"/>
      <c r="M11" s="80"/>
      <c r="N11" s="81">
        <f>分析係数表!H14</f>
        <v>1.0700773720350694E-3</v>
      </c>
      <c r="O11" s="82">
        <f t="shared" si="3"/>
        <v>2.4905577502370331E-2</v>
      </c>
      <c r="P11" s="76">
        <f>分析係数表!C14</f>
        <v>0.21132596685082872</v>
      </c>
      <c r="Q11" s="82">
        <f t="shared" si="4"/>
        <v>5.263195245666658E-3</v>
      </c>
      <c r="R11" s="83">
        <v>2.7989140693362155E-2</v>
      </c>
      <c r="S11" s="84">
        <f t="shared" si="5"/>
        <v>0.15154224706704694</v>
      </c>
      <c r="T11" s="85">
        <f>分析係数表!F14</f>
        <v>0.30327447282701869</v>
      </c>
      <c r="U11" s="86">
        <f t="shared" si="6"/>
        <v>4.5958895090280484E-2</v>
      </c>
      <c r="V11" s="87">
        <f>分析係数表!D14</f>
        <v>3.2144693982513288E-2</v>
      </c>
      <c r="W11" s="167">
        <f t="shared" si="7"/>
        <v>0</v>
      </c>
      <c r="X11" s="76">
        <f>分析係数表!E14</f>
        <v>3.1630378878793074E-2</v>
      </c>
      <c r="Y11" s="166">
        <f t="shared" si="8"/>
        <v>0</v>
      </c>
    </row>
    <row r="12" spans="1:25" x14ac:dyDescent="0.2">
      <c r="A12" s="6" t="s">
        <v>226</v>
      </c>
      <c r="B12" s="5" t="s">
        <v>29</v>
      </c>
      <c r="C12" s="90"/>
      <c r="D12" s="107">
        <f>投入係数表!AL12</f>
        <v>5.2233050550375094E-3</v>
      </c>
      <c r="E12" s="110">
        <f t="shared" si="9"/>
        <v>0.52233050550375093</v>
      </c>
      <c r="F12" s="85">
        <f>分析係数表!C15</f>
        <v>0</v>
      </c>
      <c r="G12" s="110">
        <f t="shared" si="0"/>
        <v>0</v>
      </c>
      <c r="H12" s="110">
        <v>0</v>
      </c>
      <c r="I12" s="110">
        <f t="shared" si="1"/>
        <v>0</v>
      </c>
      <c r="J12" s="85">
        <f>分析係数表!G15</f>
        <v>9.5610291218868382E-2</v>
      </c>
      <c r="K12" s="111">
        <f t="shared" si="2"/>
        <v>0</v>
      </c>
      <c r="L12" s="79"/>
      <c r="M12" s="80"/>
      <c r="N12" s="81">
        <f>分析係数表!H15</f>
        <v>7.8206332681613894E-3</v>
      </c>
      <c r="O12" s="82">
        <f t="shared" si="3"/>
        <v>0.18202177998342522</v>
      </c>
      <c r="P12" s="76">
        <f>分析係数表!C15</f>
        <v>0</v>
      </c>
      <c r="Q12" s="82">
        <f t="shared" si="4"/>
        <v>0</v>
      </c>
      <c r="R12" s="83">
        <v>0</v>
      </c>
      <c r="S12" s="84">
        <f t="shared" si="5"/>
        <v>0</v>
      </c>
      <c r="T12" s="85">
        <f>分析係数表!F15</f>
        <v>0.30380007199053838</v>
      </c>
      <c r="U12" s="86">
        <f t="shared" si="6"/>
        <v>0</v>
      </c>
      <c r="V12" s="87">
        <f>分析係数表!D15</f>
        <v>2.6036578049742035E-2</v>
      </c>
      <c r="W12" s="167">
        <f t="shared" si="7"/>
        <v>0</v>
      </c>
      <c r="X12" s="76">
        <f>分析係数表!E15</f>
        <v>2.4065408546305341E-2</v>
      </c>
      <c r="Y12" s="166">
        <f t="shared" si="8"/>
        <v>0</v>
      </c>
    </row>
    <row r="13" spans="1:25" x14ac:dyDescent="0.2">
      <c r="A13" s="6" t="s">
        <v>227</v>
      </c>
      <c r="B13" s="5" t="s">
        <v>30</v>
      </c>
      <c r="C13" s="90"/>
      <c r="D13" s="107">
        <f>投入係数表!AL13</f>
        <v>3.1199607375727405E-3</v>
      </c>
      <c r="E13" s="110">
        <f t="shared" si="9"/>
        <v>0.31199607375727406</v>
      </c>
      <c r="F13" s="85">
        <f>分析係数表!C16</f>
        <v>5.160637490513531E-2</v>
      </c>
      <c r="G13" s="110">
        <f t="shared" si="0"/>
        <v>1.6100986351248132E-2</v>
      </c>
      <c r="H13" s="110">
        <v>1.9239155905729024E-2</v>
      </c>
      <c r="I13" s="110">
        <f t="shared" si="1"/>
        <v>1.9239155905729024E-2</v>
      </c>
      <c r="J13" s="85">
        <f>分析係数表!G16</f>
        <v>3.3358042994810974E-2</v>
      </c>
      <c r="K13" s="111">
        <f t="shared" si="2"/>
        <v>6.4178058988718022E-4</v>
      </c>
      <c r="L13" s="79"/>
      <c r="M13" s="80"/>
      <c r="N13" s="81">
        <f>分析係数表!H16</f>
        <v>1.6069297485136805E-2</v>
      </c>
      <c r="O13" s="82">
        <f t="shared" si="3"/>
        <v>0.37400579096779851</v>
      </c>
      <c r="P13" s="76">
        <f>分析係数表!C16</f>
        <v>5.160637490513531E-2</v>
      </c>
      <c r="Q13" s="82">
        <f t="shared" si="4"/>
        <v>1.9301083065375878E-2</v>
      </c>
      <c r="R13" s="83">
        <v>2.2029499138842501E-2</v>
      </c>
      <c r="S13" s="84">
        <f t="shared" si="5"/>
        <v>4.1268655044571528E-2</v>
      </c>
      <c r="T13" s="85">
        <f>分析係数表!F16</f>
        <v>0.28836174944403259</v>
      </c>
      <c r="U13" s="86">
        <f t="shared" si="6"/>
        <v>1.1900301565854947E-2</v>
      </c>
      <c r="V13" s="87">
        <f>分析係数表!D16</f>
        <v>3.1875463306152707E-2</v>
      </c>
      <c r="W13" s="167">
        <f t="shared" si="7"/>
        <v>0</v>
      </c>
      <c r="X13" s="76">
        <f>分析係数表!E16</f>
        <v>3.039288361749444E-2</v>
      </c>
      <c r="Y13" s="166">
        <f t="shared" si="8"/>
        <v>0</v>
      </c>
    </row>
    <row r="14" spans="1:25" x14ac:dyDescent="0.2">
      <c r="A14" s="6" t="s">
        <v>2</v>
      </c>
      <c r="B14" s="5" t="s">
        <v>365</v>
      </c>
      <c r="C14" s="90"/>
      <c r="D14" s="107">
        <f>投入係数表!AL14</f>
        <v>2.5590689195821355E-2</v>
      </c>
      <c r="E14" s="110">
        <f t="shared" si="9"/>
        <v>2.5590689195821357</v>
      </c>
      <c r="F14" s="85">
        <f>分析係数表!C17</f>
        <v>0.10194271980773084</v>
      </c>
      <c r="G14" s="110">
        <f t="shared" si="0"/>
        <v>0.26087844583763414</v>
      </c>
      <c r="H14" s="110">
        <v>0.2999211628354973</v>
      </c>
      <c r="I14" s="110">
        <f t="shared" si="1"/>
        <v>0.2999211628354973</v>
      </c>
      <c r="J14" s="85">
        <f>分析係数表!G17</f>
        <v>0.21196160054370911</v>
      </c>
      <c r="K14" s="111">
        <f t="shared" si="2"/>
        <v>6.3571769711542409E-2</v>
      </c>
      <c r="L14" s="79"/>
      <c r="M14" s="80"/>
      <c r="N14" s="81">
        <f>分析係数表!H17</f>
        <v>2.8221023574348612E-3</v>
      </c>
      <c r="O14" s="82">
        <f t="shared" si="3"/>
        <v>6.5683184057098706E-2</v>
      </c>
      <c r="P14" s="76">
        <f>分析係数表!C17</f>
        <v>0.10194271980773084</v>
      </c>
      <c r="Q14" s="82">
        <f t="shared" si="4"/>
        <v>6.695922428412427E-3</v>
      </c>
      <c r="R14" s="83">
        <v>1.4686581330154222E-2</v>
      </c>
      <c r="S14" s="84">
        <f t="shared" si="5"/>
        <v>0.31460774416565152</v>
      </c>
      <c r="T14" s="85">
        <f>分析係数表!F17</f>
        <v>0.32180783280944697</v>
      </c>
      <c r="U14" s="86">
        <f t="shared" si="6"/>
        <v>0.10124323633501725</v>
      </c>
      <c r="V14" s="87">
        <f>分析係数表!D17</f>
        <v>8.2490867385948519E-2</v>
      </c>
      <c r="W14" s="167">
        <f t="shared" si="7"/>
        <v>0</v>
      </c>
      <c r="X14" s="76">
        <f>分析係数表!E17</f>
        <v>8.6313822105173729E-2</v>
      </c>
      <c r="Y14" s="166">
        <f t="shared" si="8"/>
        <v>0</v>
      </c>
    </row>
    <row r="15" spans="1:25" x14ac:dyDescent="0.2">
      <c r="A15" s="6" t="s">
        <v>3</v>
      </c>
      <c r="B15" s="5" t="s">
        <v>31</v>
      </c>
      <c r="C15" s="90"/>
      <c r="D15" s="107">
        <f>投入係数表!AL15</f>
        <v>2.0332328402159435E-3</v>
      </c>
      <c r="E15" s="110">
        <f t="shared" si="9"/>
        <v>0.20332328402159436</v>
      </c>
      <c r="F15" s="85">
        <f>分析係数表!C18</f>
        <v>6.449787835926446E-2</v>
      </c>
      <c r="G15" s="110">
        <f t="shared" si="0"/>
        <v>1.3113920440430972E-2</v>
      </c>
      <c r="H15" s="110">
        <v>1.6835091471216545E-2</v>
      </c>
      <c r="I15" s="110">
        <f t="shared" si="1"/>
        <v>1.6835091471216545E-2</v>
      </c>
      <c r="J15" s="85">
        <f>分析係数表!G18</f>
        <v>0.21547360809833696</v>
      </c>
      <c r="K15" s="111">
        <f t="shared" si="2"/>
        <v>3.6275179019685687E-3</v>
      </c>
      <c r="L15" s="79"/>
      <c r="M15" s="80"/>
      <c r="N15" s="81">
        <f>分析係数表!H18</f>
        <v>4.2077618696972224E-4</v>
      </c>
      <c r="O15" s="82">
        <f t="shared" si="3"/>
        <v>9.7933796280507066E-3</v>
      </c>
      <c r="P15" s="76">
        <f>分析係数表!C18</f>
        <v>6.449787835926446E-2</v>
      </c>
      <c r="Q15" s="82">
        <f t="shared" si="4"/>
        <v>6.3165220797611313E-4</v>
      </c>
      <c r="R15" s="83">
        <v>1.6234112035541531E-3</v>
      </c>
      <c r="S15" s="84">
        <f t="shared" si="5"/>
        <v>1.8458502674770699E-2</v>
      </c>
      <c r="T15" s="85">
        <f>分析係数表!F18</f>
        <v>0.45914678235719453</v>
      </c>
      <c r="U15" s="86">
        <f t="shared" si="6"/>
        <v>8.4751621102526348E-3</v>
      </c>
      <c r="V15" s="87">
        <f>分析係数表!D18</f>
        <v>2.2415039768618944E-2</v>
      </c>
      <c r="W15" s="167">
        <f t="shared" si="7"/>
        <v>0</v>
      </c>
      <c r="X15" s="76">
        <f>分析係数表!E18</f>
        <v>1.6630513376717282E-2</v>
      </c>
      <c r="Y15" s="166">
        <f t="shared" si="8"/>
        <v>0</v>
      </c>
    </row>
    <row r="16" spans="1:25" x14ac:dyDescent="0.2">
      <c r="A16" s="6" t="s">
        <v>4</v>
      </c>
      <c r="B16" s="5" t="s">
        <v>32</v>
      </c>
      <c r="C16" s="90"/>
      <c r="D16" s="107">
        <f>投入係数表!AL16</f>
        <v>3.85613124868541E-4</v>
      </c>
      <c r="E16" s="110">
        <f t="shared" si="9"/>
        <v>3.8561312486854099E-2</v>
      </c>
      <c r="F16" s="85">
        <f>分析係数表!C19</f>
        <v>8.3816636211964779E-2</v>
      </c>
      <c r="G16" s="110">
        <f t="shared" si="0"/>
        <v>3.2320795005665449E-3</v>
      </c>
      <c r="H16" s="110">
        <v>1.8563693565364157E-2</v>
      </c>
      <c r="I16" s="110">
        <f t="shared" si="1"/>
        <v>1.8563693565364157E-2</v>
      </c>
      <c r="J16" s="85">
        <f>分析係数表!G19</f>
        <v>5.7589381288803254E-2</v>
      </c>
      <c r="K16" s="111">
        <f t="shared" si="2"/>
        <v>1.0690716268642599E-3</v>
      </c>
      <c r="L16" s="79"/>
      <c r="M16" s="80"/>
      <c r="N16" s="81">
        <f>分析係数表!H19</f>
        <v>-1.0882142766458335E-4</v>
      </c>
      <c r="O16" s="82">
        <f t="shared" si="3"/>
        <v>-2.53277059346139E-3</v>
      </c>
      <c r="P16" s="76">
        <f>分析係数表!C19</f>
        <v>8.3816636211964779E-2</v>
      </c>
      <c r="Q16" s="82">
        <f t="shared" si="4"/>
        <v>-2.1228831144051548E-4</v>
      </c>
      <c r="R16" s="83">
        <v>1.3727347858484291E-3</v>
      </c>
      <c r="S16" s="84">
        <f t="shared" si="5"/>
        <v>1.9936428351212586E-2</v>
      </c>
      <c r="T16" s="85">
        <f>分析係数表!F19</f>
        <v>0.2397773496039392</v>
      </c>
      <c r="U16" s="86">
        <f t="shared" si="6"/>
        <v>4.7803039506225855E-3</v>
      </c>
      <c r="V16" s="87">
        <f>分析係数表!D19</f>
        <v>1.3059302076643117E-2</v>
      </c>
      <c r="W16" s="167">
        <f t="shared" si="7"/>
        <v>0</v>
      </c>
      <c r="X16" s="76">
        <f>分析係数表!E19</f>
        <v>1.4771997430956968E-2</v>
      </c>
      <c r="Y16" s="166">
        <f t="shared" si="8"/>
        <v>0</v>
      </c>
    </row>
    <row r="17" spans="1:25" x14ac:dyDescent="0.2">
      <c r="A17" s="6" t="s">
        <v>5</v>
      </c>
      <c r="B17" s="5" t="s">
        <v>33</v>
      </c>
      <c r="C17" s="90"/>
      <c r="D17" s="107">
        <f>投入係数表!AL17</f>
        <v>1.0867278973567974E-3</v>
      </c>
      <c r="E17" s="110">
        <f t="shared" si="9"/>
        <v>0.10867278973567973</v>
      </c>
      <c r="F17" s="85">
        <f>分析係数表!C20</f>
        <v>0.20483184148778999</v>
      </c>
      <c r="G17" s="110">
        <f t="shared" si="0"/>
        <v>2.2259647641174683E-2</v>
      </c>
      <c r="H17" s="110">
        <v>5.7136561212069281E-2</v>
      </c>
      <c r="I17" s="110">
        <f t="shared" si="1"/>
        <v>5.7136561212069281E-2</v>
      </c>
      <c r="J17" s="85">
        <f>分析係数表!G20</f>
        <v>0.10000439000834102</v>
      </c>
      <c r="K17" s="111">
        <f t="shared" si="2"/>
        <v>5.7139069511872266E-3</v>
      </c>
      <c r="L17" s="79"/>
      <c r="M17" s="80"/>
      <c r="N17" s="81">
        <f>分析係数表!H20</f>
        <v>5.2234285279000004E-4</v>
      </c>
      <c r="O17" s="82">
        <f t="shared" si="3"/>
        <v>1.2157298848614672E-2</v>
      </c>
      <c r="P17" s="76">
        <f>分析係数表!C20</f>
        <v>0.20483184148778999</v>
      </c>
      <c r="Q17" s="82">
        <f t="shared" si="4"/>
        <v>2.4902019106791324E-3</v>
      </c>
      <c r="R17" s="83">
        <v>8.8367195123846172E-3</v>
      </c>
      <c r="S17" s="84">
        <f t="shared" si="5"/>
        <v>6.5973280724453895E-2</v>
      </c>
      <c r="T17" s="85">
        <f>分析係数表!F20</f>
        <v>0.22283682338996444</v>
      </c>
      <c r="U17" s="86">
        <f t="shared" si="6"/>
        <v>1.4701276305251677E-2</v>
      </c>
      <c r="V17" s="87">
        <f>分析係数表!D20</f>
        <v>1.650643136221959E-2</v>
      </c>
      <c r="W17" s="167">
        <f t="shared" si="7"/>
        <v>0</v>
      </c>
      <c r="X17" s="76">
        <f>分析係数表!E20</f>
        <v>1.8613635365907197E-2</v>
      </c>
      <c r="Y17" s="166">
        <f t="shared" si="8"/>
        <v>0</v>
      </c>
    </row>
    <row r="18" spans="1:25" x14ac:dyDescent="0.2">
      <c r="A18" s="6" t="s">
        <v>6</v>
      </c>
      <c r="B18" s="5" t="s">
        <v>34</v>
      </c>
      <c r="C18" s="90"/>
      <c r="D18" s="107">
        <f>投入係数表!AL18</f>
        <v>2.6291803968309614E-3</v>
      </c>
      <c r="E18" s="110">
        <f t="shared" si="9"/>
        <v>0.26291803968309613</v>
      </c>
      <c r="F18" s="85">
        <f>分析係数表!C21</f>
        <v>0.18990139408364504</v>
      </c>
      <c r="G18" s="110">
        <f t="shared" si="0"/>
        <v>4.992850226555906E-2</v>
      </c>
      <c r="H18" s="110">
        <v>7.2464645429133473E-2</v>
      </c>
      <c r="I18" s="110">
        <f t="shared" si="1"/>
        <v>7.2464645429133473E-2</v>
      </c>
      <c r="J18" s="85">
        <f>分析係数表!G21</f>
        <v>0.28518653100775193</v>
      </c>
      <c r="K18" s="111">
        <f t="shared" si="2"/>
        <v>2.0665940850641322E-2</v>
      </c>
      <c r="L18" s="79"/>
      <c r="M18" s="80"/>
      <c r="N18" s="81">
        <f>分析係数表!H21</f>
        <v>8.7057142131666677E-4</v>
      </c>
      <c r="O18" s="82">
        <f t="shared" si="3"/>
        <v>2.026216474769112E-2</v>
      </c>
      <c r="P18" s="76">
        <f>分析係数表!C21</f>
        <v>0.18990139408364504</v>
      </c>
      <c r="Q18" s="82">
        <f t="shared" si="4"/>
        <v>3.8478133327390315E-3</v>
      </c>
      <c r="R18" s="83">
        <v>1.0394098083475554E-2</v>
      </c>
      <c r="S18" s="84">
        <f t="shared" si="5"/>
        <v>8.2858743512609023E-2</v>
      </c>
      <c r="T18" s="85">
        <f>分析係数表!F21</f>
        <v>0.42587209302325579</v>
      </c>
      <c r="U18" s="86">
        <f t="shared" si="6"/>
        <v>3.5287226524991923E-2</v>
      </c>
      <c r="V18" s="87">
        <f>分析係数表!D21</f>
        <v>1.7623546511627907E-2</v>
      </c>
      <c r="W18" s="167">
        <f t="shared" si="7"/>
        <v>0</v>
      </c>
      <c r="X18" s="76">
        <f>分析係数表!E21</f>
        <v>1.5746124031007752E-2</v>
      </c>
      <c r="Y18" s="166">
        <f t="shared" si="8"/>
        <v>0</v>
      </c>
    </row>
    <row r="19" spans="1:25" x14ac:dyDescent="0.2">
      <c r="A19" s="6" t="s">
        <v>7</v>
      </c>
      <c r="B19" s="5" t="s">
        <v>269</v>
      </c>
      <c r="C19" s="90"/>
      <c r="D19" s="107">
        <f>投入係数表!AL19</f>
        <v>2.1769613685760358E-2</v>
      </c>
      <c r="E19" s="110">
        <f t="shared" si="9"/>
        <v>2.1769613685760358</v>
      </c>
      <c r="F19" s="85">
        <f>分析係数表!C22</f>
        <v>1.6020972909991271E-2</v>
      </c>
      <c r="G19" s="110">
        <f t="shared" si="0"/>
        <v>3.4877039112054191E-2</v>
      </c>
      <c r="H19" s="110">
        <v>3.7292262683496127E-2</v>
      </c>
      <c r="I19" s="110">
        <f t="shared" si="1"/>
        <v>3.7292262683496127E-2</v>
      </c>
      <c r="J19" s="85">
        <f>分析係数表!G22</f>
        <v>0.19438596491228069</v>
      </c>
      <c r="K19" s="111">
        <f t="shared" si="2"/>
        <v>7.2490924654936327E-3</v>
      </c>
      <c r="L19" s="79"/>
      <c r="M19" s="80"/>
      <c r="N19" s="81">
        <f>分析係数表!H22</f>
        <v>3.9901190143680555E-5</v>
      </c>
      <c r="O19" s="82">
        <f t="shared" si="3"/>
        <v>9.2868255093584286E-4</v>
      </c>
      <c r="P19" s="76">
        <f>分析係数表!C22</f>
        <v>1.6020972909991271E-2</v>
      </c>
      <c r="Q19" s="82">
        <f t="shared" si="4"/>
        <v>1.4878397990524728E-5</v>
      </c>
      <c r="R19" s="83">
        <v>2.711437486172055E-4</v>
      </c>
      <c r="S19" s="84">
        <f t="shared" si="5"/>
        <v>3.7563406432113332E-2</v>
      </c>
      <c r="T19" s="85">
        <f>分析係数表!F22</f>
        <v>0.4126315789473684</v>
      </c>
      <c r="U19" s="86">
        <f t="shared" si="6"/>
        <v>1.5499847706724659E-2</v>
      </c>
      <c r="V19" s="87">
        <f>分析係数表!D22</f>
        <v>3.6491228070175435E-2</v>
      </c>
      <c r="W19" s="167">
        <f t="shared" si="7"/>
        <v>0</v>
      </c>
      <c r="X19" s="76">
        <f>分析係数表!E22</f>
        <v>3.5789473684210524E-2</v>
      </c>
      <c r="Y19" s="166">
        <f t="shared" si="8"/>
        <v>0</v>
      </c>
    </row>
    <row r="20" spans="1:25" x14ac:dyDescent="0.2">
      <c r="A20" s="6" t="s">
        <v>8</v>
      </c>
      <c r="B20" s="5" t="s">
        <v>270</v>
      </c>
      <c r="C20" s="90"/>
      <c r="D20" s="107">
        <f>投入係数表!AL20</f>
        <v>3.22863352730842E-2</v>
      </c>
      <c r="E20" s="110">
        <f t="shared" si="9"/>
        <v>3.2286335273084199</v>
      </c>
      <c r="F20" s="85">
        <f>分析係数表!C23</f>
        <v>0</v>
      </c>
      <c r="G20" s="110">
        <f t="shared" si="0"/>
        <v>0</v>
      </c>
      <c r="H20" s="110">
        <v>0</v>
      </c>
      <c r="I20" s="110">
        <f t="shared" si="1"/>
        <v>0</v>
      </c>
      <c r="J20" s="85">
        <f>分析係数表!G23</f>
        <v>0.21600427731242203</v>
      </c>
      <c r="K20" s="111">
        <f t="shared" si="2"/>
        <v>0</v>
      </c>
      <c r="L20" s="79"/>
      <c r="M20" s="80"/>
      <c r="N20" s="81">
        <f>分析係数表!H23</f>
        <v>2.5391666455069447E-5</v>
      </c>
      <c r="O20" s="82">
        <f t="shared" si="3"/>
        <v>5.9097980514099093E-4</v>
      </c>
      <c r="P20" s="76">
        <f>分析係数表!C23</f>
        <v>0</v>
      </c>
      <c r="Q20" s="82">
        <f t="shared" si="4"/>
        <v>0</v>
      </c>
      <c r="R20" s="83">
        <v>0</v>
      </c>
      <c r="S20" s="84">
        <f t="shared" si="5"/>
        <v>0</v>
      </c>
      <c r="T20" s="85">
        <f>分析係数表!F23</f>
        <v>0.44145428622348959</v>
      </c>
      <c r="U20" s="86">
        <f t="shared" si="6"/>
        <v>0</v>
      </c>
      <c r="V20" s="87">
        <f>分析係数表!D23</f>
        <v>3.7604705043664234E-2</v>
      </c>
      <c r="W20" s="167">
        <f t="shared" si="7"/>
        <v>0</v>
      </c>
      <c r="X20" s="76">
        <f>分析係数表!E23</f>
        <v>3.920869720192479E-2</v>
      </c>
      <c r="Y20" s="166">
        <f t="shared" si="8"/>
        <v>0</v>
      </c>
    </row>
    <row r="21" spans="1:25" x14ac:dyDescent="0.2">
      <c r="A21" s="6" t="s">
        <v>9</v>
      </c>
      <c r="B21" s="5" t="s">
        <v>271</v>
      </c>
      <c r="C21" s="90"/>
      <c r="D21" s="107">
        <f>投入係数表!AL21</f>
        <v>1.0727056019070322E-2</v>
      </c>
      <c r="E21" s="110">
        <f t="shared" si="9"/>
        <v>1.0727056019070322</v>
      </c>
      <c r="F21" s="85">
        <f>分析係数表!C24</f>
        <v>0.69825317061497971</v>
      </c>
      <c r="G21" s="110">
        <f t="shared" si="0"/>
        <v>0.74902008766803552</v>
      </c>
      <c r="H21" s="110">
        <v>0.84486127199078487</v>
      </c>
      <c r="I21" s="110">
        <f t="shared" si="1"/>
        <v>0.84486127199078487</v>
      </c>
      <c r="J21" s="85">
        <f>分析係数表!G24</f>
        <v>0.20807453416149069</v>
      </c>
      <c r="K21" s="111">
        <f t="shared" si="2"/>
        <v>0.17579411560056704</v>
      </c>
      <c r="L21" s="79"/>
      <c r="M21" s="80"/>
      <c r="N21" s="81">
        <f>分析係数表!H24</f>
        <v>2.9019047377222226E-4</v>
      </c>
      <c r="O21" s="82">
        <f t="shared" si="3"/>
        <v>6.7540549158970403E-3</v>
      </c>
      <c r="P21" s="76">
        <f>分析係数表!C24</f>
        <v>0.69825317061497971</v>
      </c>
      <c r="Q21" s="82">
        <f t="shared" si="4"/>
        <v>4.7160402595327984E-3</v>
      </c>
      <c r="R21" s="83">
        <v>2.430963595182839E-2</v>
      </c>
      <c r="S21" s="84">
        <f t="shared" si="5"/>
        <v>0.86917090794261331</v>
      </c>
      <c r="T21" s="85">
        <f>分析係数表!F24</f>
        <v>0.39233954451345754</v>
      </c>
      <c r="U21" s="86">
        <f t="shared" si="6"/>
        <v>0.34101011812655324</v>
      </c>
      <c r="V21" s="87">
        <f>分析係数表!D24</f>
        <v>8.9026915113871643E-3</v>
      </c>
      <c r="W21" s="167">
        <f t="shared" si="7"/>
        <v>0</v>
      </c>
      <c r="X21" s="76">
        <f>分析係数表!E24</f>
        <v>9.316770186335404E-3</v>
      </c>
      <c r="Y21" s="166">
        <f t="shared" si="8"/>
        <v>0</v>
      </c>
    </row>
    <row r="22" spans="1:25" x14ac:dyDescent="0.2">
      <c r="A22" s="6" t="s">
        <v>10</v>
      </c>
      <c r="B22" s="5" t="s">
        <v>272</v>
      </c>
      <c r="C22" s="90"/>
      <c r="D22" s="107">
        <f>投入係数表!AL22</f>
        <v>3.2671948397952746E-2</v>
      </c>
      <c r="E22" s="110">
        <f t="shared" si="9"/>
        <v>3.2671948397952746</v>
      </c>
      <c r="F22" s="85">
        <f>分析係数表!C25</f>
        <v>6.4698426111756691E-3</v>
      </c>
      <c r="G22" s="110">
        <f t="shared" si="0"/>
        <v>2.1138236393520731E-2</v>
      </c>
      <c r="H22" s="110">
        <v>2.4257019413897889E-2</v>
      </c>
      <c r="I22" s="110">
        <f t="shared" si="1"/>
        <v>2.4257019413897889E-2</v>
      </c>
      <c r="J22" s="85">
        <f>分析係数表!G25</f>
        <v>0.19696730374348445</v>
      </c>
      <c r="K22" s="111">
        <f t="shared" si="2"/>
        <v>4.7778397108088249E-3</v>
      </c>
      <c r="L22" s="79"/>
      <c r="M22" s="80"/>
      <c r="N22" s="81">
        <f>分析係数表!H25</f>
        <v>4.8606904356847223E-4</v>
      </c>
      <c r="O22" s="82">
        <f t="shared" si="3"/>
        <v>1.1313041984127541E-2</v>
      </c>
      <c r="P22" s="76">
        <f>分析係数表!C25</f>
        <v>6.4698426111756691E-3</v>
      </c>
      <c r="Q22" s="82">
        <f t="shared" si="4"/>
        <v>7.3193601090927699E-5</v>
      </c>
      <c r="R22" s="83">
        <v>8.6559228425847883E-4</v>
      </c>
      <c r="S22" s="84">
        <f t="shared" si="5"/>
        <v>2.5122611698156369E-2</v>
      </c>
      <c r="T22" s="85">
        <f>分析係数表!F25</f>
        <v>0.35065550465961143</v>
      </c>
      <c r="U22" s="86">
        <f t="shared" si="6"/>
        <v>8.8093820833844792E-3</v>
      </c>
      <c r="V22" s="87">
        <f>分析係数表!D25</f>
        <v>2.1639551413678723E-2</v>
      </c>
      <c r="W22" s="167">
        <f t="shared" si="7"/>
        <v>0</v>
      </c>
      <c r="X22" s="76">
        <f>分析係数表!E25</f>
        <v>2.0691833833517612E-2</v>
      </c>
      <c r="Y22" s="166">
        <f t="shared" si="8"/>
        <v>0</v>
      </c>
    </row>
    <row r="23" spans="1:25" x14ac:dyDescent="0.2">
      <c r="A23" s="6" t="s">
        <v>11</v>
      </c>
      <c r="B23" s="5" t="s">
        <v>35</v>
      </c>
      <c r="C23" s="90"/>
      <c r="D23" s="107">
        <f>投入係数表!AL23</f>
        <v>1.8509429993689968E-2</v>
      </c>
      <c r="E23" s="110">
        <f t="shared" si="9"/>
        <v>1.8509429993689968</v>
      </c>
      <c r="F23" s="85">
        <f>分析係数表!C26</f>
        <v>0.30930996714129244</v>
      </c>
      <c r="G23" s="110">
        <f t="shared" si="0"/>
        <v>0.57251511831522961</v>
      </c>
      <c r="H23" s="110">
        <v>0.64909467945736665</v>
      </c>
      <c r="I23" s="110">
        <f t="shared" si="1"/>
        <v>0.64909467945736665</v>
      </c>
      <c r="J23" s="85">
        <f>分析係数表!G26</f>
        <v>0.19640381464521278</v>
      </c>
      <c r="K23" s="111">
        <f t="shared" si="2"/>
        <v>0.12748467111133843</v>
      </c>
      <c r="L23" s="79"/>
      <c r="M23" s="80"/>
      <c r="N23" s="81">
        <f>分析係数表!H26</f>
        <v>9.7503999187466672E-3</v>
      </c>
      <c r="O23" s="82">
        <f t="shared" si="3"/>
        <v>0.22693624517414052</v>
      </c>
      <c r="P23" s="76">
        <f>分析係数表!C26</f>
        <v>0.30930996714129244</v>
      </c>
      <c r="Q23" s="82">
        <f t="shared" si="4"/>
        <v>7.0193642537981688E-2</v>
      </c>
      <c r="R23" s="83">
        <v>7.9533984045660727E-2</v>
      </c>
      <c r="S23" s="84">
        <f t="shared" si="5"/>
        <v>0.72862866350302735</v>
      </c>
      <c r="T23" s="85">
        <f>分析係数表!F26</f>
        <v>0.33483174389782799</v>
      </c>
      <c r="U23" s="86">
        <f t="shared" si="6"/>
        <v>0.24396800605466235</v>
      </c>
      <c r="V23" s="87">
        <f>分析係数表!D26</f>
        <v>6.18829559299248E-2</v>
      </c>
      <c r="W23" s="167">
        <f t="shared" si="7"/>
        <v>0</v>
      </c>
      <c r="X23" s="76">
        <f>分析係数表!E26</f>
        <v>6.8268705625341347E-2</v>
      </c>
      <c r="Y23" s="166">
        <f t="shared" si="8"/>
        <v>0</v>
      </c>
    </row>
    <row r="24" spans="1:25" x14ac:dyDescent="0.2">
      <c r="A24" s="6" t="s">
        <v>12</v>
      </c>
      <c r="B24" s="5" t="s">
        <v>366</v>
      </c>
      <c r="C24" s="90"/>
      <c r="D24" s="107">
        <f>投入係数表!AL24</f>
        <v>1.8228984084694665E-3</v>
      </c>
      <c r="E24" s="110">
        <f t="shared" si="9"/>
        <v>0.18228984084694666</v>
      </c>
      <c r="F24" s="85">
        <f>分析係数表!C27</f>
        <v>1</v>
      </c>
      <c r="G24" s="110">
        <f t="shared" si="0"/>
        <v>0.18228984084694666</v>
      </c>
      <c r="H24" s="110">
        <v>0.20842812429205101</v>
      </c>
      <c r="I24" s="110">
        <f t="shared" si="1"/>
        <v>0.20842812429205101</v>
      </c>
      <c r="J24" s="85">
        <f>分析係数表!G27</f>
        <v>0.17104746959591996</v>
      </c>
      <c r="K24" s="111">
        <f t="shared" si="2"/>
        <v>3.5651103252779225E-2</v>
      </c>
      <c r="L24" s="79"/>
      <c r="M24" s="80"/>
      <c r="N24" s="81">
        <f>分析係数表!H27</f>
        <v>1.0751557053260833E-2</v>
      </c>
      <c r="O24" s="82">
        <f t="shared" si="3"/>
        <v>0.2502377346339853</v>
      </c>
      <c r="P24" s="76">
        <f>分析係数表!C27</f>
        <v>1</v>
      </c>
      <c r="Q24" s="82">
        <f t="shared" si="4"/>
        <v>0.2502377346339853</v>
      </c>
      <c r="R24" s="83">
        <v>0.25980713729326682</v>
      </c>
      <c r="S24" s="84">
        <f t="shared" si="5"/>
        <v>0.46823526158531781</v>
      </c>
      <c r="T24" s="85">
        <f>分析係数表!F27</f>
        <v>0.32230451819045502</v>
      </c>
      <c r="U24" s="86">
        <f t="shared" si="6"/>
        <v>0.15091434038503754</v>
      </c>
      <c r="V24" s="87">
        <f>分析係数表!D27</f>
        <v>1.0772001304551276E-2</v>
      </c>
      <c r="W24" s="167">
        <f t="shared" si="7"/>
        <v>0</v>
      </c>
      <c r="X24" s="76">
        <f>分析係数表!E27</f>
        <v>1.299351978333105E-2</v>
      </c>
      <c r="Y24" s="166">
        <f t="shared" si="8"/>
        <v>0</v>
      </c>
    </row>
    <row r="25" spans="1:25" x14ac:dyDescent="0.2">
      <c r="A25" s="6" t="s">
        <v>13</v>
      </c>
      <c r="B25" s="5" t="s">
        <v>192</v>
      </c>
      <c r="C25" s="90"/>
      <c r="D25" s="107">
        <f>投入係数表!AL25</f>
        <v>7.9366192245670611E-2</v>
      </c>
      <c r="E25" s="110">
        <f t="shared" si="9"/>
        <v>7.9366192245670613</v>
      </c>
      <c r="F25" s="85">
        <f>分析係数表!C28</f>
        <v>0.18422373610613119</v>
      </c>
      <c r="G25" s="110">
        <f t="shared" si="0"/>
        <v>1.4621136456014898</v>
      </c>
      <c r="H25" s="110">
        <v>1.6781208777848786</v>
      </c>
      <c r="I25" s="110">
        <f t="shared" si="1"/>
        <v>1.6781208777848786</v>
      </c>
      <c r="J25" s="85">
        <f>分析係数表!G28</f>
        <v>0.12484443941622356</v>
      </c>
      <c r="K25" s="111">
        <f t="shared" si="2"/>
        <v>0.20950406025971419</v>
      </c>
      <c r="L25" s="79"/>
      <c r="M25" s="80"/>
      <c r="N25" s="81">
        <f>分析係数表!H28</f>
        <v>2.0316960544977711E-2</v>
      </c>
      <c r="O25" s="82">
        <f t="shared" si="3"/>
        <v>0.47286826979924151</v>
      </c>
      <c r="P25" s="76">
        <f>分析係数表!C28</f>
        <v>0.18422373610613119</v>
      </c>
      <c r="Q25" s="82">
        <f t="shared" si="4"/>
        <v>8.7113559348458311E-2</v>
      </c>
      <c r="R25" s="83">
        <v>0.1038001552151923</v>
      </c>
      <c r="S25" s="84">
        <f t="shared" si="5"/>
        <v>1.781921033000071</v>
      </c>
      <c r="T25" s="85">
        <f>分析係数表!F28</f>
        <v>0.21354225591130219</v>
      </c>
      <c r="U25" s="86">
        <f t="shared" si="6"/>
        <v>0.38051543724263309</v>
      </c>
      <c r="V25" s="87">
        <f>分析係数表!D28</f>
        <v>1.8978391220726327E-2</v>
      </c>
      <c r="W25" s="167">
        <f t="shared" si="7"/>
        <v>0</v>
      </c>
      <c r="X25" s="76">
        <f>分析係数表!E28</f>
        <v>1.988347098088019E-2</v>
      </c>
      <c r="Y25" s="166">
        <f t="shared" si="8"/>
        <v>0</v>
      </c>
    </row>
    <row r="26" spans="1:25" x14ac:dyDescent="0.2">
      <c r="A26" s="6" t="s">
        <v>14</v>
      </c>
      <c r="B26" s="5" t="s">
        <v>50</v>
      </c>
      <c r="C26" s="90"/>
      <c r="D26" s="107">
        <f>投入係数表!AL26</f>
        <v>4.6974689756713178E-3</v>
      </c>
      <c r="E26" s="110">
        <f t="shared" si="9"/>
        <v>0.46974689756713178</v>
      </c>
      <c r="F26" s="85">
        <f>分析係数表!C29</f>
        <v>0.37519639677385563</v>
      </c>
      <c r="G26" s="110">
        <f t="shared" si="0"/>
        <v>0.17624734336288531</v>
      </c>
      <c r="H26" s="110">
        <v>0.21490904948051048</v>
      </c>
      <c r="I26" s="110">
        <f t="shared" si="1"/>
        <v>0.21490904948051048</v>
      </c>
      <c r="J26" s="85">
        <f>分析係数表!G29</f>
        <v>0.26085431102534867</v>
      </c>
      <c r="K26" s="111">
        <f t="shared" si="2"/>
        <v>5.6059952035351128E-2</v>
      </c>
      <c r="L26" s="79"/>
      <c r="M26" s="80"/>
      <c r="N26" s="81">
        <f>分析係数表!H29</f>
        <v>9.7721642042795844E-3</v>
      </c>
      <c r="O26" s="82">
        <f t="shared" si="3"/>
        <v>0.22744279929283281</v>
      </c>
      <c r="P26" s="76">
        <f>分析係数表!C29</f>
        <v>0.37519639677385563</v>
      </c>
      <c r="Q26" s="82">
        <f t="shared" si="4"/>
        <v>8.5335718766830118E-2</v>
      </c>
      <c r="R26" s="83">
        <v>0.11626786359761776</v>
      </c>
      <c r="S26" s="84">
        <f t="shared" si="5"/>
        <v>0.33117691307812824</v>
      </c>
      <c r="T26" s="85">
        <f>分析係数表!F29</f>
        <v>0.42899745636347691</v>
      </c>
      <c r="U26" s="86">
        <f t="shared" si="6"/>
        <v>0.14207405331682532</v>
      </c>
      <c r="V26" s="87">
        <f>分析係数表!D29</f>
        <v>3.4821506885360932E-2</v>
      </c>
      <c r="W26" s="167">
        <f t="shared" si="7"/>
        <v>0</v>
      </c>
      <c r="X26" s="76">
        <f>分析係数表!E29</f>
        <v>2.4822384001403387E-2</v>
      </c>
      <c r="Y26" s="166">
        <f t="shared" si="8"/>
        <v>0</v>
      </c>
    </row>
    <row r="27" spans="1:25" x14ac:dyDescent="0.2">
      <c r="A27" s="6" t="s">
        <v>15</v>
      </c>
      <c r="B27" s="5" t="s">
        <v>36</v>
      </c>
      <c r="C27" s="90"/>
      <c r="D27" s="107">
        <f>投入係数表!AL27</f>
        <v>1.0166164201079718E-3</v>
      </c>
      <c r="E27" s="110">
        <f t="shared" si="9"/>
        <v>0.10166164201079718</v>
      </c>
      <c r="F27" s="85">
        <f>分析係数表!C30</f>
        <v>1</v>
      </c>
      <c r="G27" s="110">
        <f t="shared" si="0"/>
        <v>0.10166164201079718</v>
      </c>
      <c r="H27" s="110">
        <v>0.12847908337624392</v>
      </c>
      <c r="I27" s="110">
        <f t="shared" si="1"/>
        <v>0.12847908337624392</v>
      </c>
      <c r="J27" s="85">
        <f>分析係数表!G30</f>
        <v>0.34460347092581067</v>
      </c>
      <c r="K27" s="111">
        <f t="shared" si="2"/>
        <v>4.4274338072820274E-2</v>
      </c>
      <c r="L27" s="79"/>
      <c r="M27" s="80"/>
      <c r="N27" s="81">
        <f>分析係数表!H30</f>
        <v>0</v>
      </c>
      <c r="O27" s="82">
        <f t="shared" si="3"/>
        <v>0</v>
      </c>
      <c r="P27" s="76">
        <f>分析係数表!C30</f>
        <v>1</v>
      </c>
      <c r="Q27" s="82">
        <f t="shared" si="4"/>
        <v>0</v>
      </c>
      <c r="R27" s="83">
        <v>7.1586795441437548E-2</v>
      </c>
      <c r="S27" s="84">
        <f t="shared" si="5"/>
        <v>0.20006587881768145</v>
      </c>
      <c r="T27" s="85">
        <f>分析係数表!F30</f>
        <v>0.44064163728133859</v>
      </c>
      <c r="U27" s="86">
        <f t="shared" si="6"/>
        <v>8.8157356406353027E-2</v>
      </c>
      <c r="V27" s="87">
        <f>分析係数表!D30</f>
        <v>0.11795616400470166</v>
      </c>
      <c r="W27" s="167">
        <f t="shared" si="7"/>
        <v>0</v>
      </c>
      <c r="X27" s="76">
        <f>分析係数表!E30</f>
        <v>7.695498859157851E-2</v>
      </c>
      <c r="Y27" s="166">
        <f t="shared" si="8"/>
        <v>0</v>
      </c>
    </row>
    <row r="28" spans="1:25" x14ac:dyDescent="0.2">
      <c r="A28" s="6" t="s">
        <v>16</v>
      </c>
      <c r="B28" s="5" t="s">
        <v>193</v>
      </c>
      <c r="C28" s="90"/>
      <c r="D28" s="107">
        <f>投入係数表!AL28</f>
        <v>5.8192526116525277E-3</v>
      </c>
      <c r="E28" s="110">
        <f t="shared" si="9"/>
        <v>0.58192526116525278</v>
      </c>
      <c r="F28" s="85">
        <f>分析係数表!C31</f>
        <v>0.41247576690614662</v>
      </c>
      <c r="G28" s="110">
        <f t="shared" si="0"/>
        <v>0.24003006838119731</v>
      </c>
      <c r="H28" s="110">
        <v>0.30689211980715925</v>
      </c>
      <c r="I28" s="110">
        <f t="shared" si="1"/>
        <v>0.30689211980715925</v>
      </c>
      <c r="J28" s="85">
        <f>分析係数表!G31</f>
        <v>7.085965394122494E-2</v>
      </c>
      <c r="K28" s="111">
        <f t="shared" si="2"/>
        <v>2.1746269406824247E-2</v>
      </c>
      <c r="L28" s="79"/>
      <c r="M28" s="80"/>
      <c r="N28" s="81">
        <f>分析係数表!H31</f>
        <v>2.0541858162151181E-2</v>
      </c>
      <c r="O28" s="82">
        <f t="shared" si="3"/>
        <v>0.47810266235906168</v>
      </c>
      <c r="P28" s="76">
        <f>分析係数表!C31</f>
        <v>0.41247576690614662</v>
      </c>
      <c r="Q28" s="82">
        <f t="shared" si="4"/>
        <v>0.19720576231642445</v>
      </c>
      <c r="R28" s="83">
        <v>0.263556015985908</v>
      </c>
      <c r="S28" s="84">
        <f t="shared" si="5"/>
        <v>0.5704481357930673</v>
      </c>
      <c r="T28" s="85">
        <f>分析係数表!F31</f>
        <v>0.34509750068662454</v>
      </c>
      <c r="U28" s="86">
        <f t="shared" si="6"/>
        <v>0.19686022593353172</v>
      </c>
      <c r="V28" s="87">
        <f>分析係数表!D31</f>
        <v>3.0074155451798958E-2</v>
      </c>
      <c r="W28" s="167">
        <f t="shared" si="7"/>
        <v>0</v>
      </c>
      <c r="X28" s="76">
        <f>分析係数表!E31</f>
        <v>2.6229057951112331E-2</v>
      </c>
      <c r="Y28" s="166">
        <f t="shared" si="8"/>
        <v>0</v>
      </c>
    </row>
    <row r="29" spans="1:25" x14ac:dyDescent="0.2">
      <c r="A29" s="6" t="s">
        <v>17</v>
      </c>
      <c r="B29" s="5" t="s">
        <v>273</v>
      </c>
      <c r="C29" s="90"/>
      <c r="D29" s="107">
        <f>投入係数表!AL29</f>
        <v>8.0628198836149481E-4</v>
      </c>
      <c r="E29" s="110">
        <f t="shared" si="9"/>
        <v>8.0628198836149481E-2</v>
      </c>
      <c r="F29" s="85">
        <f>分析係数表!C32</f>
        <v>0.57030303030303031</v>
      </c>
      <c r="G29" s="110">
        <f t="shared" si="0"/>
        <v>4.5982506124131309E-2</v>
      </c>
      <c r="H29" s="110">
        <v>5.5456134136006405E-2</v>
      </c>
      <c r="I29" s="110">
        <f t="shared" si="1"/>
        <v>5.5456134136006405E-2</v>
      </c>
      <c r="J29" s="85">
        <f>分析係数表!G32</f>
        <v>0.14036939313984167</v>
      </c>
      <c r="K29" s="111">
        <f t="shared" si="2"/>
        <v>7.7843438945528771E-3</v>
      </c>
      <c r="L29" s="79"/>
      <c r="M29" s="80"/>
      <c r="N29" s="81">
        <f>分析係数表!H32</f>
        <v>5.992433283396389E-3</v>
      </c>
      <c r="O29" s="82">
        <f t="shared" si="3"/>
        <v>0.13947123401327385</v>
      </c>
      <c r="P29" s="76">
        <f>分析係数表!C32</f>
        <v>0.57030303030303031</v>
      </c>
      <c r="Q29" s="82">
        <f t="shared" si="4"/>
        <v>7.9540867397873152E-2</v>
      </c>
      <c r="R29" s="83">
        <v>0.10236291743775672</v>
      </c>
      <c r="S29" s="84">
        <f t="shared" si="5"/>
        <v>0.15781905157376314</v>
      </c>
      <c r="T29" s="85">
        <f>分析係数表!F32</f>
        <v>0.48284960422163586</v>
      </c>
      <c r="U29" s="86">
        <f t="shared" si="6"/>
        <v>7.6202866591025473E-2</v>
      </c>
      <c r="V29" s="87">
        <f>分析係数表!D32</f>
        <v>2.4802110817941952E-2</v>
      </c>
      <c r="W29" s="167">
        <f t="shared" si="7"/>
        <v>0</v>
      </c>
      <c r="X29" s="76">
        <f>分析係数表!E32</f>
        <v>3.5883905013192614E-2</v>
      </c>
      <c r="Y29" s="166">
        <f t="shared" si="8"/>
        <v>0</v>
      </c>
    </row>
    <row r="30" spans="1:25" x14ac:dyDescent="0.2">
      <c r="A30" s="6" t="s">
        <v>18</v>
      </c>
      <c r="B30" s="5" t="s">
        <v>274</v>
      </c>
      <c r="C30" s="90"/>
      <c r="D30" s="107">
        <f>投入係数表!AL30</f>
        <v>4.5572460211736662E-4</v>
      </c>
      <c r="E30" s="110">
        <f t="shared" si="9"/>
        <v>4.5572460211736665E-2</v>
      </c>
      <c r="F30" s="85">
        <f>分析係数表!C33</f>
        <v>0.6011428571428572</v>
      </c>
      <c r="G30" s="110">
        <f t="shared" si="0"/>
        <v>2.7395558938712559E-2</v>
      </c>
      <c r="H30" s="110">
        <v>3.6276156744430119E-2</v>
      </c>
      <c r="I30" s="110">
        <f t="shared" si="1"/>
        <v>3.6276156744430119E-2</v>
      </c>
      <c r="J30" s="85">
        <f>分析係数表!G33</f>
        <v>0.50790638836179636</v>
      </c>
      <c r="K30" s="111">
        <f t="shared" si="2"/>
        <v>1.8424891755709921E-2</v>
      </c>
      <c r="L30" s="79"/>
      <c r="M30" s="80"/>
      <c r="N30" s="81">
        <f>分析係数表!H33</f>
        <v>9.0684523053819453E-4</v>
      </c>
      <c r="O30" s="82">
        <f t="shared" si="3"/>
        <v>2.1106421612178249E-2</v>
      </c>
      <c r="P30" s="76">
        <f>分析係数表!C33</f>
        <v>0.6011428571428572</v>
      </c>
      <c r="Q30" s="82">
        <f t="shared" si="4"/>
        <v>1.2687974592006584E-2</v>
      </c>
      <c r="R30" s="83">
        <v>3.9031790768547556E-2</v>
      </c>
      <c r="S30" s="84">
        <f t="shared" si="5"/>
        <v>7.5307947512977674E-2</v>
      </c>
      <c r="T30" s="85">
        <f>分析係数表!F33</f>
        <v>0.64579380139152431</v>
      </c>
      <c r="U30" s="86">
        <f t="shared" si="6"/>
        <v>4.8633405699399244E-2</v>
      </c>
      <c r="V30" s="87">
        <f>分析係数表!D33</f>
        <v>0.13725490196078433</v>
      </c>
      <c r="W30" s="167">
        <f t="shared" si="7"/>
        <v>0</v>
      </c>
      <c r="X30" s="76">
        <f>分析係数表!E33</f>
        <v>0.12839974699557241</v>
      </c>
      <c r="Y30" s="166">
        <f t="shared" si="8"/>
        <v>0</v>
      </c>
    </row>
    <row r="31" spans="1:25" x14ac:dyDescent="0.2">
      <c r="A31" s="6" t="s">
        <v>19</v>
      </c>
      <c r="B31" s="5" t="s">
        <v>275</v>
      </c>
      <c r="C31" s="90"/>
      <c r="D31" s="107">
        <f>投入係数表!AL31</f>
        <v>3.7930309191614664E-2</v>
      </c>
      <c r="E31" s="110">
        <f t="shared" si="9"/>
        <v>3.7930309191614664</v>
      </c>
      <c r="F31" s="85">
        <f>分析係数表!C34</f>
        <v>0.23356645198677672</v>
      </c>
      <c r="G31" s="110">
        <f t="shared" si="0"/>
        <v>0.88592477406468628</v>
      </c>
      <c r="H31" s="110">
        <v>0.99600176564011877</v>
      </c>
      <c r="I31" s="110">
        <f t="shared" si="1"/>
        <v>0.99600176564011877</v>
      </c>
      <c r="J31" s="85">
        <f>分析係数表!G34</f>
        <v>0.42480002746403928</v>
      </c>
      <c r="K31" s="111">
        <f t="shared" si="2"/>
        <v>0.42310157739815407</v>
      </c>
      <c r="L31" s="79"/>
      <c r="M31" s="80"/>
      <c r="N31" s="81">
        <f>分析係数表!H34</f>
        <v>0.14989426184611926</v>
      </c>
      <c r="O31" s="82">
        <f t="shared" si="3"/>
        <v>3.4887226411201673</v>
      </c>
      <c r="P31" s="76">
        <f>分析係数表!C34</f>
        <v>0.23356645198677672</v>
      </c>
      <c r="Q31" s="82">
        <f t="shared" si="4"/>
        <v>0.81484856925237448</v>
      </c>
      <c r="R31" s="83">
        <v>0.88973273008126341</v>
      </c>
      <c r="S31" s="84">
        <f t="shared" si="5"/>
        <v>1.8857344957213822</v>
      </c>
      <c r="T31" s="85">
        <f>分析係数表!F34</f>
        <v>0.69961207044526075</v>
      </c>
      <c r="U31" s="86">
        <f t="shared" si="6"/>
        <v>1.3192826148616859</v>
      </c>
      <c r="V31" s="87">
        <f>分析係数表!D34</f>
        <v>0.26492498884273402</v>
      </c>
      <c r="W31" s="167">
        <f t="shared" si="7"/>
        <v>0</v>
      </c>
      <c r="X31" s="76">
        <f>分析係数表!E34</f>
        <v>0.20343987091901541</v>
      </c>
      <c r="Y31" s="166">
        <f t="shared" si="8"/>
        <v>0</v>
      </c>
    </row>
    <row r="32" spans="1:25" x14ac:dyDescent="0.2">
      <c r="A32" s="6" t="s">
        <v>20</v>
      </c>
      <c r="B32" s="5" t="s">
        <v>37</v>
      </c>
      <c r="C32" s="90"/>
      <c r="D32" s="107">
        <f>投入係数表!AL32</f>
        <v>6.0646427820234168E-3</v>
      </c>
      <c r="E32" s="110">
        <f t="shared" si="9"/>
        <v>0.60646427820234172</v>
      </c>
      <c r="F32" s="85">
        <f>分析係数表!C35</f>
        <v>0.38334288443170961</v>
      </c>
      <c r="G32" s="110">
        <f t="shared" si="0"/>
        <v>0.23248376571088047</v>
      </c>
      <c r="H32" s="110">
        <v>0.28574331315982388</v>
      </c>
      <c r="I32" s="110">
        <f t="shared" si="1"/>
        <v>0.28574331315982388</v>
      </c>
      <c r="J32" s="85">
        <f>分析係数表!G35</f>
        <v>0.31383724189479584</v>
      </c>
      <c r="K32" s="111">
        <f t="shared" si="2"/>
        <v>8.9676893291960047E-2</v>
      </c>
      <c r="L32" s="79"/>
      <c r="M32" s="80"/>
      <c r="N32" s="81">
        <f>分析係数表!H35</f>
        <v>5.7098603095606881E-2</v>
      </c>
      <c r="O32" s="82">
        <f t="shared" si="3"/>
        <v>1.3289447303891913</v>
      </c>
      <c r="P32" s="76">
        <f>分析係数表!C35</f>
        <v>0.38334288443170961</v>
      </c>
      <c r="Q32" s="82">
        <f t="shared" si="4"/>
        <v>0.50944150619771322</v>
      </c>
      <c r="R32" s="83">
        <v>0.68705096935077437</v>
      </c>
      <c r="S32" s="84">
        <f t="shared" si="5"/>
        <v>0.97279428251059818</v>
      </c>
      <c r="T32" s="85">
        <f>分析係数表!F35</f>
        <v>0.64393160796038496</v>
      </c>
      <c r="U32" s="86">
        <f t="shared" si="6"/>
        <v>0.62641298655171851</v>
      </c>
      <c r="V32" s="87">
        <f>分析係数表!D35</f>
        <v>7.0354106325329346E-2</v>
      </c>
      <c r="W32" s="167">
        <f t="shared" si="7"/>
        <v>0</v>
      </c>
      <c r="X32" s="76">
        <f>分析係数表!E35</f>
        <v>6.4374474446416891E-2</v>
      </c>
      <c r="Y32" s="166">
        <f t="shared" si="8"/>
        <v>0</v>
      </c>
    </row>
    <row r="33" spans="1:25" x14ac:dyDescent="0.2">
      <c r="A33" s="6" t="s">
        <v>21</v>
      </c>
      <c r="B33" s="5" t="s">
        <v>38</v>
      </c>
      <c r="C33" s="90"/>
      <c r="D33" s="107">
        <f>投入係数表!AL33</f>
        <v>3.61074107831452E-3</v>
      </c>
      <c r="E33" s="110">
        <f t="shared" si="9"/>
        <v>0.361074107831452</v>
      </c>
      <c r="F33" s="85">
        <f>分析係数表!C36</f>
        <v>0.89284634912959382</v>
      </c>
      <c r="G33" s="110">
        <f t="shared" si="0"/>
        <v>0.32238369894253721</v>
      </c>
      <c r="H33" s="110">
        <v>0.39589947560919331</v>
      </c>
      <c r="I33" s="110">
        <f t="shared" si="1"/>
        <v>0.39589947560919331</v>
      </c>
      <c r="J33" s="85">
        <f>分析係数表!G36</f>
        <v>2.3659252759121133E-2</v>
      </c>
      <c r="K33" s="111">
        <f t="shared" si="2"/>
        <v>9.3666857606414158E-3</v>
      </c>
      <c r="L33" s="79"/>
      <c r="M33" s="80"/>
      <c r="N33" s="81">
        <f>分析係数表!H36</f>
        <v>0.22140807672636126</v>
      </c>
      <c r="O33" s="82">
        <f t="shared" si="3"/>
        <v>5.1531750494565438</v>
      </c>
      <c r="P33" s="76">
        <f>分析係数表!C36</f>
        <v>0.89284634912959382</v>
      </c>
      <c r="Q33" s="82">
        <f t="shared" si="4"/>
        <v>4.6009935293329889</v>
      </c>
      <c r="R33" s="83">
        <v>4.7589681722120183</v>
      </c>
      <c r="S33" s="84">
        <f t="shared" si="5"/>
        <v>5.1548676478212112</v>
      </c>
      <c r="T33" s="85">
        <f>分析係数表!F36</f>
        <v>0.87728239225083537</v>
      </c>
      <c r="U33" s="86">
        <f t="shared" si="6"/>
        <v>4.5222746218170293</v>
      </c>
      <c r="V33" s="87">
        <f>分析係数表!D36</f>
        <v>1.2572142158020858E-2</v>
      </c>
      <c r="W33" s="167">
        <f t="shared" si="7"/>
        <v>0</v>
      </c>
      <c r="X33" s="76">
        <f>分析係数表!E36</f>
        <v>6.0582537378919303E-3</v>
      </c>
      <c r="Y33" s="166">
        <f t="shared" si="8"/>
        <v>0</v>
      </c>
    </row>
    <row r="34" spans="1:25" x14ac:dyDescent="0.2">
      <c r="A34" s="6" t="s">
        <v>22</v>
      </c>
      <c r="B34" s="5" t="s">
        <v>378</v>
      </c>
      <c r="C34" s="90"/>
      <c r="D34" s="107">
        <f>投入係数表!AL34</f>
        <v>9.9207740307088264E-3</v>
      </c>
      <c r="E34" s="110">
        <f t="shared" si="9"/>
        <v>0.99207740307088266</v>
      </c>
      <c r="F34" s="85">
        <f>分析係数表!C37</f>
        <v>0.21490407922986354</v>
      </c>
      <c r="G34" s="110">
        <f t="shared" si="0"/>
        <v>0.21320148083170223</v>
      </c>
      <c r="H34" s="110">
        <v>0.26230077828227866</v>
      </c>
      <c r="I34" s="110">
        <f t="shared" si="1"/>
        <v>0.26230077828227866</v>
      </c>
      <c r="J34" s="85">
        <f>分析係数表!G37</f>
        <v>0.45930626057529611</v>
      </c>
      <c r="K34" s="111">
        <f t="shared" si="2"/>
        <v>0.12047638961882325</v>
      </c>
      <c r="L34" s="79"/>
      <c r="M34" s="80"/>
      <c r="N34" s="81">
        <f>分析係数表!H37</f>
        <v>4.6223715090992851E-2</v>
      </c>
      <c r="O34" s="82">
        <f t="shared" si="3"/>
        <v>1.0758365224159496</v>
      </c>
      <c r="P34" s="76">
        <f>分析係数表!C37</f>
        <v>0.21490407922986354</v>
      </c>
      <c r="Q34" s="82">
        <f t="shared" si="4"/>
        <v>0.23120165725165812</v>
      </c>
      <c r="R34" s="83">
        <v>0.2710030620325416</v>
      </c>
      <c r="S34" s="84">
        <f t="shared" si="5"/>
        <v>0.53330384031482025</v>
      </c>
      <c r="T34" s="85">
        <f>分析係数表!F37</f>
        <v>0.7057529610829103</v>
      </c>
      <c r="U34" s="86">
        <f t="shared" si="6"/>
        <v>0.37638076445907193</v>
      </c>
      <c r="V34" s="87">
        <f>分析係数表!D37</f>
        <v>0.14534686971235194</v>
      </c>
      <c r="W34" s="167">
        <f t="shared" si="7"/>
        <v>0</v>
      </c>
      <c r="X34" s="76">
        <f>分析係数表!E37</f>
        <v>0.13037225042301184</v>
      </c>
      <c r="Y34" s="166">
        <f t="shared" si="8"/>
        <v>0</v>
      </c>
    </row>
    <row r="35" spans="1:25" x14ac:dyDescent="0.2">
      <c r="A35" s="6" t="s">
        <v>23</v>
      </c>
      <c r="B35" s="5" t="s">
        <v>194</v>
      </c>
      <c r="C35" s="90"/>
      <c r="D35" s="107">
        <f>投入係数表!AL35</f>
        <v>2.2050059594755662E-2</v>
      </c>
      <c r="E35" s="110">
        <f t="shared" si="9"/>
        <v>2.205005959475566</v>
      </c>
      <c r="F35" s="85">
        <f>分析係数表!C38</f>
        <v>0.11038675651919128</v>
      </c>
      <c r="G35" s="110">
        <f t="shared" si="0"/>
        <v>0.24340345597199506</v>
      </c>
      <c r="H35" s="110">
        <v>0.27072533975229451</v>
      </c>
      <c r="I35" s="110">
        <f t="shared" si="1"/>
        <v>0.27072533975229451</v>
      </c>
      <c r="J35" s="85">
        <f>分析係数表!G38</f>
        <v>0.31473468458209974</v>
      </c>
      <c r="K35" s="111">
        <f t="shared" si="2"/>
        <v>8.5206654415320202E-2</v>
      </c>
      <c r="L35" s="79"/>
      <c r="M35" s="80"/>
      <c r="N35" s="81">
        <f>分析係数表!H38</f>
        <v>4.1428317511906877E-2</v>
      </c>
      <c r="O35" s="82">
        <f t="shared" si="3"/>
        <v>0.96422576493075107</v>
      </c>
      <c r="P35" s="76">
        <f>分析係数表!C38</f>
        <v>0.11038675651919128</v>
      </c>
      <c r="Q35" s="82">
        <f t="shared" si="4"/>
        <v>0.10643775474294179</v>
      </c>
      <c r="R35" s="83">
        <v>0.12942242782720725</v>
      </c>
      <c r="S35" s="84">
        <f t="shared" si="5"/>
        <v>0.40014776757950177</v>
      </c>
      <c r="T35" s="85">
        <f>分析係数表!F38</f>
        <v>0.52516511045319969</v>
      </c>
      <c r="U35" s="86">
        <f t="shared" si="6"/>
        <v>0.21014364655849033</v>
      </c>
      <c r="V35" s="87">
        <f>分析係数表!D38</f>
        <v>0.19152812571168298</v>
      </c>
      <c r="W35" s="167">
        <f t="shared" si="7"/>
        <v>0</v>
      </c>
      <c r="X35" s="76">
        <f>分析係数表!E38</f>
        <v>0.21156911865178774</v>
      </c>
      <c r="Y35" s="166">
        <f t="shared" si="8"/>
        <v>0</v>
      </c>
    </row>
    <row r="36" spans="1:25" x14ac:dyDescent="0.2">
      <c r="A36" s="6" t="s">
        <v>24</v>
      </c>
      <c r="B36" s="5" t="s">
        <v>39</v>
      </c>
      <c r="C36" s="90"/>
      <c r="D36" s="107">
        <f>投入係数表!AL36</f>
        <v>0</v>
      </c>
      <c r="E36" s="110">
        <f t="shared" si="9"/>
        <v>0</v>
      </c>
      <c r="F36" s="85">
        <f>分析係数表!C39</f>
        <v>1</v>
      </c>
      <c r="G36" s="110">
        <f t="shared" si="0"/>
        <v>0</v>
      </c>
      <c r="H36" s="110">
        <v>3.0868633447189316E-2</v>
      </c>
      <c r="I36" s="110">
        <f t="shared" si="1"/>
        <v>3.0868633447189316E-2</v>
      </c>
      <c r="J36" s="85">
        <f>分析係数表!G39</f>
        <v>0.35137517630465442</v>
      </c>
      <c r="K36" s="111">
        <f t="shared" si="2"/>
        <v>1.0846471519789899E-2</v>
      </c>
      <c r="L36" s="79"/>
      <c r="M36" s="80"/>
      <c r="N36" s="81">
        <f>分析係数表!H39</f>
        <v>3.6128713984641667E-3</v>
      </c>
      <c r="O36" s="82">
        <f t="shared" si="3"/>
        <v>8.4087983702918132E-2</v>
      </c>
      <c r="P36" s="76">
        <f>分析係数表!C39</f>
        <v>1</v>
      </c>
      <c r="Q36" s="82">
        <f t="shared" si="4"/>
        <v>8.4087983702918132E-2</v>
      </c>
      <c r="R36" s="83">
        <v>0.11859601632117238</v>
      </c>
      <c r="S36" s="84">
        <f t="shared" si="5"/>
        <v>0.14946464976836168</v>
      </c>
      <c r="T36" s="85">
        <f>分析係数表!F39</f>
        <v>0.70210390220968499</v>
      </c>
      <c r="U36" s="86">
        <f t="shared" si="6"/>
        <v>0.10493971384477063</v>
      </c>
      <c r="V36" s="87">
        <f>分析係数表!D39</f>
        <v>5.7357780912082747E-2</v>
      </c>
      <c r="W36" s="167">
        <f t="shared" si="7"/>
        <v>0</v>
      </c>
      <c r="X36" s="76">
        <f>分析係数表!E39</f>
        <v>7.2696285848613068E-2</v>
      </c>
      <c r="Y36" s="166">
        <f t="shared" si="8"/>
        <v>0</v>
      </c>
    </row>
    <row r="37" spans="1:25" x14ac:dyDescent="0.2">
      <c r="A37" s="6" t="s">
        <v>25</v>
      </c>
      <c r="B37" s="5" t="s">
        <v>40</v>
      </c>
      <c r="C37" s="90"/>
      <c r="D37" s="107">
        <f>投入係数表!AL37</f>
        <v>1.0516721587323845E-4</v>
      </c>
      <c r="E37" s="110">
        <f t="shared" si="9"/>
        <v>1.0516721587323846E-2</v>
      </c>
      <c r="F37" s="85">
        <f>分析係数表!C40</f>
        <v>1</v>
      </c>
      <c r="G37" s="110">
        <f t="shared" si="0"/>
        <v>1.0516721587323846E-2</v>
      </c>
      <c r="H37" s="110">
        <v>1.3080795123236904E-2</v>
      </c>
      <c r="I37" s="110">
        <f t="shared" si="1"/>
        <v>1.3080795123236904E-2</v>
      </c>
      <c r="J37" s="85">
        <f>分析係数表!G40</f>
        <v>0.54518413597733706</v>
      </c>
      <c r="K37" s="111">
        <f t="shared" si="2"/>
        <v>7.1314419871584761E-3</v>
      </c>
      <c r="L37" s="79"/>
      <c r="M37" s="80"/>
      <c r="N37" s="81">
        <f>分析係数表!H40</f>
        <v>3.4256985428810838E-2</v>
      </c>
      <c r="O37" s="82">
        <f t="shared" si="3"/>
        <v>0.79731618282164551</v>
      </c>
      <c r="P37" s="76">
        <f>分析係数表!C40</f>
        <v>1</v>
      </c>
      <c r="Q37" s="82">
        <f t="shared" si="4"/>
        <v>0.79731618282164551</v>
      </c>
      <c r="R37" s="83">
        <v>0.79881938209454229</v>
      </c>
      <c r="S37" s="84">
        <f t="shared" si="5"/>
        <v>0.81190017721777918</v>
      </c>
      <c r="T37" s="85">
        <f>分析係数表!F40</f>
        <v>0.74197355996222847</v>
      </c>
      <c r="U37" s="86">
        <f t="shared" si="6"/>
        <v>0.60240846482423982</v>
      </c>
      <c r="V37" s="87">
        <f>分析係数表!D40</f>
        <v>8.6945231350330499E-2</v>
      </c>
      <c r="W37" s="167">
        <f t="shared" si="7"/>
        <v>0</v>
      </c>
      <c r="X37" s="76">
        <f>分析係数表!E40</f>
        <v>5.2738432483474977E-2</v>
      </c>
      <c r="Y37" s="166">
        <f t="shared" si="8"/>
        <v>0</v>
      </c>
    </row>
    <row r="38" spans="1:25" x14ac:dyDescent="0.2">
      <c r="A38" s="6" t="s">
        <v>26</v>
      </c>
      <c r="B38" s="5" t="s">
        <v>277</v>
      </c>
      <c r="C38" s="90"/>
      <c r="D38" s="107">
        <f>投入係数表!AL38</f>
        <v>3.5055738624412815E-5</v>
      </c>
      <c r="E38" s="110">
        <f t="shared" si="9"/>
        <v>3.5055738624412817E-3</v>
      </c>
      <c r="F38" s="85">
        <f>分析係数表!C41</f>
        <v>0.81633454219164769</v>
      </c>
      <c r="G38" s="110">
        <f t="shared" si="0"/>
        <v>2.8617210341150097E-3</v>
      </c>
      <c r="H38" s="110">
        <v>3.9329909146056706E-3</v>
      </c>
      <c r="I38" s="110">
        <f t="shared" si="1"/>
        <v>3.9329909146056706E-3</v>
      </c>
      <c r="J38" s="85">
        <f>分析係数表!G41</f>
        <v>0.4395790436970945</v>
      </c>
      <c r="K38" s="111">
        <f t="shared" si="2"/>
        <v>1.7288603851117218E-3</v>
      </c>
      <c r="L38" s="79"/>
      <c r="M38" s="80"/>
      <c r="N38" s="81">
        <f>分析係数表!H41</f>
        <v>5.7994566183378615E-2</v>
      </c>
      <c r="O38" s="82">
        <f t="shared" si="3"/>
        <v>1.3497978749420234</v>
      </c>
      <c r="P38" s="76">
        <f>分析係数表!C41</f>
        <v>0.81633454219164769</v>
      </c>
      <c r="Q38" s="82">
        <f t="shared" si="4"/>
        <v>1.1018866302920556</v>
      </c>
      <c r="R38" s="83">
        <v>1.1222719928928568</v>
      </c>
      <c r="S38" s="84">
        <f t="shared" si="5"/>
        <v>1.1262049838074626</v>
      </c>
      <c r="T38" s="85">
        <f>分析係数表!F41</f>
        <v>0.54481811942347291</v>
      </c>
      <c r="U38" s="86">
        <f t="shared" si="6"/>
        <v>0.61357688136332456</v>
      </c>
      <c r="V38" s="87">
        <f>分析係数表!D41</f>
        <v>0.1336993822923816</v>
      </c>
      <c r="W38" s="167">
        <f t="shared" si="7"/>
        <v>0</v>
      </c>
      <c r="X38" s="76">
        <f>分析係数表!E41</f>
        <v>0.1303134294211851</v>
      </c>
      <c r="Y38" s="166">
        <f t="shared" si="8"/>
        <v>0</v>
      </c>
    </row>
    <row r="39" spans="1:25" x14ac:dyDescent="0.2">
      <c r="A39" s="6" t="s">
        <v>51</v>
      </c>
      <c r="B39" s="5" t="s">
        <v>368</v>
      </c>
      <c r="C39" s="90"/>
      <c r="D39" s="107">
        <f>投入係数表!AL39</f>
        <v>1.7177311925962279E-3</v>
      </c>
      <c r="E39" s="110">
        <f t="shared" si="9"/>
        <v>0.1717731192596228</v>
      </c>
      <c r="F39" s="85">
        <f>分析係数表!C42</f>
        <v>0.95937673900946019</v>
      </c>
      <c r="G39" s="110">
        <f>E39*F39</f>
        <v>0.16479513500478002</v>
      </c>
      <c r="H39" s="110">
        <v>0.17837736966254911</v>
      </c>
      <c r="I39" s="110">
        <f>C39+H39</f>
        <v>0.17837736966254911</v>
      </c>
      <c r="J39" s="85">
        <f>分析係数表!G42</f>
        <v>0.48447864154948261</v>
      </c>
      <c r="K39" s="111">
        <f>I39*J39</f>
        <v>8.6420025737281678E-2</v>
      </c>
      <c r="L39" s="79"/>
      <c r="M39" s="80"/>
      <c r="N39" s="81">
        <f>分析係数表!H42</f>
        <v>1.0613716578219029E-2</v>
      </c>
      <c r="O39" s="82">
        <f t="shared" si="3"/>
        <v>0.24702955854893421</v>
      </c>
      <c r="P39" s="76">
        <f>分析係数表!C42</f>
        <v>0.95937673900946019</v>
      </c>
      <c r="Q39" s="82">
        <f>O39*P39</f>
        <v>0.23699441231962304</v>
      </c>
      <c r="R39" s="83">
        <v>0.24840266543501241</v>
      </c>
      <c r="S39" s="84">
        <f>I39+R39</f>
        <v>0.42678003509756152</v>
      </c>
      <c r="T39" s="85">
        <f>分析係数表!F42</f>
        <v>0.55638100291854609</v>
      </c>
      <c r="U39" s="86">
        <f>S39*T39</f>
        <v>0.23745230395319358</v>
      </c>
      <c r="V39" s="87">
        <f>分析係数表!D42</f>
        <v>0.13372247280445743</v>
      </c>
      <c r="W39" s="167">
        <f>ROUND(S39*V39,0)</f>
        <v>0</v>
      </c>
      <c r="X39" s="76">
        <f>分析係数表!E42</f>
        <v>9.7903953303263472E-2</v>
      </c>
      <c r="Y39" s="166">
        <f>ROUND(S39*X39,0)</f>
        <v>0</v>
      </c>
    </row>
    <row r="40" spans="1:25" x14ac:dyDescent="0.2">
      <c r="A40" s="6" t="s">
        <v>195</v>
      </c>
      <c r="B40" s="5" t="s">
        <v>41</v>
      </c>
      <c r="C40" s="75">
        <f>最終需要_まとめ!C41</f>
        <v>100</v>
      </c>
      <c r="D40" s="107">
        <f>投入係数表!AL40</f>
        <v>0.10937390450816799</v>
      </c>
      <c r="E40" s="110">
        <f t="shared" si="9"/>
        <v>10.9373904508168</v>
      </c>
      <c r="F40" s="85">
        <f>分析係数表!C43</f>
        <v>0.4131437979732393</v>
      </c>
      <c r="G40" s="110">
        <f>E40*F40</f>
        <v>4.5187150307666926</v>
      </c>
      <c r="H40" s="110">
        <v>4.8986706487414091</v>
      </c>
      <c r="I40" s="110">
        <f>C40+H40</f>
        <v>104.89867064874142</v>
      </c>
      <c r="J40" s="85">
        <f>分析係数表!G43</f>
        <v>0.33776204164621748</v>
      </c>
      <c r="K40" s="111">
        <f>I40*J40</f>
        <v>35.430789164293053</v>
      </c>
      <c r="L40" s="79"/>
      <c r="M40" s="80"/>
      <c r="N40" s="81">
        <f>分析係数表!H43</f>
        <v>3.0226965224299098E-2</v>
      </c>
      <c r="O40" s="82">
        <f t="shared" si="3"/>
        <v>0.70351924517712539</v>
      </c>
      <c r="P40" s="76">
        <f>分析係数表!C43</f>
        <v>0.4131437979732393</v>
      </c>
      <c r="Q40" s="82">
        <f>O40*P40</f>
        <v>0.29065461289974409</v>
      </c>
      <c r="R40" s="83">
        <v>0.5199864003779433</v>
      </c>
      <c r="S40" s="84">
        <f>I40+R40</f>
        <v>105.41865704911936</v>
      </c>
      <c r="T40" s="85">
        <f>分析係数表!F43</f>
        <v>0.53379373203393399</v>
      </c>
      <c r="U40" s="86">
        <f>S40*T40</f>
        <v>56.271818372254806</v>
      </c>
      <c r="V40" s="87">
        <f>分析係数表!D43</f>
        <v>0.11519315711982052</v>
      </c>
      <c r="W40" s="167">
        <f>ROUND(S40*V40,0)</f>
        <v>12</v>
      </c>
      <c r="X40" s="76">
        <f>分析係数表!E43</f>
        <v>9.142536633246863E-2</v>
      </c>
      <c r="Y40" s="166">
        <f>ROUND(S40*X40,0)</f>
        <v>10</v>
      </c>
    </row>
    <row r="41" spans="1:25" x14ac:dyDescent="0.2">
      <c r="A41" s="6" t="s">
        <v>341</v>
      </c>
      <c r="B41" s="5" t="s">
        <v>42</v>
      </c>
      <c r="C41" s="90"/>
      <c r="D41" s="107">
        <f>投入係数表!AL41</f>
        <v>7.71226249737082E-4</v>
      </c>
      <c r="E41" s="110">
        <f t="shared" si="9"/>
        <v>7.7122624973708198E-2</v>
      </c>
      <c r="F41" s="85">
        <f>分析係数表!C44</f>
        <v>0.45547864698968266</v>
      </c>
      <c r="G41" s="110">
        <f>E41*F41</f>
        <v>3.5127708875317319E-2</v>
      </c>
      <c r="H41" s="110">
        <v>3.9432609838906868E-2</v>
      </c>
      <c r="I41" s="110">
        <f>C41+H41</f>
        <v>3.9432609838906868E-2</v>
      </c>
      <c r="J41" s="85">
        <f>分析係数表!G44</f>
        <v>0.26709165419892017</v>
      </c>
      <c r="K41" s="111">
        <f>I41*J41</f>
        <v>1.053212099125425E-2</v>
      </c>
      <c r="L41" s="79"/>
      <c r="M41" s="80"/>
      <c r="N41" s="81">
        <f>分析係数表!H44</f>
        <v>0.10779487886361411</v>
      </c>
      <c r="O41" s="82">
        <f t="shared" si="3"/>
        <v>2.508878124196404</v>
      </c>
      <c r="P41" s="76">
        <f>分析係数表!C44</f>
        <v>0.45547864698968266</v>
      </c>
      <c r="Q41" s="82">
        <f>O41*P41</f>
        <v>1.1427404134709911</v>
      </c>
      <c r="R41" s="83">
        <v>1.1616630880549237</v>
      </c>
      <c r="S41" s="84">
        <f>I41+R41</f>
        <v>1.2010956978938305</v>
      </c>
      <c r="T41" s="85">
        <f>分析係数表!F44</f>
        <v>0.48806348793338972</v>
      </c>
      <c r="U41" s="86">
        <f>S41*T41</f>
        <v>0.58621095565585191</v>
      </c>
      <c r="V41" s="87">
        <f>分析係数表!D44</f>
        <v>0.21589800299225917</v>
      </c>
      <c r="W41" s="167">
        <f>ROUND(S41*V41,0)</f>
        <v>0</v>
      </c>
      <c r="X41" s="76">
        <f>分析係数表!E44</f>
        <v>0.16906264229493267</v>
      </c>
      <c r="Y41" s="166">
        <f>ROUND(S41*X41,0)</f>
        <v>0</v>
      </c>
    </row>
    <row r="42" spans="1:25" x14ac:dyDescent="0.2">
      <c r="A42" s="6" t="s">
        <v>342</v>
      </c>
      <c r="B42" s="5" t="s">
        <v>279</v>
      </c>
      <c r="C42" s="90"/>
      <c r="D42" s="107">
        <f>投入係数表!AL42</f>
        <v>2.2786230105868331E-3</v>
      </c>
      <c r="E42" s="110">
        <f t="shared" si="9"/>
        <v>0.2278623010586833</v>
      </c>
      <c r="F42" s="85">
        <f>分析係数表!C45</f>
        <v>1</v>
      </c>
      <c r="G42" s="110">
        <f>E42*F42</f>
        <v>0.2278623010586833</v>
      </c>
      <c r="H42" s="110">
        <v>0.25385670529267657</v>
      </c>
      <c r="I42" s="110">
        <f>C42+H42</f>
        <v>0.25385670529267657</v>
      </c>
      <c r="J42" s="85">
        <f>分析係数表!G45</f>
        <v>0</v>
      </c>
      <c r="K42" s="111">
        <f>I42*J42</f>
        <v>0</v>
      </c>
      <c r="L42" s="79"/>
      <c r="M42" s="80"/>
      <c r="N42" s="81">
        <f>分析係数表!H45</f>
        <v>0</v>
      </c>
      <c r="O42" s="82">
        <f t="shared" si="3"/>
        <v>0</v>
      </c>
      <c r="P42" s="76">
        <f>分析係数表!C45</f>
        <v>1</v>
      </c>
      <c r="Q42" s="82">
        <f>O42*P42</f>
        <v>0</v>
      </c>
      <c r="R42" s="83">
        <v>2.4961693022479345E-2</v>
      </c>
      <c r="S42" s="84">
        <f>I42+R42</f>
        <v>0.27881839831515592</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90"/>
      <c r="D43" s="107">
        <f>投入係数表!AL43</f>
        <v>4.2417443735539512E-3</v>
      </c>
      <c r="E43" s="110">
        <f t="shared" si="9"/>
        <v>0.42417443735539512</v>
      </c>
      <c r="F43" s="85">
        <f>分析係数表!C46</f>
        <v>0.339622641509434</v>
      </c>
      <c r="G43" s="110">
        <f>E43*F43</f>
        <v>0.14405924287541721</v>
      </c>
      <c r="H43" s="110">
        <v>0.16283471173093464</v>
      </c>
      <c r="I43" s="110">
        <f>C43+H43</f>
        <v>0.16283471173093464</v>
      </c>
      <c r="J43" s="85">
        <f>分析係数表!G46</f>
        <v>9.1833387996064289E-3</v>
      </c>
      <c r="K43" s="111">
        <f>I43*J43</f>
        <v>1.4953663261614203E-3</v>
      </c>
      <c r="L43" s="79"/>
      <c r="M43" s="80"/>
      <c r="N43" s="81">
        <f>分析係数表!H46</f>
        <v>2.0661561732582222E-2</v>
      </c>
      <c r="O43" s="82">
        <f t="shared" si="3"/>
        <v>0.48088871001186917</v>
      </c>
      <c r="P43" s="76">
        <f>分析係数表!C46</f>
        <v>0.339622641509434</v>
      </c>
      <c r="Q43" s="82">
        <f>O43*P43</f>
        <v>0.1633206939662952</v>
      </c>
      <c r="R43" s="83">
        <v>0.18203285718522016</v>
      </c>
      <c r="S43" s="84">
        <f>I43+R43</f>
        <v>0.34486756891615478</v>
      </c>
      <c r="T43" s="85">
        <f>分析係数表!F46</f>
        <v>0.31321744834371923</v>
      </c>
      <c r="U43" s="86">
        <f>S43*T43</f>
        <v>0.10801853995241974</v>
      </c>
      <c r="V43" s="87">
        <f>分析係数表!D46</f>
        <v>3.9357166284027549E-3</v>
      </c>
      <c r="W43" s="167">
        <f>ROUND(S43*V43,0)</f>
        <v>0</v>
      </c>
      <c r="X43" s="76">
        <f>分析係数表!E46</f>
        <v>1.0167267956707117E-2</v>
      </c>
      <c r="Y43" s="166">
        <f>ROUND(S43*X43,0)</f>
        <v>0</v>
      </c>
    </row>
    <row r="44" spans="1:25" x14ac:dyDescent="0.2">
      <c r="A44" s="192">
        <v>40</v>
      </c>
      <c r="B44" s="14" t="s">
        <v>151</v>
      </c>
      <c r="C44" s="197">
        <f>SUM(C5:C43)</f>
        <v>100</v>
      </c>
      <c r="D44" s="108">
        <f>投入係数表!AL44</f>
        <v>0.45242936268667183</v>
      </c>
      <c r="E44" s="96">
        <f>SUM(E5:E43)</f>
        <v>45.242936268667187</v>
      </c>
      <c r="F44" s="98">
        <f>分析係数表!C47</f>
        <v>0.37586044165269894</v>
      </c>
      <c r="G44" s="96">
        <f>SUM(G5:G43)</f>
        <v>11.037162752025994</v>
      </c>
      <c r="H44" s="96">
        <f>SUM(H5:H43)</f>
        <v>12.585364169381982</v>
      </c>
      <c r="I44" s="96">
        <f>SUM(I5:I43)</f>
        <v>112.585364169382</v>
      </c>
      <c r="J44" s="98">
        <f>分析係数表!G47</f>
        <v>0.22454849559823431</v>
      </c>
      <c r="K44" s="112">
        <f>SUM(K5:K43)</f>
        <v>37.100782676728443</v>
      </c>
      <c r="L44" s="94">
        <f>最終需要_まとめ!$L$33</f>
        <v>0.62733333333333341</v>
      </c>
      <c r="M44" s="91">
        <f>K44*L44</f>
        <v>23.274557665867647</v>
      </c>
      <c r="N44" s="95">
        <f>分析係数表!H47</f>
        <v>1</v>
      </c>
      <c r="O44" s="96">
        <f>SUM(O5:O43)</f>
        <v>23.274557665867651</v>
      </c>
      <c r="P44" s="92">
        <f>分析係数表!C47</f>
        <v>0.37586044165269894</v>
      </c>
      <c r="Q44" s="96">
        <f>SUM(Q5:Q43)</f>
        <v>11.11320413317576</v>
      </c>
      <c r="R44" s="91">
        <f>SUM(R5:R43)</f>
        <v>12.308021665125175</v>
      </c>
      <c r="S44" s="97">
        <f>SUM(S5:S43)</f>
        <v>124.89338583450717</v>
      </c>
      <c r="T44" s="98">
        <f>分析係数表!F47</f>
        <v>0.4514453000332283</v>
      </c>
      <c r="U44" s="99">
        <f>SUM(U5:U43)</f>
        <v>67.586064564408474</v>
      </c>
      <c r="V44" s="100">
        <f>分析係数表!D47</f>
        <v>6.1166352989693973E-2</v>
      </c>
      <c r="W44" s="164">
        <f>SUM(W5:W43)</f>
        <v>12</v>
      </c>
      <c r="X44" s="92">
        <f>分析係数表!E47</f>
        <v>5.2427176815309715E-2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345</v>
      </c>
      <c r="S2" s="3" t="s">
        <v>153</v>
      </c>
      <c r="U2" s="64" t="s">
        <v>210</v>
      </c>
      <c r="W2" s="3" t="s">
        <v>130</v>
      </c>
      <c r="Y2" s="3" t="s">
        <v>154</v>
      </c>
    </row>
    <row r="3" spans="1:25" ht="44" x14ac:dyDescent="0.2">
      <c r="B3" s="65"/>
      <c r="C3" s="66" t="s">
        <v>228</v>
      </c>
      <c r="D3" s="66" t="s">
        <v>347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投入係数表!AM5</f>
        <v>1.9839979184284134E-2</v>
      </c>
      <c r="E5" s="110">
        <f>$C$41*D5</f>
        <v>1.9839979184284133</v>
      </c>
      <c r="F5" s="85">
        <f>分析係数表!C8</f>
        <v>0.31930596918295995</v>
      </c>
      <c r="G5" s="110">
        <f t="shared" ref="G5:G38" si="0">E5*F5</f>
        <v>0.63350237820075961</v>
      </c>
      <c r="H5" s="110">
        <f t="array" ref="H5:H43">MMULT(逆行列係数!C5:AO43,'37'!G5:G43)</f>
        <v>0.73825550109941462</v>
      </c>
      <c r="I5" s="110">
        <f t="shared" ref="I5:I38" si="1">C5+H5</f>
        <v>0.73825550109941462</v>
      </c>
      <c r="J5" s="85">
        <f>分析係数表!G8</f>
        <v>0.11985164942416553</v>
      </c>
      <c r="K5" s="111">
        <f t="shared" ref="K5:K38" si="2">I5*J5</f>
        <v>8.8481139503228695E-2</v>
      </c>
      <c r="L5" s="79" t="s">
        <v>178</v>
      </c>
      <c r="M5" s="80" t="s">
        <v>178</v>
      </c>
      <c r="N5" s="81">
        <f>分析係数表!H8</f>
        <v>1.0269115390614515E-2</v>
      </c>
      <c r="O5" s="82">
        <f t="shared" ref="O5:O43" si="3">$M$44*N5</f>
        <v>0.19561048539946671</v>
      </c>
      <c r="P5" s="76">
        <f>分析係数表!C8</f>
        <v>0.31930596918295995</v>
      </c>
      <c r="Q5" s="82">
        <f t="shared" ref="Q5:Q38" si="4">O5*P5</f>
        <v>6.2459595622825957E-2</v>
      </c>
      <c r="R5" s="83">
        <f t="array" ref="R5:R43">MMULT(逆行列係数!C5:AO43,'37'!Q5:Q43)</f>
        <v>8.0872358680862164E-2</v>
      </c>
      <c r="S5" s="84">
        <f t="shared" ref="S5:S38" si="5">I5+R5</f>
        <v>0.8191278597802768</v>
      </c>
      <c r="T5" s="85">
        <f>分析係数表!F8</f>
        <v>0.45168846379074762</v>
      </c>
      <c r="U5" s="86">
        <f t="shared" ref="U5:U38" si="6">S5*T5</f>
        <v>0.36999060463235617</v>
      </c>
      <c r="V5" s="87">
        <f>分析係数表!D8</f>
        <v>0.28986921725551434</v>
      </c>
      <c r="W5" s="88">
        <f t="shared" ref="W5:W38" si="7">ROUND(S5*V5,0)</f>
        <v>0</v>
      </c>
      <c r="X5" s="76">
        <f>分析係数表!E8</f>
        <v>0.15732968963497951</v>
      </c>
      <c r="Y5" s="89">
        <f t="shared" ref="Y5:Y38" si="8">ROUND(S5*X5,0)</f>
        <v>0</v>
      </c>
    </row>
    <row r="6" spans="1:25" x14ac:dyDescent="0.2">
      <c r="A6" s="6" t="s">
        <v>220</v>
      </c>
      <c r="B6" s="5" t="s">
        <v>266</v>
      </c>
      <c r="C6" s="90"/>
      <c r="D6" s="107">
        <f>投入係数表!AM6</f>
        <v>1.203408573472972E-3</v>
      </c>
      <c r="E6" s="110">
        <f t="shared" ref="E6:E43" si="9">$C$41*D6</f>
        <v>0.1203408573472972</v>
      </c>
      <c r="F6" s="85">
        <f>分析係数表!C9</f>
        <v>0.10538116591928248</v>
      </c>
      <c r="G6" s="110">
        <f t="shared" si="0"/>
        <v>1.2681659854984231E-2</v>
      </c>
      <c r="H6" s="110">
        <v>1.3474660736479708E-2</v>
      </c>
      <c r="I6" s="110">
        <f t="shared" si="1"/>
        <v>1.3474660736479708E-2</v>
      </c>
      <c r="J6" s="85">
        <f>分析係数表!G9</f>
        <v>0.23529411764705882</v>
      </c>
      <c r="K6" s="111">
        <f t="shared" si="2"/>
        <v>3.1705084085834607E-3</v>
      </c>
      <c r="L6" s="79"/>
      <c r="M6" s="80"/>
      <c r="N6" s="81">
        <f>分析係数表!H9</f>
        <v>5.5136190016722222E-4</v>
      </c>
      <c r="O6" s="82">
        <f t="shared" si="3"/>
        <v>1.0502576397286802E-2</v>
      </c>
      <c r="P6" s="76">
        <f>分析係数表!C9</f>
        <v>0.10538116591928248</v>
      </c>
      <c r="Q6" s="82">
        <f t="shared" si="4"/>
        <v>1.1067737459024205E-3</v>
      </c>
      <c r="R6" s="83">
        <v>1.3086203715318235E-3</v>
      </c>
      <c r="S6" s="84">
        <f t="shared" si="5"/>
        <v>1.4783281108011533E-2</v>
      </c>
      <c r="T6" s="85">
        <f>分析係数表!F9</f>
        <v>0.68627450980392157</v>
      </c>
      <c r="U6" s="86">
        <f t="shared" si="6"/>
        <v>1.0145388995694189E-2</v>
      </c>
      <c r="V6" s="87">
        <f>分析係数表!D9</f>
        <v>0.17647058823529413</v>
      </c>
      <c r="W6" s="88">
        <f t="shared" si="7"/>
        <v>0</v>
      </c>
      <c r="X6" s="76">
        <f>分析係数表!E9</f>
        <v>0.11764705882352941</v>
      </c>
      <c r="Y6" s="89">
        <f t="shared" si="8"/>
        <v>0</v>
      </c>
    </row>
    <row r="7" spans="1:25" x14ac:dyDescent="0.2">
      <c r="A7" s="6" t="s">
        <v>221</v>
      </c>
      <c r="B7" s="5" t="s">
        <v>267</v>
      </c>
      <c r="C7" s="90"/>
      <c r="D7" s="107">
        <f>投入係数表!AM7</f>
        <v>4.390815065374358E-3</v>
      </c>
      <c r="E7" s="110">
        <f t="shared" si="9"/>
        <v>0.43908150653743583</v>
      </c>
      <c r="F7" s="85">
        <f>分析係数表!C10</f>
        <v>4.5045045045044585E-3</v>
      </c>
      <c r="G7" s="110">
        <f t="shared" si="0"/>
        <v>1.9778446240424834E-3</v>
      </c>
      <c r="H7" s="110">
        <v>2.1711905585168425E-3</v>
      </c>
      <c r="I7" s="110">
        <f t="shared" si="1"/>
        <v>2.1711905585168425E-3</v>
      </c>
      <c r="J7" s="85">
        <f>分析係数表!G10</f>
        <v>0.2857142857142857</v>
      </c>
      <c r="K7" s="111">
        <f t="shared" si="2"/>
        <v>6.2034015957624072E-4</v>
      </c>
      <c r="L7" s="79"/>
      <c r="M7" s="80"/>
      <c r="N7" s="81">
        <f>分析係数表!H10</f>
        <v>1.0301761818913889E-3</v>
      </c>
      <c r="O7" s="82">
        <f t="shared" si="3"/>
        <v>1.9623234847562183E-2</v>
      </c>
      <c r="P7" s="76">
        <f>分析係数表!C10</f>
        <v>4.5045045045044585E-3</v>
      </c>
      <c r="Q7" s="82">
        <f t="shared" si="4"/>
        <v>8.8392949763792722E-5</v>
      </c>
      <c r="R7" s="83">
        <v>1.3105037067961901E-4</v>
      </c>
      <c r="S7" s="84">
        <f t="shared" si="5"/>
        <v>2.3022409291964616E-3</v>
      </c>
      <c r="T7" s="85">
        <f>分析係数表!F10</f>
        <v>0.5714285714285714</v>
      </c>
      <c r="U7" s="86">
        <f t="shared" si="6"/>
        <v>1.3155662452551209E-3</v>
      </c>
      <c r="V7" s="87">
        <f>分析係数表!D10</f>
        <v>0</v>
      </c>
      <c r="W7" s="88">
        <f t="shared" si="7"/>
        <v>0</v>
      </c>
      <c r="X7" s="76">
        <f>分析係数表!E10</f>
        <v>0</v>
      </c>
      <c r="Y7" s="89">
        <f t="shared" si="8"/>
        <v>0</v>
      </c>
    </row>
    <row r="8" spans="1:25" x14ac:dyDescent="0.2">
      <c r="A8" s="6" t="s">
        <v>222</v>
      </c>
      <c r="B8" s="5" t="s">
        <v>27</v>
      </c>
      <c r="C8" s="90"/>
      <c r="D8" s="107">
        <f>投入係数表!AM8</f>
        <v>0</v>
      </c>
      <c r="E8" s="110">
        <f t="shared" si="9"/>
        <v>0</v>
      </c>
      <c r="F8" s="85">
        <f>分析係数表!C11</f>
        <v>3.1931139802859887E-3</v>
      </c>
      <c r="G8" s="110">
        <f t="shared" si="0"/>
        <v>0</v>
      </c>
      <c r="H8" s="110">
        <v>1.7710102534751935E-3</v>
      </c>
      <c r="I8" s="110">
        <f t="shared" si="1"/>
        <v>1.7710102534751935E-3</v>
      </c>
      <c r="J8" s="85">
        <f>分析係数表!G11</f>
        <v>0.37142857142857144</v>
      </c>
      <c r="K8" s="111">
        <f t="shared" si="2"/>
        <v>6.5780380843364326E-4</v>
      </c>
      <c r="L8" s="79"/>
      <c r="M8" s="80"/>
      <c r="N8" s="81">
        <f>分析係数表!H11</f>
        <v>-1.8136904610763891E-5</v>
      </c>
      <c r="O8" s="82">
        <f t="shared" si="3"/>
        <v>-3.4547948675285535E-4</v>
      </c>
      <c r="P8" s="76">
        <f>分析係数表!C11</f>
        <v>3.1931139802859887E-3</v>
      </c>
      <c r="Q8" s="82">
        <f t="shared" si="4"/>
        <v>-1.1031553790525704E-6</v>
      </c>
      <c r="R8" s="83">
        <v>2.4591718222891372E-4</v>
      </c>
      <c r="S8" s="84">
        <f t="shared" si="5"/>
        <v>2.0169274357041073E-3</v>
      </c>
      <c r="T8" s="85">
        <f>分析係数表!F11</f>
        <v>0.6</v>
      </c>
      <c r="U8" s="86">
        <f t="shared" si="6"/>
        <v>1.2101564614224642E-3</v>
      </c>
      <c r="V8" s="87">
        <f>分析係数表!D11</f>
        <v>2.8571428571428571E-2</v>
      </c>
      <c r="W8" s="88">
        <f t="shared" si="7"/>
        <v>0</v>
      </c>
      <c r="X8" s="76">
        <f>分析係数表!E11</f>
        <v>0</v>
      </c>
      <c r="Y8" s="89">
        <f t="shared" si="8"/>
        <v>0</v>
      </c>
    </row>
    <row r="9" spans="1:25" x14ac:dyDescent="0.2">
      <c r="A9" s="6" t="s">
        <v>223</v>
      </c>
      <c r="B9" s="5" t="s">
        <v>191</v>
      </c>
      <c r="C9" s="90"/>
      <c r="D9" s="107">
        <f>投入係数表!AM9</f>
        <v>0.15439406752097834</v>
      </c>
      <c r="E9" s="110">
        <f t="shared" si="9"/>
        <v>15.439406752097835</v>
      </c>
      <c r="F9" s="85">
        <f>分析係数表!C12</f>
        <v>6.6043595279642764E-2</v>
      </c>
      <c r="G9" s="110">
        <f t="shared" si="0"/>
        <v>1.0196739308933331</v>
      </c>
      <c r="H9" s="110">
        <v>1.0483068161988067</v>
      </c>
      <c r="I9" s="110">
        <f t="shared" si="1"/>
        <v>1.0483068161988067</v>
      </c>
      <c r="J9" s="85">
        <f>分析係数表!G12</f>
        <v>0.14090852981113441</v>
      </c>
      <c r="K9" s="111">
        <f t="shared" si="2"/>
        <v>0.14771537226156498</v>
      </c>
      <c r="L9" s="79"/>
      <c r="M9" s="80"/>
      <c r="N9" s="81">
        <f>分析係数表!H12</f>
        <v>8.4811793340854105E-2</v>
      </c>
      <c r="O9" s="82">
        <f t="shared" si="3"/>
        <v>1.6155311759537021</v>
      </c>
      <c r="P9" s="76">
        <f>分析係数表!C12</f>
        <v>6.6043595279642764E-2</v>
      </c>
      <c r="Q9" s="82">
        <f t="shared" si="4"/>
        <v>0.10669548714633165</v>
      </c>
      <c r="R9" s="83">
        <v>0.11941649000021107</v>
      </c>
      <c r="S9" s="84">
        <f t="shared" si="5"/>
        <v>1.1677233061990178</v>
      </c>
      <c r="T9" s="85">
        <f>分析係数表!F12</f>
        <v>0.31027033699543266</v>
      </c>
      <c r="U9" s="86">
        <f t="shared" si="6"/>
        <v>0.36230990373179006</v>
      </c>
      <c r="V9" s="87">
        <f>分析係数表!D12</f>
        <v>7.3571164053820512E-2</v>
      </c>
      <c r="W9" s="88">
        <f t="shared" si="7"/>
        <v>0</v>
      </c>
      <c r="X9" s="76">
        <f>分析係数表!E12</f>
        <v>7.8015059869151956E-2</v>
      </c>
      <c r="Y9" s="89">
        <f t="shared" si="8"/>
        <v>0</v>
      </c>
    </row>
    <row r="10" spans="1:25" x14ac:dyDescent="0.2">
      <c r="A10" s="6" t="s">
        <v>224</v>
      </c>
      <c r="B10" s="5" t="s">
        <v>28</v>
      </c>
      <c r="C10" s="90"/>
      <c r="D10" s="107">
        <f>投入係数表!AM10</f>
        <v>3.5126520522994861E-3</v>
      </c>
      <c r="E10" s="110">
        <f t="shared" si="9"/>
        <v>0.35126520522994864</v>
      </c>
      <c r="F10" s="85">
        <f>分析係数表!C13</f>
        <v>0</v>
      </c>
      <c r="G10" s="110">
        <f t="shared" si="0"/>
        <v>0</v>
      </c>
      <c r="H10" s="110">
        <v>0</v>
      </c>
      <c r="I10" s="110">
        <f t="shared" si="1"/>
        <v>0</v>
      </c>
      <c r="J10" s="85">
        <f>分析係数表!G13</f>
        <v>0.24778761061946902</v>
      </c>
      <c r="K10" s="111">
        <f t="shared" si="2"/>
        <v>0</v>
      </c>
      <c r="L10" s="79"/>
      <c r="M10" s="80"/>
      <c r="N10" s="81">
        <f>分析係数表!H13</f>
        <v>1.3780420123258403E-2</v>
      </c>
      <c r="O10" s="82">
        <f t="shared" si="3"/>
        <v>0.26249531403481946</v>
      </c>
      <c r="P10" s="76">
        <f>分析係数表!C13</f>
        <v>0</v>
      </c>
      <c r="Q10" s="82">
        <f t="shared" si="4"/>
        <v>0</v>
      </c>
      <c r="R10" s="83">
        <v>0</v>
      </c>
      <c r="S10" s="84">
        <f t="shared" si="5"/>
        <v>0</v>
      </c>
      <c r="T10" s="85">
        <f>分析係数表!F13</f>
        <v>0.38938053097345132</v>
      </c>
      <c r="U10" s="86">
        <f t="shared" si="6"/>
        <v>0</v>
      </c>
      <c r="V10" s="87">
        <f>分析係数表!D13</f>
        <v>0.4336283185840708</v>
      </c>
      <c r="W10" s="88">
        <f t="shared" si="7"/>
        <v>0</v>
      </c>
      <c r="X10" s="76">
        <f>分析係数表!E13</f>
        <v>0.32743362831858408</v>
      </c>
      <c r="Y10" s="89">
        <f t="shared" si="8"/>
        <v>0</v>
      </c>
    </row>
    <row r="11" spans="1:25" x14ac:dyDescent="0.2">
      <c r="A11" s="6" t="s">
        <v>225</v>
      </c>
      <c r="B11" s="5" t="s">
        <v>268</v>
      </c>
      <c r="C11" s="90"/>
      <c r="D11" s="107">
        <f>投入係数表!AM11</f>
        <v>5.9519937552852406E-3</v>
      </c>
      <c r="E11" s="110">
        <f t="shared" si="9"/>
        <v>0.59519937552852409</v>
      </c>
      <c r="F11" s="85">
        <f>分析係数表!C14</f>
        <v>0.21132596685082872</v>
      </c>
      <c r="G11" s="110">
        <f t="shared" si="0"/>
        <v>0.12578108350257483</v>
      </c>
      <c r="H11" s="110">
        <v>0.21994600712331192</v>
      </c>
      <c r="I11" s="110">
        <f t="shared" si="1"/>
        <v>0.21994600712331192</v>
      </c>
      <c r="J11" s="85">
        <f>分析係数表!G14</f>
        <v>0.15875192868163895</v>
      </c>
      <c r="K11" s="111">
        <f t="shared" si="2"/>
        <v>3.4916852836651267E-2</v>
      </c>
      <c r="L11" s="79"/>
      <c r="M11" s="80"/>
      <c r="N11" s="81">
        <f>分析係数表!H14</f>
        <v>1.0700773720350694E-3</v>
      </c>
      <c r="O11" s="82">
        <f t="shared" si="3"/>
        <v>2.0383289718418462E-2</v>
      </c>
      <c r="P11" s="76">
        <f>分析係数表!C14</f>
        <v>0.21132596685082872</v>
      </c>
      <c r="Q11" s="82">
        <f t="shared" si="4"/>
        <v>4.3075184073453378E-3</v>
      </c>
      <c r="R11" s="83">
        <v>2.2906947797860924E-2</v>
      </c>
      <c r="S11" s="84">
        <f t="shared" si="5"/>
        <v>0.24285295492117284</v>
      </c>
      <c r="T11" s="85">
        <f>分析係数表!F14</f>
        <v>0.30327447282701869</v>
      </c>
      <c r="U11" s="86">
        <f t="shared" si="6"/>
        <v>7.3651101878202424E-2</v>
      </c>
      <c r="V11" s="87">
        <f>分析係数表!D14</f>
        <v>3.2144693982513288E-2</v>
      </c>
      <c r="W11" s="88">
        <f t="shared" si="7"/>
        <v>0</v>
      </c>
      <c r="X11" s="76">
        <f>分析係数表!E14</f>
        <v>3.1630378878793074E-2</v>
      </c>
      <c r="Y11" s="89">
        <f t="shared" si="8"/>
        <v>0</v>
      </c>
    </row>
    <row r="12" spans="1:25" x14ac:dyDescent="0.2">
      <c r="A12" s="6" t="s">
        <v>226</v>
      </c>
      <c r="B12" s="5" t="s">
        <v>29</v>
      </c>
      <c r="C12" s="90"/>
      <c r="D12" s="107">
        <f>投入係数表!AM12</f>
        <v>6.3748129838027707E-3</v>
      </c>
      <c r="E12" s="110">
        <f t="shared" si="9"/>
        <v>0.63748129838027712</v>
      </c>
      <c r="F12" s="85">
        <f>分析係数表!C15</f>
        <v>0</v>
      </c>
      <c r="G12" s="110">
        <f t="shared" si="0"/>
        <v>0</v>
      </c>
      <c r="H12" s="110">
        <v>0</v>
      </c>
      <c r="I12" s="110">
        <f t="shared" si="1"/>
        <v>0</v>
      </c>
      <c r="J12" s="85">
        <f>分析係数表!G15</f>
        <v>9.5610291218868382E-2</v>
      </c>
      <c r="K12" s="111">
        <f t="shared" si="2"/>
        <v>0</v>
      </c>
      <c r="L12" s="79"/>
      <c r="M12" s="80"/>
      <c r="N12" s="81">
        <f>分析係数表!H15</f>
        <v>7.8206332681613894E-3</v>
      </c>
      <c r="O12" s="82">
        <f t="shared" si="3"/>
        <v>0.14897075468783122</v>
      </c>
      <c r="P12" s="76">
        <f>分析係数表!C15</f>
        <v>0</v>
      </c>
      <c r="Q12" s="82">
        <f t="shared" si="4"/>
        <v>0</v>
      </c>
      <c r="R12" s="83">
        <v>0</v>
      </c>
      <c r="S12" s="84">
        <f t="shared" si="5"/>
        <v>0</v>
      </c>
      <c r="T12" s="85">
        <f>分析係数表!F15</f>
        <v>0.30380007199053838</v>
      </c>
      <c r="U12" s="86">
        <f t="shared" si="6"/>
        <v>0</v>
      </c>
      <c r="V12" s="87">
        <f>分析係数表!D15</f>
        <v>2.6036578049742035E-2</v>
      </c>
      <c r="W12" s="88">
        <f t="shared" si="7"/>
        <v>0</v>
      </c>
      <c r="X12" s="76">
        <f>分析係数表!E15</f>
        <v>2.4065408546305341E-2</v>
      </c>
      <c r="Y12" s="89">
        <f t="shared" si="8"/>
        <v>0</v>
      </c>
    </row>
    <row r="13" spans="1:25" x14ac:dyDescent="0.2">
      <c r="A13" s="6" t="s">
        <v>227</v>
      </c>
      <c r="B13" s="5" t="s">
        <v>30</v>
      </c>
      <c r="C13" s="90"/>
      <c r="D13" s="107">
        <f>投入係数表!AM13</f>
        <v>5.1063552982501788E-3</v>
      </c>
      <c r="E13" s="110">
        <f t="shared" si="9"/>
        <v>0.51063552982501792</v>
      </c>
      <c r="F13" s="85">
        <f>分析係数表!C16</f>
        <v>5.160637490513531E-2</v>
      </c>
      <c r="G13" s="110">
        <f t="shared" si="0"/>
        <v>2.6352048592032277E-2</v>
      </c>
      <c r="H13" s="110">
        <v>3.580325140588566E-2</v>
      </c>
      <c r="I13" s="110">
        <f t="shared" si="1"/>
        <v>3.580325140588566E-2</v>
      </c>
      <c r="J13" s="85">
        <f>分析係数表!G16</f>
        <v>3.3358042994810974E-2</v>
      </c>
      <c r="K13" s="111">
        <f t="shared" si="2"/>
        <v>1.1943263997515603E-3</v>
      </c>
      <c r="L13" s="79"/>
      <c r="M13" s="80"/>
      <c r="N13" s="81">
        <f>分析係数表!H16</f>
        <v>1.6069297485136805E-2</v>
      </c>
      <c r="O13" s="82">
        <f t="shared" si="3"/>
        <v>0.30609482526302978</v>
      </c>
      <c r="P13" s="76">
        <f>分析係数表!C16</f>
        <v>5.160637490513531E-2</v>
      </c>
      <c r="Q13" s="82">
        <f t="shared" si="4"/>
        <v>1.5796444309045799E-2</v>
      </c>
      <c r="R13" s="83">
        <v>1.8029441929461015E-2</v>
      </c>
      <c r="S13" s="84">
        <f t="shared" si="5"/>
        <v>5.3832693335346675E-2</v>
      </c>
      <c r="T13" s="85">
        <f>分析係数表!F16</f>
        <v>0.28836174944403259</v>
      </c>
      <c r="U13" s="86">
        <f t="shared" si="6"/>
        <v>1.552328962746468E-2</v>
      </c>
      <c r="V13" s="87">
        <f>分析係数表!D16</f>
        <v>3.1875463306152707E-2</v>
      </c>
      <c r="W13" s="88">
        <f t="shared" si="7"/>
        <v>0</v>
      </c>
      <c r="X13" s="76">
        <f>分析係数表!E16</f>
        <v>3.039288361749444E-2</v>
      </c>
      <c r="Y13" s="89">
        <f t="shared" si="8"/>
        <v>0</v>
      </c>
    </row>
    <row r="14" spans="1:25" x14ac:dyDescent="0.2">
      <c r="A14" s="6" t="s">
        <v>2</v>
      </c>
      <c r="B14" s="5" t="s">
        <v>365</v>
      </c>
      <c r="C14" s="90"/>
      <c r="D14" s="107">
        <f>投入係数表!AM14</f>
        <v>2.8296363754634749E-3</v>
      </c>
      <c r="E14" s="110">
        <f t="shared" si="9"/>
        <v>0.28296363754634751</v>
      </c>
      <c r="F14" s="85">
        <f>分析係数表!C17</f>
        <v>0.10194271980773084</v>
      </c>
      <c r="G14" s="110">
        <f t="shared" si="0"/>
        <v>2.8846082818163612E-2</v>
      </c>
      <c r="H14" s="110">
        <v>4.7991727324761785E-2</v>
      </c>
      <c r="I14" s="110">
        <f t="shared" si="1"/>
        <v>4.7991727324761785E-2</v>
      </c>
      <c r="J14" s="85">
        <f>分析係数表!G17</f>
        <v>0.21196160054370911</v>
      </c>
      <c r="K14" s="111">
        <f t="shared" si="2"/>
        <v>1.0172403336613766E-2</v>
      </c>
      <c r="L14" s="79"/>
      <c r="M14" s="80"/>
      <c r="N14" s="81">
        <f>分析係数表!H17</f>
        <v>2.8221023574348612E-3</v>
      </c>
      <c r="O14" s="82">
        <f t="shared" si="3"/>
        <v>5.3756608138744284E-2</v>
      </c>
      <c r="P14" s="76">
        <f>分析係数表!C17</f>
        <v>0.10194271980773084</v>
      </c>
      <c r="Q14" s="82">
        <f t="shared" si="4"/>
        <v>5.4800948413019921E-3</v>
      </c>
      <c r="R14" s="83">
        <v>1.2019831389059666E-2</v>
      </c>
      <c r="S14" s="84">
        <f t="shared" si="5"/>
        <v>6.0011558713821453E-2</v>
      </c>
      <c r="T14" s="85">
        <f>分析係数表!F17</f>
        <v>0.32180783280944697</v>
      </c>
      <c r="U14" s="86">
        <f t="shared" si="6"/>
        <v>1.9312189653211763E-2</v>
      </c>
      <c r="V14" s="87">
        <f>分析係数表!D17</f>
        <v>8.2490867385948519E-2</v>
      </c>
      <c r="W14" s="88">
        <f t="shared" si="7"/>
        <v>0</v>
      </c>
      <c r="X14" s="76">
        <f>分析係数表!E17</f>
        <v>8.6313822105173729E-2</v>
      </c>
      <c r="Y14" s="89">
        <f t="shared" si="8"/>
        <v>0</v>
      </c>
    </row>
    <row r="15" spans="1:25" x14ac:dyDescent="0.2">
      <c r="A15" s="6" t="s">
        <v>3</v>
      </c>
      <c r="B15" s="5" t="s">
        <v>31</v>
      </c>
      <c r="C15" s="90"/>
      <c r="D15" s="107">
        <f>投入係数表!AM15</f>
        <v>1.3985559097118325E-3</v>
      </c>
      <c r="E15" s="110">
        <f t="shared" si="9"/>
        <v>0.13985559097118325</v>
      </c>
      <c r="F15" s="85">
        <f>分析係数表!C18</f>
        <v>6.449787835926446E-2</v>
      </c>
      <c r="G15" s="110">
        <f t="shared" si="0"/>
        <v>9.0203888943224224E-3</v>
      </c>
      <c r="H15" s="110">
        <v>1.128449639425178E-2</v>
      </c>
      <c r="I15" s="110">
        <f t="shared" si="1"/>
        <v>1.128449639425178E-2</v>
      </c>
      <c r="J15" s="85">
        <f>分析係数表!G18</f>
        <v>0.21547360809833696</v>
      </c>
      <c r="K15" s="111">
        <f t="shared" si="2"/>
        <v>2.4315111536421046E-3</v>
      </c>
      <c r="L15" s="79"/>
      <c r="M15" s="80"/>
      <c r="N15" s="81">
        <f>分析係数表!H18</f>
        <v>4.2077618696972224E-4</v>
      </c>
      <c r="O15" s="82">
        <f t="shared" si="3"/>
        <v>8.0151240926662429E-3</v>
      </c>
      <c r="P15" s="76">
        <f>分析係数表!C18</f>
        <v>6.449787835926446E-2</v>
      </c>
      <c r="Q15" s="82">
        <f t="shared" si="4"/>
        <v>5.1695849876319728E-4</v>
      </c>
      <c r="R15" s="83">
        <v>1.3286365630759377E-3</v>
      </c>
      <c r="S15" s="84">
        <f t="shared" si="5"/>
        <v>1.2613132957327718E-2</v>
      </c>
      <c r="T15" s="85">
        <f>分析係数表!F18</f>
        <v>0.45914678235719453</v>
      </c>
      <c r="U15" s="86">
        <f t="shared" si="6"/>
        <v>5.7912794128005072E-3</v>
      </c>
      <c r="V15" s="87">
        <f>分析係数表!D18</f>
        <v>2.2415039768618944E-2</v>
      </c>
      <c r="W15" s="88">
        <f t="shared" si="7"/>
        <v>0</v>
      </c>
      <c r="X15" s="76">
        <f>分析係数表!E18</f>
        <v>1.6630513376717282E-2</v>
      </c>
      <c r="Y15" s="89">
        <f t="shared" si="8"/>
        <v>0</v>
      </c>
    </row>
    <row r="16" spans="1:25" x14ac:dyDescent="0.2">
      <c r="A16" s="6" t="s">
        <v>4</v>
      </c>
      <c r="B16" s="5" t="s">
        <v>32</v>
      </c>
      <c r="C16" s="90"/>
      <c r="D16" s="107">
        <f>投入係数表!AM16</f>
        <v>0</v>
      </c>
      <c r="E16" s="110">
        <f t="shared" si="9"/>
        <v>0</v>
      </c>
      <c r="F16" s="85">
        <f>分析係数表!C19</f>
        <v>8.3816636211964779E-2</v>
      </c>
      <c r="G16" s="110">
        <f t="shared" si="0"/>
        <v>0</v>
      </c>
      <c r="H16" s="110">
        <v>2.4768205397944693E-3</v>
      </c>
      <c r="I16" s="110">
        <f t="shared" si="1"/>
        <v>2.4768205397944693E-3</v>
      </c>
      <c r="J16" s="85">
        <f>分析係数表!G19</f>
        <v>5.7589381288803254E-2</v>
      </c>
      <c r="K16" s="111">
        <f t="shared" si="2"/>
        <v>1.4263856245016318E-4</v>
      </c>
      <c r="L16" s="79"/>
      <c r="M16" s="80"/>
      <c r="N16" s="81">
        <f>分析係数表!H19</f>
        <v>-1.0882142766458335E-4</v>
      </c>
      <c r="O16" s="82">
        <f t="shared" si="3"/>
        <v>-2.0728769205171321E-3</v>
      </c>
      <c r="P16" s="76">
        <f>分析係数表!C19</f>
        <v>8.3816636211964779E-2</v>
      </c>
      <c r="Q16" s="82">
        <f t="shared" si="4"/>
        <v>-1.7374157075916228E-4</v>
      </c>
      <c r="R16" s="83">
        <v>1.1234772951495163E-3</v>
      </c>
      <c r="S16" s="84">
        <f t="shared" si="5"/>
        <v>3.6002978349439856E-3</v>
      </c>
      <c r="T16" s="85">
        <f>分析係数表!F19</f>
        <v>0.2397773496039392</v>
      </c>
      <c r="U16" s="86">
        <f t="shared" si="6"/>
        <v>8.6326987264766946E-4</v>
      </c>
      <c r="V16" s="87">
        <f>分析係数表!D19</f>
        <v>1.3059302076643117E-2</v>
      </c>
      <c r="W16" s="88">
        <f t="shared" si="7"/>
        <v>0</v>
      </c>
      <c r="X16" s="76">
        <f>分析係数表!E19</f>
        <v>1.4771997430956968E-2</v>
      </c>
      <c r="Y16" s="89">
        <f t="shared" si="8"/>
        <v>0</v>
      </c>
    </row>
    <row r="17" spans="1:25" x14ac:dyDescent="0.2">
      <c r="A17" s="6" t="s">
        <v>5</v>
      </c>
      <c r="B17" s="5" t="s">
        <v>33</v>
      </c>
      <c r="C17" s="90"/>
      <c r="D17" s="107">
        <f>投入係数表!AM17</f>
        <v>3.9029467247772066E-4</v>
      </c>
      <c r="E17" s="110">
        <f t="shared" si="9"/>
        <v>3.9029467247772065E-2</v>
      </c>
      <c r="F17" s="85">
        <f>分析係数表!C20</f>
        <v>0.20483184148778999</v>
      </c>
      <c r="G17" s="110">
        <f t="shared" si="0"/>
        <v>7.9944776486485392E-3</v>
      </c>
      <c r="H17" s="110">
        <v>1.3856750874154571E-2</v>
      </c>
      <c r="I17" s="110">
        <f t="shared" si="1"/>
        <v>1.3856750874154571E-2</v>
      </c>
      <c r="J17" s="85">
        <f>分析係数表!G20</f>
        <v>0.10000439000834102</v>
      </c>
      <c r="K17" s="111">
        <f t="shared" si="2"/>
        <v>1.3857359186673741E-3</v>
      </c>
      <c r="L17" s="79"/>
      <c r="M17" s="80"/>
      <c r="N17" s="81">
        <f>分析係数表!H20</f>
        <v>5.2234285279000004E-4</v>
      </c>
      <c r="O17" s="82">
        <f t="shared" si="3"/>
        <v>9.9498092184822345E-3</v>
      </c>
      <c r="P17" s="76">
        <f>分析係数表!C20</f>
        <v>0.20483184148778999</v>
      </c>
      <c r="Q17" s="82">
        <f t="shared" si="4"/>
        <v>2.0380377446739045E-3</v>
      </c>
      <c r="R17" s="83">
        <v>7.2321717480429643E-3</v>
      </c>
      <c r="S17" s="84">
        <f t="shared" si="5"/>
        <v>2.1088922622197536E-2</v>
      </c>
      <c r="T17" s="85">
        <f>分析係数表!F20</f>
        <v>0.22283682338996444</v>
      </c>
      <c r="U17" s="86">
        <f t="shared" si="6"/>
        <v>4.6993885258472578E-3</v>
      </c>
      <c r="V17" s="87">
        <f>分析係数表!D20</f>
        <v>1.650643136221959E-2</v>
      </c>
      <c r="W17" s="88">
        <f t="shared" si="7"/>
        <v>0</v>
      </c>
      <c r="X17" s="76">
        <f>分析係数表!E20</f>
        <v>1.8613635365907197E-2</v>
      </c>
      <c r="Y17" s="89">
        <f t="shared" si="8"/>
        <v>0</v>
      </c>
    </row>
    <row r="18" spans="1:25" x14ac:dyDescent="0.2">
      <c r="A18" s="6" t="s">
        <v>6</v>
      </c>
      <c r="B18" s="5" t="s">
        <v>34</v>
      </c>
      <c r="C18" s="90"/>
      <c r="D18" s="107">
        <f>投入係数表!AM18</f>
        <v>2.4393417029857541E-3</v>
      </c>
      <c r="E18" s="110">
        <f t="shared" si="9"/>
        <v>0.24393417029857539</v>
      </c>
      <c r="F18" s="85">
        <f>分析係数表!C21</f>
        <v>0.18990139408364504</v>
      </c>
      <c r="G18" s="110">
        <f t="shared" si="0"/>
        <v>4.6323439004336747E-2</v>
      </c>
      <c r="H18" s="110">
        <v>5.9415933458905945E-2</v>
      </c>
      <c r="I18" s="110">
        <f t="shared" si="1"/>
        <v>5.9415933458905945E-2</v>
      </c>
      <c r="J18" s="85">
        <f>分析係数表!G21</f>
        <v>0.28518653100775193</v>
      </c>
      <c r="K18" s="111">
        <f t="shared" si="2"/>
        <v>1.6944623949732805E-2</v>
      </c>
      <c r="L18" s="79"/>
      <c r="M18" s="80"/>
      <c r="N18" s="81">
        <f>分析係数表!H21</f>
        <v>8.7057142131666677E-4</v>
      </c>
      <c r="O18" s="82">
        <f t="shared" si="3"/>
        <v>1.6583015364137057E-2</v>
      </c>
      <c r="P18" s="76">
        <f>分析係数表!C21</f>
        <v>0.18990139408364504</v>
      </c>
      <c r="Q18" s="82">
        <f t="shared" si="4"/>
        <v>3.1491377357601318E-3</v>
      </c>
      <c r="R18" s="83">
        <v>8.506765706475846E-3</v>
      </c>
      <c r="S18" s="84">
        <f t="shared" si="5"/>
        <v>6.7922699165381795E-2</v>
      </c>
      <c r="T18" s="85">
        <f>分析係数表!F21</f>
        <v>0.42587209302325579</v>
      </c>
      <c r="U18" s="86">
        <f t="shared" si="6"/>
        <v>2.8926382057350094E-2</v>
      </c>
      <c r="V18" s="87">
        <f>分析係数表!D21</f>
        <v>1.7623546511627907E-2</v>
      </c>
      <c r="W18" s="88">
        <f t="shared" si="7"/>
        <v>0</v>
      </c>
      <c r="X18" s="76">
        <f>分析係数表!E21</f>
        <v>1.5746124031007752E-2</v>
      </c>
      <c r="Y18" s="89">
        <f t="shared" si="8"/>
        <v>0</v>
      </c>
    </row>
    <row r="19" spans="1:25" x14ac:dyDescent="0.2">
      <c r="A19" s="6" t="s">
        <v>7</v>
      </c>
      <c r="B19" s="5" t="s">
        <v>269</v>
      </c>
      <c r="C19" s="90"/>
      <c r="D19" s="107">
        <f>投入係数表!AM19</f>
        <v>0</v>
      </c>
      <c r="E19" s="110">
        <f t="shared" si="9"/>
        <v>0</v>
      </c>
      <c r="F19" s="85">
        <f>分析係数表!C22</f>
        <v>1.6020972909991271E-2</v>
      </c>
      <c r="G19" s="110">
        <f t="shared" si="0"/>
        <v>0</v>
      </c>
      <c r="H19" s="110">
        <v>7.6157760655139986E-4</v>
      </c>
      <c r="I19" s="110">
        <f t="shared" si="1"/>
        <v>7.6157760655139986E-4</v>
      </c>
      <c r="J19" s="85">
        <f>分析係数表!G22</f>
        <v>0.19438596491228069</v>
      </c>
      <c r="K19" s="111">
        <f t="shared" si="2"/>
        <v>1.4803999790507911E-4</v>
      </c>
      <c r="L19" s="79"/>
      <c r="M19" s="80"/>
      <c r="N19" s="81">
        <f>分析係数表!H22</f>
        <v>3.9901190143680555E-5</v>
      </c>
      <c r="O19" s="82">
        <f t="shared" si="3"/>
        <v>7.6005487085628164E-4</v>
      </c>
      <c r="P19" s="76">
        <f>分析係数表!C22</f>
        <v>1.6020972909991271E-2</v>
      </c>
      <c r="Q19" s="82">
        <f t="shared" si="4"/>
        <v>1.2176818496095402E-5</v>
      </c>
      <c r="R19" s="83">
        <v>2.2191019593408441E-4</v>
      </c>
      <c r="S19" s="84">
        <f t="shared" si="5"/>
        <v>9.8348780248548422E-4</v>
      </c>
      <c r="T19" s="85">
        <f>分析係数表!F22</f>
        <v>0.4126315789473684</v>
      </c>
      <c r="U19" s="86">
        <f t="shared" si="6"/>
        <v>4.0581812481506297E-4</v>
      </c>
      <c r="V19" s="87">
        <f>分析係数表!D22</f>
        <v>3.6491228070175435E-2</v>
      </c>
      <c r="W19" s="88">
        <f t="shared" si="7"/>
        <v>0</v>
      </c>
      <c r="X19" s="76">
        <f>分析係数表!E22</f>
        <v>3.5789473684210524E-2</v>
      </c>
      <c r="Y19" s="89">
        <f t="shared" si="8"/>
        <v>0</v>
      </c>
    </row>
    <row r="20" spans="1:25" x14ac:dyDescent="0.2">
      <c r="A20" s="6" t="s">
        <v>8</v>
      </c>
      <c r="B20" s="5" t="s">
        <v>270</v>
      </c>
      <c r="C20" s="90"/>
      <c r="D20" s="107">
        <f>投入係数表!AM20</f>
        <v>0</v>
      </c>
      <c r="E20" s="110">
        <f t="shared" si="9"/>
        <v>0</v>
      </c>
      <c r="F20" s="85">
        <f>分析係数表!C23</f>
        <v>0</v>
      </c>
      <c r="G20" s="110">
        <f t="shared" si="0"/>
        <v>0</v>
      </c>
      <c r="H20" s="110">
        <v>0</v>
      </c>
      <c r="I20" s="110">
        <f t="shared" si="1"/>
        <v>0</v>
      </c>
      <c r="J20" s="85">
        <f>分析係数表!G23</f>
        <v>0.21600427731242203</v>
      </c>
      <c r="K20" s="111">
        <f t="shared" si="2"/>
        <v>0</v>
      </c>
      <c r="L20" s="79"/>
      <c r="M20" s="80"/>
      <c r="N20" s="81">
        <f>分析係数表!H23</f>
        <v>2.5391666455069447E-5</v>
      </c>
      <c r="O20" s="82">
        <f t="shared" si="3"/>
        <v>4.8367128145399745E-4</v>
      </c>
      <c r="P20" s="76">
        <f>分析係数表!C23</f>
        <v>0</v>
      </c>
      <c r="Q20" s="82">
        <f t="shared" si="4"/>
        <v>0</v>
      </c>
      <c r="R20" s="83">
        <v>0</v>
      </c>
      <c r="S20" s="84">
        <f t="shared" si="5"/>
        <v>0</v>
      </c>
      <c r="T20" s="85">
        <f>分析係数表!F23</f>
        <v>0.44145428622348959</v>
      </c>
      <c r="U20" s="86">
        <f t="shared" si="6"/>
        <v>0</v>
      </c>
      <c r="V20" s="87">
        <f>分析係数表!D23</f>
        <v>3.7604705043664234E-2</v>
      </c>
      <c r="W20" s="88">
        <f t="shared" si="7"/>
        <v>0</v>
      </c>
      <c r="X20" s="76">
        <f>分析係数表!E23</f>
        <v>3.920869720192479E-2</v>
      </c>
      <c r="Y20" s="89">
        <f t="shared" si="8"/>
        <v>0</v>
      </c>
    </row>
    <row r="21" spans="1:25" x14ac:dyDescent="0.2">
      <c r="A21" s="6" t="s">
        <v>9</v>
      </c>
      <c r="B21" s="5" t="s">
        <v>271</v>
      </c>
      <c r="C21" s="90"/>
      <c r="D21" s="107">
        <f>投入係数表!AM21</f>
        <v>5.8544200871658099E-4</v>
      </c>
      <c r="E21" s="110">
        <f t="shared" si="9"/>
        <v>5.8544200871658097E-2</v>
      </c>
      <c r="F21" s="85">
        <f>分析係数表!C24</f>
        <v>0.69825317061497971</v>
      </c>
      <c r="G21" s="110">
        <f t="shared" si="0"/>
        <v>4.0878673879755523E-2</v>
      </c>
      <c r="H21" s="110">
        <v>6.6090348458687345E-2</v>
      </c>
      <c r="I21" s="110">
        <f t="shared" si="1"/>
        <v>6.6090348458687345E-2</v>
      </c>
      <c r="J21" s="85">
        <f>分析係数表!G24</f>
        <v>0.20807453416149069</v>
      </c>
      <c r="K21" s="111">
        <f t="shared" si="2"/>
        <v>1.3751718468111964E-2</v>
      </c>
      <c r="L21" s="79"/>
      <c r="M21" s="80"/>
      <c r="N21" s="81">
        <f>分析係数表!H24</f>
        <v>2.9019047377222226E-4</v>
      </c>
      <c r="O21" s="82">
        <f t="shared" si="3"/>
        <v>5.5276717880456856E-3</v>
      </c>
      <c r="P21" s="76">
        <f>分析係数表!C24</f>
        <v>0.69825317061497971</v>
      </c>
      <c r="Q21" s="82">
        <f t="shared" si="4"/>
        <v>3.859714352121874E-3</v>
      </c>
      <c r="R21" s="83">
        <v>1.989555763194973E-2</v>
      </c>
      <c r="S21" s="84">
        <f t="shared" si="5"/>
        <v>8.5985906090637082E-2</v>
      </c>
      <c r="T21" s="85">
        <f>分析係数表!F24</f>
        <v>0.39233954451345754</v>
      </c>
      <c r="U21" s="86">
        <f t="shared" si="6"/>
        <v>3.373567123017749E-2</v>
      </c>
      <c r="V21" s="87">
        <f>分析係数表!D24</f>
        <v>8.9026915113871643E-3</v>
      </c>
      <c r="W21" s="88">
        <f t="shared" si="7"/>
        <v>0</v>
      </c>
      <c r="X21" s="76">
        <f>分析係数表!E24</f>
        <v>9.316770186335404E-3</v>
      </c>
      <c r="Y21" s="89">
        <f t="shared" si="8"/>
        <v>0</v>
      </c>
    </row>
    <row r="22" spans="1:25" x14ac:dyDescent="0.2">
      <c r="A22" s="6" t="s">
        <v>10</v>
      </c>
      <c r="B22" s="5" t="s">
        <v>272</v>
      </c>
      <c r="C22" s="90"/>
      <c r="D22" s="107">
        <f>投入係数表!AM22</f>
        <v>0</v>
      </c>
      <c r="E22" s="110">
        <f t="shared" si="9"/>
        <v>0</v>
      </c>
      <c r="F22" s="85">
        <f>分析係数表!C25</f>
        <v>6.4698426111756691E-3</v>
      </c>
      <c r="G22" s="110">
        <f t="shared" si="0"/>
        <v>0</v>
      </c>
      <c r="H22" s="110">
        <v>5.7121351517068855E-4</v>
      </c>
      <c r="I22" s="110">
        <f t="shared" si="1"/>
        <v>5.7121351517068855E-4</v>
      </c>
      <c r="J22" s="85">
        <f>分析係数表!G25</f>
        <v>0.19696730374348445</v>
      </c>
      <c r="K22" s="111">
        <f t="shared" si="2"/>
        <v>1.1251038594500847E-4</v>
      </c>
      <c r="L22" s="79"/>
      <c r="M22" s="80"/>
      <c r="N22" s="81">
        <f>分析係数表!H25</f>
        <v>4.8606904356847223E-4</v>
      </c>
      <c r="O22" s="82">
        <f t="shared" si="3"/>
        <v>9.2588502449765225E-3</v>
      </c>
      <c r="P22" s="76">
        <f>分析係数表!C25</f>
        <v>6.4698426111756691E-3</v>
      </c>
      <c r="Q22" s="82">
        <f t="shared" si="4"/>
        <v>5.9903303845443386E-5</v>
      </c>
      <c r="R22" s="83">
        <v>7.0842036513262983E-4</v>
      </c>
      <c r="S22" s="84">
        <f t="shared" si="5"/>
        <v>1.2796338803033184E-3</v>
      </c>
      <c r="T22" s="85">
        <f>分析係数表!F25</f>
        <v>0.35065550465961143</v>
      </c>
      <c r="U22" s="86">
        <f t="shared" si="6"/>
        <v>4.487106640772969E-4</v>
      </c>
      <c r="V22" s="87">
        <f>分析係数表!D25</f>
        <v>2.1639551413678723E-2</v>
      </c>
      <c r="W22" s="88">
        <f t="shared" si="7"/>
        <v>0</v>
      </c>
      <c r="X22" s="76">
        <f>分析係数表!E25</f>
        <v>2.0691833833517612E-2</v>
      </c>
      <c r="Y22" s="89">
        <f t="shared" si="8"/>
        <v>0</v>
      </c>
    </row>
    <row r="23" spans="1:25" x14ac:dyDescent="0.2">
      <c r="A23" s="6" t="s">
        <v>11</v>
      </c>
      <c r="B23" s="5" t="s">
        <v>35</v>
      </c>
      <c r="C23" s="90"/>
      <c r="D23" s="107">
        <f>投入係数表!AM23</f>
        <v>1.3009822415924023E-4</v>
      </c>
      <c r="E23" s="110">
        <f t="shared" si="9"/>
        <v>1.3009822415924023E-2</v>
      </c>
      <c r="F23" s="85">
        <f>分析係数表!C26</f>
        <v>0.30930996714129244</v>
      </c>
      <c r="G23" s="110">
        <f t="shared" si="0"/>
        <v>4.0240677439835094E-3</v>
      </c>
      <c r="H23" s="110">
        <v>1.646847797542185E-2</v>
      </c>
      <c r="I23" s="110">
        <f t="shared" si="1"/>
        <v>1.646847797542185E-2</v>
      </c>
      <c r="J23" s="85">
        <f>分析係数表!G26</f>
        <v>0.19640381464521278</v>
      </c>
      <c r="K23" s="111">
        <f t="shared" si="2"/>
        <v>3.2344718957735218E-3</v>
      </c>
      <c r="L23" s="79"/>
      <c r="M23" s="80"/>
      <c r="N23" s="81">
        <f>分析係数表!H26</f>
        <v>9.7503999187466672E-3</v>
      </c>
      <c r="O23" s="82">
        <f t="shared" si="3"/>
        <v>0.18572977207833502</v>
      </c>
      <c r="P23" s="76">
        <f>分析係数表!C26</f>
        <v>0.30930996714129244</v>
      </c>
      <c r="Q23" s="82">
        <f t="shared" si="4"/>
        <v>5.7448069698709539E-2</v>
      </c>
      <c r="R23" s="83">
        <v>6.509241711453928E-2</v>
      </c>
      <c r="S23" s="84">
        <f t="shared" si="5"/>
        <v>8.156089508996113E-2</v>
      </c>
      <c r="T23" s="85">
        <f>分析係数表!F26</f>
        <v>0.33483174389782799</v>
      </c>
      <c r="U23" s="86">
        <f t="shared" si="6"/>
        <v>2.7309176736839483E-2</v>
      </c>
      <c r="V23" s="87">
        <f>分析係数表!D26</f>
        <v>6.18829559299248E-2</v>
      </c>
      <c r="W23" s="88">
        <f t="shared" si="7"/>
        <v>0</v>
      </c>
      <c r="X23" s="76">
        <f>分析係数表!E26</f>
        <v>6.8268705625341347E-2</v>
      </c>
      <c r="Y23" s="89">
        <f t="shared" si="8"/>
        <v>0</v>
      </c>
    </row>
    <row r="24" spans="1:25" x14ac:dyDescent="0.2">
      <c r="A24" s="6" t="s">
        <v>12</v>
      </c>
      <c r="B24" s="5" t="s">
        <v>366</v>
      </c>
      <c r="C24" s="90"/>
      <c r="D24" s="107">
        <f>投入係数表!AM24</f>
        <v>9.7573668119430165E-5</v>
      </c>
      <c r="E24" s="110">
        <f t="shared" si="9"/>
        <v>9.7573668119430162E-3</v>
      </c>
      <c r="F24" s="85">
        <f>分析係数表!C27</f>
        <v>1</v>
      </c>
      <c r="G24" s="110">
        <f t="shared" si="0"/>
        <v>9.7573668119430162E-3</v>
      </c>
      <c r="H24" s="110">
        <v>1.4929697178394085E-2</v>
      </c>
      <c r="I24" s="110">
        <f t="shared" si="1"/>
        <v>1.4929697178394085E-2</v>
      </c>
      <c r="J24" s="85">
        <f>分析係数表!G27</f>
        <v>0.17104746959591996</v>
      </c>
      <c r="K24" s="111">
        <f t="shared" si="2"/>
        <v>2.5536869241976541E-3</v>
      </c>
      <c r="L24" s="79"/>
      <c r="M24" s="80"/>
      <c r="N24" s="81">
        <f>分析係数表!H27</f>
        <v>1.0751557053260833E-2</v>
      </c>
      <c r="O24" s="82">
        <f t="shared" si="3"/>
        <v>0.20480023974709263</v>
      </c>
      <c r="P24" s="76">
        <f>分析係数表!C27</f>
        <v>1</v>
      </c>
      <c r="Q24" s="82">
        <f t="shared" si="4"/>
        <v>0.20480023974709263</v>
      </c>
      <c r="R24" s="83">
        <v>0.21263205600663435</v>
      </c>
      <c r="S24" s="84">
        <f t="shared" si="5"/>
        <v>0.22756175318502844</v>
      </c>
      <c r="T24" s="85">
        <f>分析係数表!F27</f>
        <v>0.32230451819045502</v>
      </c>
      <c r="U24" s="86">
        <f t="shared" si="6"/>
        <v>7.3344181218875842E-2</v>
      </c>
      <c r="V24" s="87">
        <f>分析係数表!D27</f>
        <v>1.0772001304551276E-2</v>
      </c>
      <c r="W24" s="88">
        <f t="shared" si="7"/>
        <v>0</v>
      </c>
      <c r="X24" s="76">
        <f>分析係数表!E27</f>
        <v>1.299351978333105E-2</v>
      </c>
      <c r="Y24" s="89">
        <f t="shared" si="8"/>
        <v>0</v>
      </c>
    </row>
    <row r="25" spans="1:25" x14ac:dyDescent="0.2">
      <c r="A25" s="6" t="s">
        <v>13</v>
      </c>
      <c r="B25" s="5" t="s">
        <v>192</v>
      </c>
      <c r="C25" s="90"/>
      <c r="D25" s="107">
        <f>投入係数表!AM25</f>
        <v>0</v>
      </c>
      <c r="E25" s="110">
        <f t="shared" si="9"/>
        <v>0</v>
      </c>
      <c r="F25" s="85">
        <f>分析係数表!C28</f>
        <v>0.18422373610613119</v>
      </c>
      <c r="G25" s="110">
        <f t="shared" si="0"/>
        <v>0</v>
      </c>
      <c r="H25" s="110">
        <v>2.7584985885715868E-2</v>
      </c>
      <c r="I25" s="110">
        <f t="shared" si="1"/>
        <v>2.7584985885715868E-2</v>
      </c>
      <c r="J25" s="85">
        <f>分析係数表!G28</f>
        <v>0.12484443941622356</v>
      </c>
      <c r="K25" s="111">
        <f t="shared" si="2"/>
        <v>3.4438320992066368E-3</v>
      </c>
      <c r="L25" s="79"/>
      <c r="M25" s="80"/>
      <c r="N25" s="81">
        <f>分析係数表!H28</f>
        <v>2.0316960544977711E-2</v>
      </c>
      <c r="O25" s="82">
        <f t="shared" si="3"/>
        <v>0.38700612106054855</v>
      </c>
      <c r="P25" s="76">
        <f>分析係数表!C28</f>
        <v>0.18422373610613119</v>
      </c>
      <c r="Q25" s="82">
        <f t="shared" si="4"/>
        <v>7.129571351771595E-2</v>
      </c>
      <c r="R25" s="83">
        <v>8.4952402182471118E-2</v>
      </c>
      <c r="S25" s="84">
        <f t="shared" si="5"/>
        <v>0.11253738806818699</v>
      </c>
      <c r="T25" s="85">
        <f>分析係数表!F28</f>
        <v>0.21354225591130219</v>
      </c>
      <c r="U25" s="86">
        <f t="shared" si="6"/>
        <v>2.4031487722446312E-2</v>
      </c>
      <c r="V25" s="87">
        <f>分析係数表!D28</f>
        <v>1.8978391220726327E-2</v>
      </c>
      <c r="W25" s="88">
        <f t="shared" si="7"/>
        <v>0</v>
      </c>
      <c r="X25" s="76">
        <f>分析係数表!E28</f>
        <v>1.988347098088019E-2</v>
      </c>
      <c r="Y25" s="89">
        <f t="shared" si="8"/>
        <v>0</v>
      </c>
    </row>
    <row r="26" spans="1:25" x14ac:dyDescent="0.2">
      <c r="A26" s="6" t="s">
        <v>14</v>
      </c>
      <c r="B26" s="5" t="s">
        <v>50</v>
      </c>
      <c r="C26" s="90"/>
      <c r="D26" s="107">
        <f>投入係数表!AM26</f>
        <v>5.6267481948871394E-3</v>
      </c>
      <c r="E26" s="110">
        <f t="shared" si="9"/>
        <v>0.5626748194887139</v>
      </c>
      <c r="F26" s="85">
        <f>分析係数表!C29</f>
        <v>0.37519639677385563</v>
      </c>
      <c r="G26" s="110">
        <f t="shared" si="0"/>
        <v>0.21111356482754509</v>
      </c>
      <c r="H26" s="110">
        <v>0.25912963180277854</v>
      </c>
      <c r="I26" s="110">
        <f t="shared" si="1"/>
        <v>0.25912963180277854</v>
      </c>
      <c r="J26" s="85">
        <f>分析係数表!G29</f>
        <v>0.26085431102534867</v>
      </c>
      <c r="K26" s="111">
        <f t="shared" si="2"/>
        <v>6.7595081570166082E-2</v>
      </c>
      <c r="L26" s="79"/>
      <c r="M26" s="80"/>
      <c r="N26" s="81">
        <f>分析係数表!H29</f>
        <v>9.7721642042795844E-3</v>
      </c>
      <c r="O26" s="82">
        <f t="shared" si="3"/>
        <v>0.18614434746243846</v>
      </c>
      <c r="P26" s="76">
        <f>分析係数表!C29</f>
        <v>0.37519639677385563</v>
      </c>
      <c r="Q26" s="82">
        <f t="shared" si="4"/>
        <v>6.9840688447727506E-2</v>
      </c>
      <c r="R26" s="83">
        <v>9.5156257606403671E-2</v>
      </c>
      <c r="S26" s="84">
        <f t="shared" si="5"/>
        <v>0.35428588940918221</v>
      </c>
      <c r="T26" s="85">
        <f>分析係数表!F29</f>
        <v>0.42899745636347691</v>
      </c>
      <c r="U26" s="86">
        <f t="shared" si="6"/>
        <v>0.15198774538201126</v>
      </c>
      <c r="V26" s="87">
        <f>分析係数表!D29</f>
        <v>3.4821506885360932E-2</v>
      </c>
      <c r="W26" s="88">
        <f t="shared" si="7"/>
        <v>0</v>
      </c>
      <c r="X26" s="76">
        <f>分析係数表!E29</f>
        <v>2.4822384001403387E-2</v>
      </c>
      <c r="Y26" s="89">
        <f t="shared" si="8"/>
        <v>0</v>
      </c>
    </row>
    <row r="27" spans="1:25" x14ac:dyDescent="0.2">
      <c r="A27" s="6" t="s">
        <v>15</v>
      </c>
      <c r="B27" s="5" t="s">
        <v>36</v>
      </c>
      <c r="C27" s="90"/>
      <c r="D27" s="107">
        <f>投入係数表!AM27</f>
        <v>2.1140961425876537E-3</v>
      </c>
      <c r="E27" s="110">
        <f t="shared" si="9"/>
        <v>0.21140961425876537</v>
      </c>
      <c r="F27" s="85">
        <f>分析係数表!C30</f>
        <v>1</v>
      </c>
      <c r="G27" s="110">
        <f t="shared" si="0"/>
        <v>0.21140961425876537</v>
      </c>
      <c r="H27" s="110">
        <v>0.28494900681878133</v>
      </c>
      <c r="I27" s="110">
        <f t="shared" si="1"/>
        <v>0.28494900681878133</v>
      </c>
      <c r="J27" s="85">
        <f>分析係数表!G30</f>
        <v>0.34460347092581067</v>
      </c>
      <c r="K27" s="111">
        <f t="shared" si="2"/>
        <v>9.8194416786614544E-2</v>
      </c>
      <c r="L27" s="79"/>
      <c r="M27" s="80"/>
      <c r="N27" s="81">
        <f>分析係数表!H30</f>
        <v>0</v>
      </c>
      <c r="O27" s="82">
        <f t="shared" si="3"/>
        <v>0</v>
      </c>
      <c r="P27" s="76">
        <f>分析係数表!C30</f>
        <v>1</v>
      </c>
      <c r="Q27" s="82">
        <f t="shared" si="4"/>
        <v>0</v>
      </c>
      <c r="R27" s="83">
        <v>5.8588257644582066E-2</v>
      </c>
      <c r="S27" s="84">
        <f t="shared" si="5"/>
        <v>0.34353726446336341</v>
      </c>
      <c r="T27" s="85">
        <f>分析係数表!F30</f>
        <v>0.44064163728133859</v>
      </c>
      <c r="U27" s="86">
        <f t="shared" si="6"/>
        <v>0.15137682268028868</v>
      </c>
      <c r="V27" s="87">
        <f>分析係数表!D30</f>
        <v>0.11795616400470166</v>
      </c>
      <c r="W27" s="88">
        <f t="shared" si="7"/>
        <v>0</v>
      </c>
      <c r="X27" s="76">
        <f>分析係数表!E30</f>
        <v>7.695498859157851E-2</v>
      </c>
      <c r="Y27" s="89">
        <f t="shared" si="8"/>
        <v>0</v>
      </c>
    </row>
    <row r="28" spans="1:25" x14ac:dyDescent="0.2">
      <c r="A28" s="6" t="s">
        <v>16</v>
      </c>
      <c r="B28" s="5" t="s">
        <v>193</v>
      </c>
      <c r="C28" s="90"/>
      <c r="D28" s="107">
        <f>投入係数表!AM28</f>
        <v>3.8086255122617575E-2</v>
      </c>
      <c r="E28" s="110">
        <f t="shared" si="9"/>
        <v>3.8086255122617576</v>
      </c>
      <c r="F28" s="85">
        <f>分析係数表!C31</f>
        <v>0.41247576690614662</v>
      </c>
      <c r="G28" s="110">
        <f t="shared" si="0"/>
        <v>1.570965729028484</v>
      </c>
      <c r="H28" s="110">
        <v>1.7529999042582038</v>
      </c>
      <c r="I28" s="110">
        <f t="shared" si="1"/>
        <v>1.7529999042582038</v>
      </c>
      <c r="J28" s="85">
        <f>分析係数表!G31</f>
        <v>7.085965394122494E-2</v>
      </c>
      <c r="K28" s="111">
        <f t="shared" si="2"/>
        <v>0.12421696657473677</v>
      </c>
      <c r="L28" s="79"/>
      <c r="M28" s="80"/>
      <c r="N28" s="81">
        <f>分析係数表!H31</f>
        <v>2.0541858162151181E-2</v>
      </c>
      <c r="O28" s="82">
        <f t="shared" si="3"/>
        <v>0.39129006669628391</v>
      </c>
      <c r="P28" s="76">
        <f>分析係数表!C31</f>
        <v>0.41247576690614662</v>
      </c>
      <c r="Q28" s="82">
        <f t="shared" si="4"/>
        <v>0.16139767034330696</v>
      </c>
      <c r="R28" s="83">
        <v>0.21570022338817924</v>
      </c>
      <c r="S28" s="84">
        <f t="shared" si="5"/>
        <v>1.9687001276463831</v>
      </c>
      <c r="T28" s="85">
        <f>分析係数表!F31</f>
        <v>0.34509750068662454</v>
      </c>
      <c r="U28" s="86">
        <f t="shared" si="6"/>
        <v>0.67939349365220547</v>
      </c>
      <c r="V28" s="87">
        <f>分析係数表!D31</f>
        <v>3.0074155451798958E-2</v>
      </c>
      <c r="W28" s="88">
        <f t="shared" si="7"/>
        <v>0</v>
      </c>
      <c r="X28" s="76">
        <f>分析係数表!E31</f>
        <v>2.6229057951112331E-2</v>
      </c>
      <c r="Y28" s="89">
        <f t="shared" si="8"/>
        <v>0</v>
      </c>
    </row>
    <row r="29" spans="1:25" x14ac:dyDescent="0.2">
      <c r="A29" s="6" t="s">
        <v>17</v>
      </c>
      <c r="B29" s="5" t="s">
        <v>273</v>
      </c>
      <c r="C29" s="90"/>
      <c r="D29" s="107">
        <f>投入係数表!AM29</f>
        <v>9.3995966955051063E-3</v>
      </c>
      <c r="E29" s="110">
        <f t="shared" si="9"/>
        <v>0.93995966955051058</v>
      </c>
      <c r="F29" s="85">
        <f>分析係数表!C32</f>
        <v>0.57030303030303031</v>
      </c>
      <c r="G29" s="110">
        <f t="shared" si="0"/>
        <v>0.53606184790729117</v>
      </c>
      <c r="H29" s="110">
        <v>0.58494045748465262</v>
      </c>
      <c r="I29" s="110">
        <f t="shared" si="1"/>
        <v>0.58494045748465262</v>
      </c>
      <c r="J29" s="85">
        <f>分析係数表!G32</f>
        <v>0.14036939313984167</v>
      </c>
      <c r="K29" s="111">
        <f t="shared" si="2"/>
        <v>8.2107737040062051E-2</v>
      </c>
      <c r="L29" s="79"/>
      <c r="M29" s="80"/>
      <c r="N29" s="81">
        <f>分析係数表!H32</f>
        <v>5.992433283396389E-3</v>
      </c>
      <c r="O29" s="82">
        <f t="shared" si="3"/>
        <v>0.11414642242314339</v>
      </c>
      <c r="P29" s="76">
        <f>分析係数表!C32</f>
        <v>0.57030303030303031</v>
      </c>
      <c r="Q29" s="82">
        <f t="shared" si="4"/>
        <v>6.5098050606168439E-2</v>
      </c>
      <c r="R29" s="83">
        <v>8.3776134175478065E-2</v>
      </c>
      <c r="S29" s="84">
        <f t="shared" si="5"/>
        <v>0.66871659166013064</v>
      </c>
      <c r="T29" s="85">
        <f>分析係数表!F32</f>
        <v>0.48284960422163586</v>
      </c>
      <c r="U29" s="86">
        <f t="shared" si="6"/>
        <v>0.32288954161953537</v>
      </c>
      <c r="V29" s="87">
        <f>分析係数表!D32</f>
        <v>2.4802110817941952E-2</v>
      </c>
      <c r="W29" s="88">
        <f t="shared" si="7"/>
        <v>0</v>
      </c>
      <c r="X29" s="76">
        <f>分析係数表!E32</f>
        <v>3.5883905013192614E-2</v>
      </c>
      <c r="Y29" s="89">
        <f t="shared" si="8"/>
        <v>0</v>
      </c>
    </row>
    <row r="30" spans="1:25" x14ac:dyDescent="0.2">
      <c r="A30" s="6" t="s">
        <v>18</v>
      </c>
      <c r="B30" s="5" t="s">
        <v>274</v>
      </c>
      <c r="C30" s="90"/>
      <c r="D30" s="107">
        <f>投入係数表!AM30</f>
        <v>1.8571521498731543E-2</v>
      </c>
      <c r="E30" s="110">
        <f t="shared" si="9"/>
        <v>1.8571521498731542</v>
      </c>
      <c r="F30" s="85">
        <f>分析係数表!C33</f>
        <v>0.6011428571428572</v>
      </c>
      <c r="G30" s="110">
        <f t="shared" si="0"/>
        <v>1.1164137495237476</v>
      </c>
      <c r="H30" s="110">
        <v>1.1460977336451799</v>
      </c>
      <c r="I30" s="110">
        <f t="shared" si="1"/>
        <v>1.1460977336451799</v>
      </c>
      <c r="J30" s="85">
        <f>分析係数表!G33</f>
        <v>0.50790638836179636</v>
      </c>
      <c r="K30" s="111">
        <f t="shared" si="2"/>
        <v>0.58211036060536336</v>
      </c>
      <c r="L30" s="79"/>
      <c r="M30" s="80"/>
      <c r="N30" s="81">
        <f>分析係数表!H33</f>
        <v>9.0684523053819453E-4</v>
      </c>
      <c r="O30" s="82">
        <f t="shared" si="3"/>
        <v>1.7273974337642765E-2</v>
      </c>
      <c r="P30" s="76">
        <f>分析係数表!C33</f>
        <v>0.6011428571428572</v>
      </c>
      <c r="Q30" s="82">
        <f t="shared" si="4"/>
        <v>1.0384126287542966E-2</v>
      </c>
      <c r="R30" s="83">
        <v>3.1944503169552156E-2</v>
      </c>
      <c r="S30" s="84">
        <f t="shared" si="5"/>
        <v>1.1780422368147321</v>
      </c>
      <c r="T30" s="85">
        <f>分析係数表!F33</f>
        <v>0.64579380139152431</v>
      </c>
      <c r="U30" s="86">
        <f t="shared" si="6"/>
        <v>0.76077237431236011</v>
      </c>
      <c r="V30" s="87">
        <f>分析係数表!D33</f>
        <v>0.13725490196078433</v>
      </c>
      <c r="W30" s="88">
        <f t="shared" si="7"/>
        <v>0</v>
      </c>
      <c r="X30" s="76">
        <f>分析係数表!E33</f>
        <v>0.12839974699557241</v>
      </c>
      <c r="Y30" s="89">
        <f t="shared" si="8"/>
        <v>0</v>
      </c>
    </row>
    <row r="31" spans="1:25" x14ac:dyDescent="0.2">
      <c r="A31" s="6" t="s">
        <v>19</v>
      </c>
      <c r="B31" s="5" t="s">
        <v>275</v>
      </c>
      <c r="C31" s="90"/>
      <c r="D31" s="107">
        <f>投入係数表!AM31</f>
        <v>8.7783776751447343E-2</v>
      </c>
      <c r="E31" s="110">
        <f t="shared" si="9"/>
        <v>8.7783776751447338</v>
      </c>
      <c r="F31" s="85">
        <f>分析係数表!C34</f>
        <v>0.23356645198677672</v>
      </c>
      <c r="G31" s="110">
        <f t="shared" si="0"/>
        <v>2.0503345277834852</v>
      </c>
      <c r="H31" s="110">
        <v>2.1641046460978139</v>
      </c>
      <c r="I31" s="110">
        <f t="shared" si="1"/>
        <v>2.1641046460978139</v>
      </c>
      <c r="J31" s="85">
        <f>分析係数表!G34</f>
        <v>0.42480002746403928</v>
      </c>
      <c r="K31" s="111">
        <f t="shared" si="2"/>
        <v>0.91931171309740634</v>
      </c>
      <c r="L31" s="79"/>
      <c r="M31" s="80"/>
      <c r="N31" s="81">
        <f>分析係数表!H34</f>
        <v>0.14989426184611926</v>
      </c>
      <c r="O31" s="82">
        <f t="shared" si="3"/>
        <v>2.8552497662176486</v>
      </c>
      <c r="P31" s="76">
        <f>分析係数表!C34</f>
        <v>0.23356645198677672</v>
      </c>
      <c r="Q31" s="82">
        <f t="shared" si="4"/>
        <v>0.66689055743152992</v>
      </c>
      <c r="R31" s="83">
        <v>0.7281774537241622</v>
      </c>
      <c r="S31" s="84">
        <f t="shared" si="5"/>
        <v>2.8922820998219763</v>
      </c>
      <c r="T31" s="85">
        <f>分析係数表!F34</f>
        <v>0.69961207044526075</v>
      </c>
      <c r="U31" s="86">
        <f t="shared" si="6"/>
        <v>2.0234754681682192</v>
      </c>
      <c r="V31" s="87">
        <f>分析係数表!D34</f>
        <v>0.26492498884273402</v>
      </c>
      <c r="W31" s="88">
        <f t="shared" si="7"/>
        <v>1</v>
      </c>
      <c r="X31" s="76">
        <f>分析係数表!E34</f>
        <v>0.20343987091901541</v>
      </c>
      <c r="Y31" s="89">
        <f t="shared" si="8"/>
        <v>1</v>
      </c>
    </row>
    <row r="32" spans="1:25" x14ac:dyDescent="0.2">
      <c r="A32" s="6" t="s">
        <v>20</v>
      </c>
      <c r="B32" s="5" t="s">
        <v>37</v>
      </c>
      <c r="C32" s="90"/>
      <c r="D32" s="107">
        <f>投入係数表!AM32</f>
        <v>6.5374357640018213E-3</v>
      </c>
      <c r="E32" s="110">
        <f t="shared" si="9"/>
        <v>0.6537435764001821</v>
      </c>
      <c r="F32" s="85">
        <f>分析係数表!C35</f>
        <v>0.38334288443170961</v>
      </c>
      <c r="G32" s="110">
        <f t="shared" si="0"/>
        <v>0.25060794825594751</v>
      </c>
      <c r="H32" s="110">
        <v>0.35106630673680567</v>
      </c>
      <c r="I32" s="110">
        <f t="shared" si="1"/>
        <v>0.35106630673680567</v>
      </c>
      <c r="J32" s="85">
        <f>分析係数表!G35</f>
        <v>0.31383724189479584</v>
      </c>
      <c r="K32" s="111">
        <f t="shared" si="2"/>
        <v>0.11017768142847148</v>
      </c>
      <c r="L32" s="79"/>
      <c r="M32" s="80"/>
      <c r="N32" s="81">
        <f>分析係数表!H35</f>
        <v>5.7098603095606881E-2</v>
      </c>
      <c r="O32" s="82">
        <f t="shared" si="3"/>
        <v>1.0876385201953391</v>
      </c>
      <c r="P32" s="76">
        <f>分析係数表!C35</f>
        <v>0.38334288443170961</v>
      </c>
      <c r="Q32" s="82">
        <f t="shared" si="4"/>
        <v>0.41693848755071755</v>
      </c>
      <c r="R32" s="83">
        <v>0.56229810203213493</v>
      </c>
      <c r="S32" s="84">
        <f t="shared" si="5"/>
        <v>0.91336440876894054</v>
      </c>
      <c r="T32" s="85">
        <f>分析係数表!F35</f>
        <v>0.64393160796038496</v>
      </c>
      <c r="U32" s="86">
        <f t="shared" si="6"/>
        <v>0.58814421239237025</v>
      </c>
      <c r="V32" s="87">
        <f>分析係数表!D35</f>
        <v>7.0354106325329346E-2</v>
      </c>
      <c r="W32" s="88">
        <f t="shared" si="7"/>
        <v>0</v>
      </c>
      <c r="X32" s="76">
        <f>分析係数表!E35</f>
        <v>6.4374474446416891E-2</v>
      </c>
      <c r="Y32" s="89">
        <f t="shared" si="8"/>
        <v>0</v>
      </c>
    </row>
    <row r="33" spans="1:25" x14ac:dyDescent="0.2">
      <c r="A33" s="6" t="s">
        <v>21</v>
      </c>
      <c r="B33" s="5" t="s">
        <v>38</v>
      </c>
      <c r="C33" s="90"/>
      <c r="D33" s="107">
        <f>投入係数表!AM33</f>
        <v>1.0050087816301307E-2</v>
      </c>
      <c r="E33" s="110">
        <f t="shared" si="9"/>
        <v>1.0050087816301307</v>
      </c>
      <c r="F33" s="85">
        <f>分析係数表!C36</f>
        <v>0.89284634912959382</v>
      </c>
      <c r="G33" s="110">
        <f t="shared" si="0"/>
        <v>0.89731842152164343</v>
      </c>
      <c r="H33" s="110">
        <v>1.0175200197247058</v>
      </c>
      <c r="I33" s="110">
        <f t="shared" si="1"/>
        <v>1.0175200197247058</v>
      </c>
      <c r="J33" s="85">
        <f>分析係数表!G36</f>
        <v>2.3659252759121133E-2</v>
      </c>
      <c r="K33" s="111">
        <f t="shared" si="2"/>
        <v>2.4073763334132737E-2</v>
      </c>
      <c r="L33" s="79"/>
      <c r="M33" s="80"/>
      <c r="N33" s="81">
        <f>分析係数表!H36</f>
        <v>0.22140807672636126</v>
      </c>
      <c r="O33" s="82">
        <f t="shared" si="3"/>
        <v>4.2174753824841567</v>
      </c>
      <c r="P33" s="76">
        <f>分析係数表!C36</f>
        <v>0.89284634912959382</v>
      </c>
      <c r="Q33" s="82">
        <f t="shared" si="4"/>
        <v>3.7655574977949167</v>
      </c>
      <c r="R33" s="83">
        <v>3.8948475298634566</v>
      </c>
      <c r="S33" s="84">
        <f t="shared" si="5"/>
        <v>4.9123675495881622</v>
      </c>
      <c r="T33" s="85">
        <f>分析係数表!F36</f>
        <v>0.87728239225083537</v>
      </c>
      <c r="U33" s="86">
        <f t="shared" si="6"/>
        <v>4.3095335555180769</v>
      </c>
      <c r="V33" s="87">
        <f>分析係数表!D36</f>
        <v>1.2572142158020858E-2</v>
      </c>
      <c r="W33" s="88">
        <f t="shared" si="7"/>
        <v>0</v>
      </c>
      <c r="X33" s="76">
        <f>分析係数表!E36</f>
        <v>6.0582537378919303E-3</v>
      </c>
      <c r="Y33" s="89">
        <f t="shared" si="8"/>
        <v>0</v>
      </c>
    </row>
    <row r="34" spans="1:25" x14ac:dyDescent="0.2">
      <c r="A34" s="6" t="s">
        <v>22</v>
      </c>
      <c r="B34" s="5" t="s">
        <v>378</v>
      </c>
      <c r="C34" s="90"/>
      <c r="D34" s="107">
        <f>投入係数表!AM34</f>
        <v>2.6572562284524818E-2</v>
      </c>
      <c r="E34" s="110">
        <f t="shared" si="9"/>
        <v>2.6572562284524817</v>
      </c>
      <c r="F34" s="85">
        <f>分析係数表!C37</f>
        <v>0.21490407922986354</v>
      </c>
      <c r="G34" s="110">
        <f t="shared" si="0"/>
        <v>0.57105520305340052</v>
      </c>
      <c r="H34" s="110">
        <v>0.65129256771733968</v>
      </c>
      <c r="I34" s="110">
        <f t="shared" si="1"/>
        <v>0.65129256771733968</v>
      </c>
      <c r="J34" s="85">
        <f>分析係数表!G37</f>
        <v>0.45930626057529611</v>
      </c>
      <c r="K34" s="111">
        <f t="shared" si="2"/>
        <v>0.29914275381873412</v>
      </c>
      <c r="L34" s="79"/>
      <c r="M34" s="80"/>
      <c r="N34" s="81">
        <f>分析係数表!H37</f>
        <v>4.6223715090992851E-2</v>
      </c>
      <c r="O34" s="82">
        <f t="shared" si="3"/>
        <v>0.88048901993832707</v>
      </c>
      <c r="P34" s="76">
        <f>分析係数表!C37</f>
        <v>0.21490407922986354</v>
      </c>
      <c r="Q34" s="82">
        <f t="shared" si="4"/>
        <v>0.18922068210185114</v>
      </c>
      <c r="R34" s="83">
        <v>0.22179505484111328</v>
      </c>
      <c r="S34" s="84">
        <f t="shared" si="5"/>
        <v>0.87308762255845296</v>
      </c>
      <c r="T34" s="85">
        <f>分析係数表!F37</f>
        <v>0.7057529610829103</v>
      </c>
      <c r="U34" s="86">
        <f t="shared" si="6"/>
        <v>0.61618417490546651</v>
      </c>
      <c r="V34" s="87">
        <f>分析係数表!D37</f>
        <v>0.14534686971235194</v>
      </c>
      <c r="W34" s="88">
        <f t="shared" si="7"/>
        <v>0</v>
      </c>
      <c r="X34" s="76">
        <f>分析係数表!E37</f>
        <v>0.13037225042301184</v>
      </c>
      <c r="Y34" s="89">
        <f t="shared" si="8"/>
        <v>0</v>
      </c>
    </row>
    <row r="35" spans="1:25" x14ac:dyDescent="0.2">
      <c r="A35" s="6" t="s">
        <v>23</v>
      </c>
      <c r="B35" s="5" t="s">
        <v>194</v>
      </c>
      <c r="C35" s="90"/>
      <c r="D35" s="107">
        <f>投入係数表!AM35</f>
        <v>2.0132700188642424E-2</v>
      </c>
      <c r="E35" s="110">
        <f t="shared" si="9"/>
        <v>2.0132700188642425</v>
      </c>
      <c r="F35" s="85">
        <f>分析係数表!C38</f>
        <v>0.11038675651919128</v>
      </c>
      <c r="G35" s="110">
        <f t="shared" si="0"/>
        <v>0.22223834737975476</v>
      </c>
      <c r="H35" s="110">
        <v>0.25286065734279872</v>
      </c>
      <c r="I35" s="110">
        <f t="shared" si="1"/>
        <v>0.25286065734279872</v>
      </c>
      <c r="J35" s="85">
        <f>分析係数表!G38</f>
        <v>0.31473468458209974</v>
      </c>
      <c r="K35" s="111">
        <f t="shared" si="2"/>
        <v>7.9584019232008155E-2</v>
      </c>
      <c r="L35" s="79"/>
      <c r="M35" s="80"/>
      <c r="N35" s="81">
        <f>分析係数表!H38</f>
        <v>4.1428317511906877E-2</v>
      </c>
      <c r="O35" s="82">
        <f t="shared" si="3"/>
        <v>0.7891442436408721</v>
      </c>
      <c r="P35" s="76">
        <f>分析係数表!C38</f>
        <v>0.11038675651919128</v>
      </c>
      <c r="Q35" s="82">
        <f t="shared" si="4"/>
        <v>8.7111073481306311E-2</v>
      </c>
      <c r="R35" s="83">
        <v>0.10592225143994345</v>
      </c>
      <c r="S35" s="84">
        <f t="shared" si="5"/>
        <v>0.35878290878274216</v>
      </c>
      <c r="T35" s="85">
        <f>分析係数表!F38</f>
        <v>0.52516511045319969</v>
      </c>
      <c r="U35" s="86">
        <f t="shared" si="6"/>
        <v>0.18842026591960906</v>
      </c>
      <c r="V35" s="87">
        <f>分析係数表!D38</f>
        <v>0.19152812571168298</v>
      </c>
      <c r="W35" s="88">
        <f t="shared" si="7"/>
        <v>0</v>
      </c>
      <c r="X35" s="76">
        <f>分析係数表!E38</f>
        <v>0.21156911865178774</v>
      </c>
      <c r="Y35" s="89">
        <f t="shared" si="8"/>
        <v>0</v>
      </c>
    </row>
    <row r="36" spans="1:25" x14ac:dyDescent="0.2">
      <c r="A36" s="6" t="s">
        <v>24</v>
      </c>
      <c r="B36" s="5" t="s">
        <v>39</v>
      </c>
      <c r="C36" s="90"/>
      <c r="D36" s="107">
        <f>投入係数表!AM36</f>
        <v>0</v>
      </c>
      <c r="E36" s="110">
        <f t="shared" si="9"/>
        <v>0</v>
      </c>
      <c r="F36" s="85">
        <f>分析係数表!C39</f>
        <v>1</v>
      </c>
      <c r="G36" s="110">
        <f t="shared" si="0"/>
        <v>0</v>
      </c>
      <c r="H36" s="110">
        <v>3.4108324551277033E-2</v>
      </c>
      <c r="I36" s="110">
        <f t="shared" si="1"/>
        <v>3.4108324551277033E-2</v>
      </c>
      <c r="J36" s="85">
        <f>分析係数表!G39</f>
        <v>0.35137517630465442</v>
      </c>
      <c r="K36" s="111">
        <f t="shared" si="2"/>
        <v>1.198481855266134E-2</v>
      </c>
      <c r="L36" s="79"/>
      <c r="M36" s="80"/>
      <c r="N36" s="81">
        <f>分析係数表!H39</f>
        <v>3.6128713984641667E-3</v>
      </c>
      <c r="O36" s="82">
        <f t="shared" si="3"/>
        <v>6.881951376116878E-2</v>
      </c>
      <c r="P36" s="76">
        <f>分析係数表!C39</f>
        <v>1</v>
      </c>
      <c r="Q36" s="82">
        <f t="shared" si="4"/>
        <v>6.881951376116878E-2</v>
      </c>
      <c r="R36" s="83">
        <v>9.7061670619549928E-2</v>
      </c>
      <c r="S36" s="84">
        <f t="shared" si="5"/>
        <v>0.13116999517082695</v>
      </c>
      <c r="T36" s="85">
        <f>分析係数表!F39</f>
        <v>0.70210390220968499</v>
      </c>
      <c r="U36" s="86">
        <f t="shared" si="6"/>
        <v>9.2094965462263131E-2</v>
      </c>
      <c r="V36" s="87">
        <f>分析係数表!D39</f>
        <v>5.7357780912082747E-2</v>
      </c>
      <c r="W36" s="88">
        <f t="shared" si="7"/>
        <v>0</v>
      </c>
      <c r="X36" s="76">
        <f>分析係数表!E39</f>
        <v>7.2696285848613068E-2</v>
      </c>
      <c r="Y36" s="89">
        <f t="shared" si="8"/>
        <v>0</v>
      </c>
    </row>
    <row r="37" spans="1:25" x14ac:dyDescent="0.2">
      <c r="A37" s="6" t="s">
        <v>25</v>
      </c>
      <c r="B37" s="5" t="s">
        <v>40</v>
      </c>
      <c r="C37" s="90"/>
      <c r="D37" s="107">
        <f>投入係数表!AM37</f>
        <v>1.9514733623886033E-4</v>
      </c>
      <c r="E37" s="110">
        <f t="shared" si="9"/>
        <v>1.9514733623886032E-2</v>
      </c>
      <c r="F37" s="85">
        <f>分析係数表!C40</f>
        <v>1</v>
      </c>
      <c r="G37" s="110">
        <f t="shared" si="0"/>
        <v>1.9514733623886032E-2</v>
      </c>
      <c r="H37" s="110">
        <v>2.1062511772062007E-2</v>
      </c>
      <c r="I37" s="110">
        <f t="shared" si="1"/>
        <v>2.1062511772062007E-2</v>
      </c>
      <c r="J37" s="85">
        <f>分析係数表!G40</f>
        <v>0.54518413597733706</v>
      </c>
      <c r="K37" s="111">
        <f t="shared" si="2"/>
        <v>1.1482947281964116E-2</v>
      </c>
      <c r="L37" s="79"/>
      <c r="M37" s="80"/>
      <c r="N37" s="81">
        <f>分析係数表!H40</f>
        <v>3.4256985428810838E-2</v>
      </c>
      <c r="O37" s="82">
        <f t="shared" si="3"/>
        <v>0.65254165457879321</v>
      </c>
      <c r="P37" s="76">
        <f>分析係数表!C40</f>
        <v>1</v>
      </c>
      <c r="Q37" s="82">
        <f t="shared" si="4"/>
        <v>0.65254165457879321</v>
      </c>
      <c r="R37" s="83">
        <v>0.65377190697029286</v>
      </c>
      <c r="S37" s="84">
        <f t="shared" si="5"/>
        <v>0.67483441874235484</v>
      </c>
      <c r="T37" s="85">
        <f>分析係数表!F40</f>
        <v>0.74197355996222847</v>
      </c>
      <c r="U37" s="86">
        <f t="shared" si="6"/>
        <v>0.50070929605930625</v>
      </c>
      <c r="V37" s="87">
        <f>分析係数表!D40</f>
        <v>8.6945231350330499E-2</v>
      </c>
      <c r="W37" s="88">
        <f t="shared" si="7"/>
        <v>0</v>
      </c>
      <c r="X37" s="76">
        <f>分析係数表!E40</f>
        <v>5.2738432483474977E-2</v>
      </c>
      <c r="Y37" s="89">
        <f t="shared" si="8"/>
        <v>0</v>
      </c>
    </row>
    <row r="38" spans="1:25" x14ac:dyDescent="0.2">
      <c r="A38" s="6" t="s">
        <v>26</v>
      </c>
      <c r="B38" s="5" t="s">
        <v>277</v>
      </c>
      <c r="C38" s="90"/>
      <c r="D38" s="107">
        <f>投入係数表!AM38</f>
        <v>3.2524556039810057E-5</v>
      </c>
      <c r="E38" s="110">
        <f t="shared" si="9"/>
        <v>3.2524556039810059E-3</v>
      </c>
      <c r="F38" s="85">
        <f>分析係数表!C41</f>
        <v>0.81633454219164769</v>
      </c>
      <c r="G38" s="110">
        <f t="shared" si="0"/>
        <v>2.6550918564744934E-3</v>
      </c>
      <c r="H38" s="110">
        <v>4.980127295255563E-3</v>
      </c>
      <c r="I38" s="110">
        <f t="shared" si="1"/>
        <v>4.980127295255563E-3</v>
      </c>
      <c r="J38" s="85">
        <f>分析係数表!G41</f>
        <v>0.4395790436970945</v>
      </c>
      <c r="K38" s="111">
        <f t="shared" si="2"/>
        <v>2.189159593938238E-3</v>
      </c>
      <c r="L38" s="79"/>
      <c r="M38" s="80"/>
      <c r="N38" s="81">
        <f>分析係数表!H41</f>
        <v>5.7994566183378615E-2</v>
      </c>
      <c r="O38" s="82">
        <f t="shared" si="3"/>
        <v>1.1047052068409302</v>
      </c>
      <c r="P38" s="76">
        <f>分析係数表!C41</f>
        <v>0.81633454219164769</v>
      </c>
      <c r="Q38" s="82">
        <f t="shared" si="4"/>
        <v>0.90180901928322021</v>
      </c>
      <c r="R38" s="83">
        <v>0.91849286256561735</v>
      </c>
      <c r="S38" s="84">
        <f t="shared" si="5"/>
        <v>0.92347298986087289</v>
      </c>
      <c r="T38" s="85">
        <f>分析係数表!F41</f>
        <v>0.54481811942347291</v>
      </c>
      <c r="U38" s="86">
        <f t="shared" si="6"/>
        <v>0.50312481767437267</v>
      </c>
      <c r="V38" s="87">
        <f>分析係数表!D41</f>
        <v>0.1336993822923816</v>
      </c>
      <c r="W38" s="88">
        <f t="shared" si="7"/>
        <v>0</v>
      </c>
      <c r="X38" s="76">
        <f>分析係数表!E41</f>
        <v>0.1303134294211851</v>
      </c>
      <c r="Y38" s="89">
        <f t="shared" si="8"/>
        <v>0</v>
      </c>
    </row>
    <row r="39" spans="1:25" x14ac:dyDescent="0.2">
      <c r="A39" s="6" t="s">
        <v>51</v>
      </c>
      <c r="B39" s="5" t="s">
        <v>368</v>
      </c>
      <c r="C39" s="90"/>
      <c r="D39" s="107">
        <f>投入係数表!AM39</f>
        <v>2.5369153711051846E-3</v>
      </c>
      <c r="E39" s="110">
        <f t="shared" si="9"/>
        <v>0.25369153711051845</v>
      </c>
      <c r="F39" s="85">
        <f>分析係数表!C42</f>
        <v>0.95937673900946019</v>
      </c>
      <c r="G39" s="110">
        <f>E39*F39</f>
        <v>0.24338575958738665</v>
      </c>
      <c r="H39" s="110">
        <v>0.2607920918362871</v>
      </c>
      <c r="I39" s="110">
        <f>C39+H39</f>
        <v>0.2607920918362871</v>
      </c>
      <c r="J39" s="85">
        <f>分析係数表!G42</f>
        <v>0.48447864154948261</v>
      </c>
      <c r="K39" s="111">
        <f>I39*J39</f>
        <v>0.1263481983796923</v>
      </c>
      <c r="L39" s="79"/>
      <c r="M39" s="80"/>
      <c r="N39" s="81">
        <f>分析係数表!H42</f>
        <v>1.0613716578219029E-2</v>
      </c>
      <c r="O39" s="82">
        <f t="shared" si="3"/>
        <v>0.20217459564777093</v>
      </c>
      <c r="P39" s="76">
        <f>分析係数表!C42</f>
        <v>0.95937673900946019</v>
      </c>
      <c r="Q39" s="82">
        <f>O39*P39</f>
        <v>0.19396160428311468</v>
      </c>
      <c r="R39" s="83">
        <v>0.20329837747819121</v>
      </c>
      <c r="S39" s="84">
        <f>I39+R39</f>
        <v>0.46409046931447828</v>
      </c>
      <c r="T39" s="85">
        <f>分析係数表!F42</f>
        <v>0.55638100291854609</v>
      </c>
      <c r="U39" s="86">
        <f>S39*T39</f>
        <v>0.25821112076212815</v>
      </c>
      <c r="V39" s="87">
        <f>分析係数表!D42</f>
        <v>0.13372247280445743</v>
      </c>
      <c r="W39" s="88">
        <f>ROUND(S39*V39,0)</f>
        <v>0</v>
      </c>
      <c r="X39" s="76">
        <f>分析係数表!E42</f>
        <v>9.7903953303263472E-2</v>
      </c>
      <c r="Y39" s="89">
        <f>ROUND(S39*X39,0)</f>
        <v>0</v>
      </c>
    </row>
    <row r="40" spans="1:25" x14ac:dyDescent="0.2">
      <c r="A40" s="6" t="s">
        <v>195</v>
      </c>
      <c r="B40" s="5" t="s">
        <v>41</v>
      </c>
      <c r="C40" s="90"/>
      <c r="D40" s="107">
        <f>投入係数表!AM40</f>
        <v>3.2199310479411956E-2</v>
      </c>
      <c r="E40" s="110">
        <f t="shared" si="9"/>
        <v>3.2199310479411958</v>
      </c>
      <c r="F40" s="85">
        <f>分析係数表!C43</f>
        <v>0.4131437979732393</v>
      </c>
      <c r="G40" s="110">
        <f>E40*F40</f>
        <v>1.3302945423583781</v>
      </c>
      <c r="H40" s="110">
        <v>1.7178311734935632</v>
      </c>
      <c r="I40" s="110">
        <f>C40+H40</f>
        <v>1.7178311734935632</v>
      </c>
      <c r="J40" s="85">
        <f>分析係数表!G43</f>
        <v>0.33776204164621748</v>
      </c>
      <c r="K40" s="111">
        <f>I40*J40</f>
        <v>0.58021816436270357</v>
      </c>
      <c r="L40" s="79"/>
      <c r="M40" s="80"/>
      <c r="N40" s="81">
        <f>分析係数表!H43</f>
        <v>3.0226965224299098E-2</v>
      </c>
      <c r="O40" s="82">
        <f t="shared" si="3"/>
        <v>0.57577611262230866</v>
      </c>
      <c r="P40" s="76">
        <f>分析係数表!C43</f>
        <v>0.4131437979732393</v>
      </c>
      <c r="Q40" s="82">
        <f>O40*P40</f>
        <v>0.23787832995104816</v>
      </c>
      <c r="R40" s="83">
        <v>0.42556866820423739</v>
      </c>
      <c r="S40" s="84">
        <f>I40+R40</f>
        <v>2.1433998416978004</v>
      </c>
      <c r="T40" s="85">
        <f>分析係数表!F43</f>
        <v>0.53379373203393399</v>
      </c>
      <c r="U40" s="86">
        <f>S40*T40</f>
        <v>1.1441334007408122</v>
      </c>
      <c r="V40" s="87">
        <f>分析係数表!D43</f>
        <v>0.11519315711982052</v>
      </c>
      <c r="W40" s="88">
        <f>ROUND(S40*V40,0)</f>
        <v>0</v>
      </c>
      <c r="X40" s="76">
        <f>分析係数表!E43</f>
        <v>9.142536633246863E-2</v>
      </c>
      <c r="Y40" s="89">
        <f>ROUND(S40*X40,0)</f>
        <v>0</v>
      </c>
    </row>
    <row r="41" spans="1:25" x14ac:dyDescent="0.2">
      <c r="A41" s="6" t="s">
        <v>341</v>
      </c>
      <c r="B41" s="5" t="s">
        <v>42</v>
      </c>
      <c r="C41" s="201">
        <f>最終需要_まとめ!C42</f>
        <v>100</v>
      </c>
      <c r="D41" s="107">
        <f>投入係数表!AM41</f>
        <v>1.6522474468223507E-2</v>
      </c>
      <c r="E41" s="110">
        <f t="shared" si="9"/>
        <v>1.6522474468223507</v>
      </c>
      <c r="F41" s="85">
        <f>分析係数表!C44</f>
        <v>0.45547864698968266</v>
      </c>
      <c r="G41" s="110">
        <f>E41*F41</f>
        <v>0.75256343157080197</v>
      </c>
      <c r="H41" s="110">
        <v>0.7618707165060532</v>
      </c>
      <c r="I41" s="110">
        <f>C41+H41</f>
        <v>100.76187071650605</v>
      </c>
      <c r="J41" s="85">
        <f>分析係数表!G44</f>
        <v>0.26709165419892017</v>
      </c>
      <c r="K41" s="111">
        <f>I41*J41</f>
        <v>26.912654729849336</v>
      </c>
      <c r="L41" s="79"/>
      <c r="M41" s="80"/>
      <c r="N41" s="81">
        <f>分析係数表!H44</f>
        <v>0.10779487886361411</v>
      </c>
      <c r="O41" s="82">
        <f t="shared" si="3"/>
        <v>2.0533227815669206</v>
      </c>
      <c r="P41" s="76">
        <f>分析係数表!C44</f>
        <v>0.45547864698968266</v>
      </c>
      <c r="Q41" s="82">
        <f>O41*P41</f>
        <v>0.93524468238119274</v>
      </c>
      <c r="R41" s="83">
        <v>0.95073142860319637</v>
      </c>
      <c r="S41" s="84">
        <f>I41+R41</f>
        <v>101.71260214510924</v>
      </c>
      <c r="T41" s="85">
        <f>分析係数表!F44</f>
        <v>0.48806348793338972</v>
      </c>
      <c r="U41" s="86">
        <f>S41*T41</f>
        <v>49.642207369723195</v>
      </c>
      <c r="V41" s="87">
        <f>分析係数表!D44</f>
        <v>0.21589800299225917</v>
      </c>
      <c r="W41" s="88">
        <f>ROUND(S41*V41,0)</f>
        <v>22</v>
      </c>
      <c r="X41" s="76">
        <f>分析係数表!E44</f>
        <v>0.16906264229493267</v>
      </c>
      <c r="Y41" s="89">
        <f>ROUND(S41*X41,0)</f>
        <v>17</v>
      </c>
    </row>
    <row r="42" spans="1:25" x14ac:dyDescent="0.2">
      <c r="A42" s="6" t="s">
        <v>342</v>
      </c>
      <c r="B42" s="5" t="s">
        <v>279</v>
      </c>
      <c r="C42" s="90"/>
      <c r="D42" s="107">
        <f>投入係数表!AM42</f>
        <v>2.8296363754634749E-3</v>
      </c>
      <c r="E42" s="110">
        <f t="shared" si="9"/>
        <v>0.28296363754634751</v>
      </c>
      <c r="F42" s="85">
        <f>分析係数表!C45</f>
        <v>1</v>
      </c>
      <c r="G42" s="110">
        <f>E42*F42</f>
        <v>0.28296363754634751</v>
      </c>
      <c r="H42" s="110">
        <v>0.31407324973151085</v>
      </c>
      <c r="I42" s="110">
        <f>C42+H42</f>
        <v>0.31407324973151085</v>
      </c>
      <c r="J42" s="85">
        <f>分析係数表!G45</f>
        <v>0</v>
      </c>
      <c r="K42" s="111">
        <f>I42*J42</f>
        <v>0</v>
      </c>
      <c r="L42" s="79"/>
      <c r="M42" s="80"/>
      <c r="N42" s="81">
        <f>分析係数表!H45</f>
        <v>0</v>
      </c>
      <c r="O42" s="82">
        <f t="shared" si="3"/>
        <v>0</v>
      </c>
      <c r="P42" s="76">
        <f>分析係数表!C45</f>
        <v>1</v>
      </c>
      <c r="Q42" s="82">
        <f>O42*P42</f>
        <v>0</v>
      </c>
      <c r="R42" s="83">
        <v>2.0429215933298359E-2</v>
      </c>
      <c r="S42" s="84">
        <f>I42+R42</f>
        <v>0.33450246566480923</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投入係数表!AM43</f>
        <v>4.260716841215117E-3</v>
      </c>
      <c r="E43" s="110">
        <f t="shared" si="9"/>
        <v>0.4260716841215117</v>
      </c>
      <c r="F43" s="85">
        <f>分析係数表!C46</f>
        <v>0.339622641509434</v>
      </c>
      <c r="G43" s="110">
        <f>E43*F43</f>
        <v>0.14470359083372097</v>
      </c>
      <c r="H43" s="110">
        <v>0.17992436255509286</v>
      </c>
      <c r="I43" s="110">
        <f>C43+H43</f>
        <v>0.17992436255509286</v>
      </c>
      <c r="J43" s="85">
        <f>分析係数表!G46</f>
        <v>9.1833387996064289E-3</v>
      </c>
      <c r="K43" s="111">
        <f>I43*J43</f>
        <v>1.6523063796466384E-3</v>
      </c>
      <c r="L43" s="79"/>
      <c r="M43" s="80"/>
      <c r="N43" s="81">
        <f>分析係数表!H46</f>
        <v>2.0661561732582222E-2</v>
      </c>
      <c r="O43" s="82">
        <f t="shared" si="3"/>
        <v>0.39357023130885277</v>
      </c>
      <c r="P43" s="76">
        <f>分析係数表!C46</f>
        <v>0.339622641509434</v>
      </c>
      <c r="Q43" s="82">
        <f>O43*P43</f>
        <v>0.13366536157659151</v>
      </c>
      <c r="R43" s="83">
        <v>0.1489798205211143</v>
      </c>
      <c r="S43" s="84">
        <f>I43+R43</f>
        <v>0.32890418307620717</v>
      </c>
      <c r="T43" s="85">
        <f>分析係数表!F46</f>
        <v>0.31321744834371923</v>
      </c>
      <c r="U43" s="86">
        <f>S43*T43</f>
        <v>0.1030185289727051</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108">
        <f>投入係数表!AM44</f>
        <v>0.49209653288232613</v>
      </c>
      <c r="E44" s="96">
        <f>SUM(E5:E43)</f>
        <v>49.209653288232609</v>
      </c>
      <c r="F44" s="98">
        <f>分析係数表!C47</f>
        <v>0.37586044165269894</v>
      </c>
      <c r="G44" s="96">
        <f>SUM(G5:G43)</f>
        <v>12.380413183385942</v>
      </c>
      <c r="H44" s="96">
        <f>SUM(H5:H43)</f>
        <v>14.08076395595786</v>
      </c>
      <c r="I44" s="96">
        <f>SUM(I5:I43)</f>
        <v>114.08076395595786</v>
      </c>
      <c r="J44" s="98">
        <f>分析係数表!G47</f>
        <v>0.22454849559823431</v>
      </c>
      <c r="K44" s="112">
        <f>SUM(K5:K43)</f>
        <v>30.364122333957674</v>
      </c>
      <c r="L44" s="94">
        <f>最終需要_まとめ!$L$33</f>
        <v>0.62733333333333341</v>
      </c>
      <c r="M44" s="91">
        <f>K44*L44</f>
        <v>19.048426077502782</v>
      </c>
      <c r="N44" s="95">
        <f>分析係数表!H47</f>
        <v>1</v>
      </c>
      <c r="O44" s="96">
        <f>SUM(O5:O43)</f>
        <v>19.048426077502778</v>
      </c>
      <c r="P44" s="92">
        <f>分析係数表!C47</f>
        <v>0.37586044165269894</v>
      </c>
      <c r="Q44" s="96">
        <f>SUM(Q5:Q43)</f>
        <v>9.0952984135737562</v>
      </c>
      <c r="R44" s="91">
        <f>SUM(R5:R43)</f>
        <v>10.073164191311804</v>
      </c>
      <c r="S44" s="97">
        <f>SUM(S5:S43)</f>
        <v>124.15392814726965</v>
      </c>
      <c r="T44" s="98">
        <f>分析係数表!F47</f>
        <v>0.4514453000332283</v>
      </c>
      <c r="U44" s="99">
        <f>SUM(U5:U43)</f>
        <v>63.088690720736203</v>
      </c>
      <c r="V44" s="100">
        <f>分析係数表!D47</f>
        <v>6.1166352989693973E-2</v>
      </c>
      <c r="W44" s="101">
        <f>SUM(W5:W43)</f>
        <v>23</v>
      </c>
      <c r="X44" s="92">
        <f>分析係数表!E47</f>
        <v>5.2427176815309715E-2</v>
      </c>
      <c r="Y44" s="102">
        <f>SUM(Y5:Y43)</f>
        <v>18</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Y46"/>
  <sheetViews>
    <sheetView workbookViewId="0">
      <pane xSplit="2" ySplit="4" topLeftCell="C5" activePane="bottomRight" state="frozen"/>
      <selection pane="topRight" activeCell="C1" sqref="C1"/>
      <selection pane="bottomLeft" activeCell="A5" sqref="A5"/>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283</v>
      </c>
      <c r="S2" s="3" t="s">
        <v>153</v>
      </c>
      <c r="U2" s="64" t="s">
        <v>210</v>
      </c>
      <c r="W2" s="3" t="s">
        <v>130</v>
      </c>
      <c r="Y2" s="3" t="s">
        <v>154</v>
      </c>
    </row>
    <row r="3" spans="1:25" ht="44" x14ac:dyDescent="0.2">
      <c r="B3" s="65"/>
      <c r="C3" s="66" t="s">
        <v>228</v>
      </c>
      <c r="D3" s="66" t="s">
        <v>319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投入係数表!AN5</f>
        <v>0</v>
      </c>
      <c r="E5" s="110">
        <f>$C$42*D5</f>
        <v>0</v>
      </c>
      <c r="F5" s="85">
        <f>分析係数表!C8</f>
        <v>0.31930596918295995</v>
      </c>
      <c r="G5" s="110">
        <f t="shared" ref="G5:G38" si="0">E5*F5</f>
        <v>0</v>
      </c>
      <c r="H5" s="110">
        <f t="array" ref="H5:H43">MMULT(逆行列係数!C5:AO43,'38'!G5:G43)</f>
        <v>3.859334368751782E-3</v>
      </c>
      <c r="I5" s="110">
        <f t="shared" ref="I5:I38" si="1">C5+H5</f>
        <v>3.859334368751782E-3</v>
      </c>
      <c r="J5" s="85">
        <f>分析係数表!G8</f>
        <v>0.11985164942416553</v>
      </c>
      <c r="K5" s="111">
        <f t="shared" ref="K5:K38" si="2">I5*J5</f>
        <v>4.6254758977427174E-4</v>
      </c>
      <c r="L5" s="79" t="s">
        <v>178</v>
      </c>
      <c r="M5" s="80" t="s">
        <v>178</v>
      </c>
      <c r="N5" s="81">
        <f>分析係数表!H8</f>
        <v>1.0269115390614515E-2</v>
      </c>
      <c r="O5" s="82">
        <f t="shared" ref="O5:O43" si="3">$M$44*N5</f>
        <v>3.3903102910177708E-2</v>
      </c>
      <c r="P5" s="76">
        <f>分析係数表!C8</f>
        <v>0.31930596918295995</v>
      </c>
      <c r="Q5" s="82">
        <f t="shared" ref="Q5:Q38" si="4">O5*P5</f>
        <v>1.0825463133043924E-2</v>
      </c>
      <c r="R5" s="83">
        <f t="array" ref="R5:R43">MMULT(逆行列係数!C5:AO43,'38'!Q5:Q43)</f>
        <v>1.4016753209046278E-2</v>
      </c>
      <c r="S5" s="84">
        <f t="shared" ref="S5:S38" si="5">I5+R5</f>
        <v>1.7876087577798062E-2</v>
      </c>
      <c r="T5" s="85">
        <f>分析係数表!F8</f>
        <v>0.45168846379074762</v>
      </c>
      <c r="U5" s="86">
        <f t="shared" ref="U5:U38" si="6">S5*T5</f>
        <v>8.0744225366044739E-3</v>
      </c>
      <c r="V5" s="87">
        <f>分析係数表!D8</f>
        <v>0.28986921725551434</v>
      </c>
      <c r="W5" s="88">
        <f t="shared" ref="W5:W38" si="7">ROUND(S5*V5,0)</f>
        <v>0</v>
      </c>
      <c r="X5" s="76">
        <f>分析係数表!E8</f>
        <v>0.15732968963497951</v>
      </c>
      <c r="Y5" s="89">
        <f t="shared" ref="Y5:Y38" si="8">ROUND(S5*X5,0)</f>
        <v>0</v>
      </c>
    </row>
    <row r="6" spans="1:25" x14ac:dyDescent="0.2">
      <c r="A6" s="6" t="s">
        <v>220</v>
      </c>
      <c r="B6" s="5" t="s">
        <v>266</v>
      </c>
      <c r="C6" s="90"/>
      <c r="D6" s="107">
        <f>投入係数表!AN6</f>
        <v>0</v>
      </c>
      <c r="E6" s="110">
        <f t="shared" ref="E6:E43" si="9">$C$42*D6</f>
        <v>0</v>
      </c>
      <c r="F6" s="85">
        <f>分析係数表!C9</f>
        <v>0.10538116591928248</v>
      </c>
      <c r="G6" s="110">
        <f t="shared" si="0"/>
        <v>0</v>
      </c>
      <c r="H6" s="110">
        <v>3.0017755658274581E-2</v>
      </c>
      <c r="I6" s="110">
        <f t="shared" si="1"/>
        <v>3.0017755658274581E-2</v>
      </c>
      <c r="J6" s="85">
        <f>分析係数表!G9</f>
        <v>0.23529411764705882</v>
      </c>
      <c r="K6" s="111">
        <f t="shared" si="2"/>
        <v>7.0630013313587245E-3</v>
      </c>
      <c r="L6" s="79"/>
      <c r="M6" s="80"/>
      <c r="N6" s="81">
        <f>分析係数表!H9</f>
        <v>5.5136190016722222E-4</v>
      </c>
      <c r="O6" s="82">
        <f t="shared" si="3"/>
        <v>1.8203008273920916E-3</v>
      </c>
      <c r="P6" s="76">
        <f>分析係数表!C9</f>
        <v>0.10538116591928248</v>
      </c>
      <c r="Q6" s="82">
        <f t="shared" si="4"/>
        <v>1.918254235144132E-4</v>
      </c>
      <c r="R6" s="83">
        <v>2.2680937085655501E-4</v>
      </c>
      <c r="S6" s="84">
        <f t="shared" si="5"/>
        <v>3.0244565029131136E-2</v>
      </c>
      <c r="T6" s="85">
        <f>分析係数表!F9</f>
        <v>0.68627450980392157</v>
      </c>
      <c r="U6" s="86">
        <f t="shared" si="6"/>
        <v>2.0756074039599798E-2</v>
      </c>
      <c r="V6" s="87">
        <f>分析係数表!D9</f>
        <v>0.17647058823529413</v>
      </c>
      <c r="W6" s="88">
        <f t="shared" si="7"/>
        <v>0</v>
      </c>
      <c r="X6" s="76">
        <f>分析係数表!E9</f>
        <v>0.11764705882352941</v>
      </c>
      <c r="Y6" s="89">
        <f t="shared" si="8"/>
        <v>0</v>
      </c>
    </row>
    <row r="7" spans="1:25" x14ac:dyDescent="0.2">
      <c r="A7" s="6" t="s">
        <v>221</v>
      </c>
      <c r="B7" s="5" t="s">
        <v>267</v>
      </c>
      <c r="C7" s="90"/>
      <c r="D7" s="107">
        <f>投入係数表!AN7</f>
        <v>0</v>
      </c>
      <c r="E7" s="110">
        <f t="shared" si="9"/>
        <v>0</v>
      </c>
      <c r="F7" s="85">
        <f>分析係数表!C10</f>
        <v>4.5045045045044585E-3</v>
      </c>
      <c r="G7" s="110">
        <f t="shared" si="0"/>
        <v>0</v>
      </c>
      <c r="H7" s="110">
        <v>5.3668106610027293E-5</v>
      </c>
      <c r="I7" s="110">
        <f t="shared" si="1"/>
        <v>5.3668106610027293E-5</v>
      </c>
      <c r="J7" s="85">
        <f>分析係数表!G10</f>
        <v>0.2857142857142857</v>
      </c>
      <c r="K7" s="111">
        <f t="shared" si="2"/>
        <v>1.5333744745722083E-5</v>
      </c>
      <c r="L7" s="79"/>
      <c r="M7" s="80"/>
      <c r="N7" s="81">
        <f>分析係数表!H10</f>
        <v>1.0301761818913889E-3</v>
      </c>
      <c r="O7" s="82">
        <f t="shared" si="3"/>
        <v>3.4010883880220663E-3</v>
      </c>
      <c r="P7" s="76">
        <f>分析係数表!C10</f>
        <v>4.5045045045044585E-3</v>
      </c>
      <c r="Q7" s="82">
        <f t="shared" si="4"/>
        <v>1.5320217964063206E-5</v>
      </c>
      <c r="R7" s="83">
        <v>2.271357894999718E-5</v>
      </c>
      <c r="S7" s="84">
        <f t="shared" si="5"/>
        <v>7.6381685560024479E-5</v>
      </c>
      <c r="T7" s="85">
        <f>分析係数表!F10</f>
        <v>0.5714285714285714</v>
      </c>
      <c r="U7" s="86">
        <f t="shared" si="6"/>
        <v>4.3646677462871129E-5</v>
      </c>
      <c r="V7" s="87">
        <f>分析係数表!D10</f>
        <v>0</v>
      </c>
      <c r="W7" s="88">
        <f t="shared" si="7"/>
        <v>0</v>
      </c>
      <c r="X7" s="76">
        <f>分析係数表!E10</f>
        <v>0</v>
      </c>
      <c r="Y7" s="89">
        <f t="shared" si="8"/>
        <v>0</v>
      </c>
    </row>
    <row r="8" spans="1:25" x14ac:dyDescent="0.2">
      <c r="A8" s="6" t="s">
        <v>222</v>
      </c>
      <c r="B8" s="5" t="s">
        <v>27</v>
      </c>
      <c r="C8" s="90"/>
      <c r="D8" s="107">
        <f>投入係数表!AN8</f>
        <v>0</v>
      </c>
      <c r="E8" s="110">
        <f t="shared" si="9"/>
        <v>0</v>
      </c>
      <c r="F8" s="85">
        <f>分析係数表!C11</f>
        <v>3.1931139802859887E-3</v>
      </c>
      <c r="G8" s="110">
        <f t="shared" si="0"/>
        <v>0</v>
      </c>
      <c r="H8" s="110">
        <v>8.1996091698085063E-4</v>
      </c>
      <c r="I8" s="110">
        <f t="shared" si="1"/>
        <v>8.1996091698085063E-4</v>
      </c>
      <c r="J8" s="85">
        <f>分析係数表!G11</f>
        <v>0.37142857142857144</v>
      </c>
      <c r="K8" s="111">
        <f t="shared" si="2"/>
        <v>3.0455691202145883E-4</v>
      </c>
      <c r="L8" s="79"/>
      <c r="M8" s="80"/>
      <c r="N8" s="81">
        <f>分析係数表!H11</f>
        <v>-1.8136904610763891E-5</v>
      </c>
      <c r="O8" s="82">
        <f t="shared" si="3"/>
        <v>-5.9878316690529335E-5</v>
      </c>
      <c r="P8" s="76">
        <f>分析係数表!C11</f>
        <v>3.1931139802859887E-3</v>
      </c>
      <c r="Q8" s="82">
        <f t="shared" si="4"/>
        <v>-1.9119829014052108E-7</v>
      </c>
      <c r="R8" s="83">
        <v>4.2622232235974591E-5</v>
      </c>
      <c r="S8" s="84">
        <f t="shared" si="5"/>
        <v>8.6258314921682519E-4</v>
      </c>
      <c r="T8" s="85">
        <f>分析係数表!F11</f>
        <v>0.6</v>
      </c>
      <c r="U8" s="86">
        <f t="shared" si="6"/>
        <v>5.1754988953009505E-4</v>
      </c>
      <c r="V8" s="87">
        <f>分析係数表!D11</f>
        <v>2.8571428571428571E-2</v>
      </c>
      <c r="W8" s="88">
        <f t="shared" si="7"/>
        <v>0</v>
      </c>
      <c r="X8" s="76">
        <f>分析係数表!E11</f>
        <v>0</v>
      </c>
      <c r="Y8" s="89">
        <f t="shared" si="8"/>
        <v>0</v>
      </c>
    </row>
    <row r="9" spans="1:25" x14ac:dyDescent="0.2">
      <c r="A9" s="6" t="s">
        <v>223</v>
      </c>
      <c r="B9" s="5" t="s">
        <v>191</v>
      </c>
      <c r="C9" s="90"/>
      <c r="D9" s="107">
        <f>投入係数表!AN9</f>
        <v>0</v>
      </c>
      <c r="E9" s="110">
        <f t="shared" si="9"/>
        <v>0</v>
      </c>
      <c r="F9" s="85">
        <f>分析係数表!C12</f>
        <v>6.6043595279642764E-2</v>
      </c>
      <c r="G9" s="110">
        <f t="shared" si="0"/>
        <v>0</v>
      </c>
      <c r="H9" s="110">
        <v>2.692169339163364E-3</v>
      </c>
      <c r="I9" s="110">
        <f t="shared" si="1"/>
        <v>2.692169339163364E-3</v>
      </c>
      <c r="J9" s="85">
        <f>分析係数表!G12</f>
        <v>0.14090852981113441</v>
      </c>
      <c r="K9" s="111">
        <f t="shared" si="2"/>
        <v>3.7934962358412289E-4</v>
      </c>
      <c r="L9" s="79"/>
      <c r="M9" s="80"/>
      <c r="N9" s="81">
        <f>分析係数表!H12</f>
        <v>8.4811793340854105E-2</v>
      </c>
      <c r="O9" s="82">
        <f t="shared" si="3"/>
        <v>0.28000298450825328</v>
      </c>
      <c r="P9" s="76">
        <f>分析係数表!C12</f>
        <v>6.6043595279642764E-2</v>
      </c>
      <c r="Q9" s="82">
        <f t="shared" si="4"/>
        <v>1.8492403785955163E-2</v>
      </c>
      <c r="R9" s="83">
        <v>2.0697201079898756E-2</v>
      </c>
      <c r="S9" s="84">
        <f t="shared" si="5"/>
        <v>2.3389370419062121E-2</v>
      </c>
      <c r="T9" s="85">
        <f>分析係数表!F12</f>
        <v>0.31027033699543266</v>
      </c>
      <c r="U9" s="86">
        <f t="shared" si="6"/>
        <v>7.2570278420334084E-3</v>
      </c>
      <c r="V9" s="87">
        <f>分析係数表!D12</f>
        <v>7.3571164053820512E-2</v>
      </c>
      <c r="W9" s="88">
        <f t="shared" si="7"/>
        <v>0</v>
      </c>
      <c r="X9" s="76">
        <f>分析係数表!E12</f>
        <v>7.8015059869151956E-2</v>
      </c>
      <c r="Y9" s="89">
        <f t="shared" si="8"/>
        <v>0</v>
      </c>
    </row>
    <row r="10" spans="1:25" x14ac:dyDescent="0.2">
      <c r="A10" s="6" t="s">
        <v>224</v>
      </c>
      <c r="B10" s="5" t="s">
        <v>28</v>
      </c>
      <c r="C10" s="90"/>
      <c r="D10" s="107">
        <f>投入係数表!AN10</f>
        <v>1.455604075691412E-3</v>
      </c>
      <c r="E10" s="110">
        <f t="shared" si="9"/>
        <v>0.14556040756914121</v>
      </c>
      <c r="F10" s="85">
        <f>分析係数表!C13</f>
        <v>0</v>
      </c>
      <c r="G10" s="110">
        <f t="shared" si="0"/>
        <v>0</v>
      </c>
      <c r="H10" s="110">
        <v>0</v>
      </c>
      <c r="I10" s="110">
        <f t="shared" si="1"/>
        <v>0</v>
      </c>
      <c r="J10" s="85">
        <f>分析係数表!G13</f>
        <v>0.24778761061946902</v>
      </c>
      <c r="K10" s="111">
        <f t="shared" si="2"/>
        <v>0</v>
      </c>
      <c r="L10" s="79"/>
      <c r="M10" s="80"/>
      <c r="N10" s="81">
        <f>分析係数表!H13</f>
        <v>1.3780420123258403E-2</v>
      </c>
      <c r="O10" s="82">
        <f t="shared" si="3"/>
        <v>4.549554502146419E-2</v>
      </c>
      <c r="P10" s="76">
        <f>分析係数表!C13</f>
        <v>0</v>
      </c>
      <c r="Q10" s="82">
        <f t="shared" si="4"/>
        <v>0</v>
      </c>
      <c r="R10" s="83">
        <v>0</v>
      </c>
      <c r="S10" s="84">
        <f t="shared" si="5"/>
        <v>0</v>
      </c>
      <c r="T10" s="85">
        <f>分析係数表!F13</f>
        <v>0.38938053097345132</v>
      </c>
      <c r="U10" s="86">
        <f t="shared" si="6"/>
        <v>0</v>
      </c>
      <c r="V10" s="87">
        <f>分析係数表!D13</f>
        <v>0.4336283185840708</v>
      </c>
      <c r="W10" s="88">
        <f t="shared" si="7"/>
        <v>0</v>
      </c>
      <c r="X10" s="76">
        <f>分析係数表!E13</f>
        <v>0.32743362831858408</v>
      </c>
      <c r="Y10" s="89">
        <f t="shared" si="8"/>
        <v>0</v>
      </c>
    </row>
    <row r="11" spans="1:25" x14ac:dyDescent="0.2">
      <c r="A11" s="6" t="s">
        <v>225</v>
      </c>
      <c r="B11" s="5" t="s">
        <v>268</v>
      </c>
      <c r="C11" s="90"/>
      <c r="D11" s="107">
        <f>投入係数表!AN11</f>
        <v>0.70669577874818046</v>
      </c>
      <c r="E11" s="110">
        <f t="shared" si="9"/>
        <v>70.669577874818046</v>
      </c>
      <c r="F11" s="85">
        <f>分析係数表!C14</f>
        <v>0.21132596685082872</v>
      </c>
      <c r="G11" s="110">
        <f t="shared" si="0"/>
        <v>14.934316871335858</v>
      </c>
      <c r="H11" s="110">
        <v>16.150113109938701</v>
      </c>
      <c r="I11" s="110">
        <f t="shared" si="1"/>
        <v>16.150113109938701</v>
      </c>
      <c r="J11" s="85">
        <f>分析係数表!G14</f>
        <v>0.15875192868163895</v>
      </c>
      <c r="K11" s="111">
        <f t="shared" si="2"/>
        <v>2.5638616046293912</v>
      </c>
      <c r="L11" s="79"/>
      <c r="M11" s="80"/>
      <c r="N11" s="81">
        <f>分析係数表!H14</f>
        <v>1.0700773720350694E-3</v>
      </c>
      <c r="O11" s="82">
        <f t="shared" si="3"/>
        <v>3.5328206847412306E-3</v>
      </c>
      <c r="P11" s="76">
        <f>分析係数表!C14</f>
        <v>0.21132596685082872</v>
      </c>
      <c r="Q11" s="82">
        <f t="shared" si="4"/>
        <v>7.4657674691354728E-4</v>
      </c>
      <c r="R11" s="83">
        <v>3.9702197301079078E-3</v>
      </c>
      <c r="S11" s="84">
        <f t="shared" si="5"/>
        <v>16.154083329668808</v>
      </c>
      <c r="T11" s="85">
        <f>分析係数表!F14</f>
        <v>0.30327447282701869</v>
      </c>
      <c r="U11" s="86">
        <f t="shared" si="6"/>
        <v>4.8991211058090389</v>
      </c>
      <c r="V11" s="87">
        <f>分析係数表!D14</f>
        <v>3.2144693982513288E-2</v>
      </c>
      <c r="W11" s="88">
        <f t="shared" si="7"/>
        <v>1</v>
      </c>
      <c r="X11" s="76">
        <f>分析係数表!E14</f>
        <v>3.1630378878793074E-2</v>
      </c>
      <c r="Y11" s="89">
        <f t="shared" si="8"/>
        <v>1</v>
      </c>
    </row>
    <row r="12" spans="1:25" x14ac:dyDescent="0.2">
      <c r="A12" s="6" t="s">
        <v>226</v>
      </c>
      <c r="B12" s="5" t="s">
        <v>29</v>
      </c>
      <c r="C12" s="90"/>
      <c r="D12" s="107">
        <f>投入係数表!AN12</f>
        <v>2.1106259097525473E-2</v>
      </c>
      <c r="E12" s="110">
        <f t="shared" si="9"/>
        <v>2.1106259097525473</v>
      </c>
      <c r="F12" s="85">
        <f>分析係数表!C15</f>
        <v>0</v>
      </c>
      <c r="G12" s="110">
        <f t="shared" si="0"/>
        <v>0</v>
      </c>
      <c r="H12" s="110">
        <v>0</v>
      </c>
      <c r="I12" s="110">
        <f t="shared" si="1"/>
        <v>0</v>
      </c>
      <c r="J12" s="85">
        <f>分析係数表!G15</f>
        <v>9.5610291218868382E-2</v>
      </c>
      <c r="K12" s="111">
        <f t="shared" si="2"/>
        <v>0</v>
      </c>
      <c r="L12" s="79"/>
      <c r="M12" s="80"/>
      <c r="N12" s="81">
        <f>分析係数表!H15</f>
        <v>7.8206332681613894E-3</v>
      </c>
      <c r="O12" s="82">
        <f t="shared" si="3"/>
        <v>2.581953015695625E-2</v>
      </c>
      <c r="P12" s="76">
        <f>分析係数表!C15</f>
        <v>0</v>
      </c>
      <c r="Q12" s="82">
        <f t="shared" si="4"/>
        <v>0</v>
      </c>
      <c r="R12" s="83">
        <v>0</v>
      </c>
      <c r="S12" s="84">
        <f t="shared" si="5"/>
        <v>0</v>
      </c>
      <c r="T12" s="85">
        <f>分析係数表!F15</f>
        <v>0.30380007199053838</v>
      </c>
      <c r="U12" s="86">
        <f t="shared" si="6"/>
        <v>0</v>
      </c>
      <c r="V12" s="87">
        <f>分析係数表!D15</f>
        <v>2.6036578049742035E-2</v>
      </c>
      <c r="W12" s="88">
        <f t="shared" si="7"/>
        <v>0</v>
      </c>
      <c r="X12" s="76">
        <f>分析係数表!E15</f>
        <v>2.4065408546305341E-2</v>
      </c>
      <c r="Y12" s="89">
        <f t="shared" si="8"/>
        <v>0</v>
      </c>
    </row>
    <row r="13" spans="1:25" x14ac:dyDescent="0.2">
      <c r="A13" s="6" t="s">
        <v>227</v>
      </c>
      <c r="B13" s="5" t="s">
        <v>30</v>
      </c>
      <c r="C13" s="90"/>
      <c r="D13" s="107">
        <f>投入係数表!AN13</f>
        <v>0</v>
      </c>
      <c r="E13" s="110">
        <f t="shared" si="9"/>
        <v>0</v>
      </c>
      <c r="F13" s="85">
        <f>分析係数表!C16</f>
        <v>5.160637490513531E-2</v>
      </c>
      <c r="G13" s="110">
        <f t="shared" si="0"/>
        <v>0</v>
      </c>
      <c r="H13" s="110">
        <v>8.0846213572118436E-3</v>
      </c>
      <c r="I13" s="110">
        <f t="shared" si="1"/>
        <v>8.0846213572118436E-3</v>
      </c>
      <c r="J13" s="85">
        <f>分析係数表!G16</f>
        <v>3.3358042994810974E-2</v>
      </c>
      <c r="K13" s="111">
        <f t="shared" si="2"/>
        <v>2.6968714683063972E-4</v>
      </c>
      <c r="L13" s="79"/>
      <c r="M13" s="80"/>
      <c r="N13" s="81">
        <f>分析係数表!H16</f>
        <v>1.6069297485136805E-2</v>
      </c>
      <c r="O13" s="82">
        <f t="shared" si="3"/>
        <v>5.3052188587808989E-2</v>
      </c>
      <c r="P13" s="76">
        <f>分析係数表!C16</f>
        <v>5.160637490513531E-2</v>
      </c>
      <c r="Q13" s="82">
        <f t="shared" si="4"/>
        <v>2.7378311338004118E-3</v>
      </c>
      <c r="R13" s="83">
        <v>3.1248530665384079E-3</v>
      </c>
      <c r="S13" s="84">
        <f t="shared" si="5"/>
        <v>1.1209474423750251E-2</v>
      </c>
      <c r="T13" s="85">
        <f>分析係数表!F16</f>
        <v>0.28836174944403259</v>
      </c>
      <c r="U13" s="86">
        <f t="shared" si="6"/>
        <v>3.2323836551807613E-3</v>
      </c>
      <c r="V13" s="87">
        <f>分析係数表!D16</f>
        <v>3.1875463306152707E-2</v>
      </c>
      <c r="W13" s="88">
        <f t="shared" si="7"/>
        <v>0</v>
      </c>
      <c r="X13" s="76">
        <f>分析係数表!E16</f>
        <v>3.039288361749444E-2</v>
      </c>
      <c r="Y13" s="89">
        <f t="shared" si="8"/>
        <v>0</v>
      </c>
    </row>
    <row r="14" spans="1:25" x14ac:dyDescent="0.2">
      <c r="A14" s="6" t="s">
        <v>2</v>
      </c>
      <c r="B14" s="5" t="s">
        <v>365</v>
      </c>
      <c r="C14" s="90"/>
      <c r="D14" s="107">
        <f>投入係数表!AN14</f>
        <v>4.148471615720524E-2</v>
      </c>
      <c r="E14" s="110">
        <f t="shared" si="9"/>
        <v>4.1484716157205241</v>
      </c>
      <c r="F14" s="85">
        <f>分析係数表!C17</f>
        <v>0.10194271980773084</v>
      </c>
      <c r="G14" s="110">
        <f t="shared" si="0"/>
        <v>0.42290647955172184</v>
      </c>
      <c r="H14" s="110">
        <v>0.49300465126384269</v>
      </c>
      <c r="I14" s="110">
        <f t="shared" si="1"/>
        <v>0.49300465126384269</v>
      </c>
      <c r="J14" s="85">
        <f>分析係数表!G17</f>
        <v>0.21196160054370911</v>
      </c>
      <c r="K14" s="111">
        <f t="shared" si="2"/>
        <v>0.10449805495737724</v>
      </c>
      <c r="L14" s="79"/>
      <c r="M14" s="80"/>
      <c r="N14" s="81">
        <f>分析係数表!H17</f>
        <v>2.8221023574348612E-3</v>
      </c>
      <c r="O14" s="82">
        <f t="shared" si="3"/>
        <v>9.3170660770463647E-3</v>
      </c>
      <c r="P14" s="76">
        <f>分析係数表!C17</f>
        <v>0.10194271980773084</v>
      </c>
      <c r="Q14" s="82">
        <f t="shared" si="4"/>
        <v>9.4980705652245154E-4</v>
      </c>
      <c r="R14" s="83">
        <v>2.0832706371239598E-3</v>
      </c>
      <c r="S14" s="84">
        <f t="shared" si="5"/>
        <v>0.49508792190096662</v>
      </c>
      <c r="T14" s="85">
        <f>分析係数表!F17</f>
        <v>0.32180783280944697</v>
      </c>
      <c r="U14" s="86">
        <f t="shared" si="6"/>
        <v>0.15932317119708281</v>
      </c>
      <c r="V14" s="87">
        <f>分析係数表!D17</f>
        <v>8.2490867385948519E-2</v>
      </c>
      <c r="W14" s="88">
        <f t="shared" si="7"/>
        <v>0</v>
      </c>
      <c r="X14" s="76">
        <f>分析係数表!E17</f>
        <v>8.6313822105173729E-2</v>
      </c>
      <c r="Y14" s="89">
        <f t="shared" si="8"/>
        <v>0</v>
      </c>
    </row>
    <row r="15" spans="1:25" x14ac:dyDescent="0.2">
      <c r="A15" s="6" t="s">
        <v>3</v>
      </c>
      <c r="B15" s="5" t="s">
        <v>31</v>
      </c>
      <c r="C15" s="90"/>
      <c r="D15" s="107">
        <f>投入係数表!AN15</f>
        <v>1.455604075691412E-3</v>
      </c>
      <c r="E15" s="110">
        <f t="shared" si="9"/>
        <v>0.14556040756914121</v>
      </c>
      <c r="F15" s="85">
        <f>分析係数表!C18</f>
        <v>6.449787835926446E-2</v>
      </c>
      <c r="G15" s="110">
        <f t="shared" si="0"/>
        <v>9.3883374613194272E-3</v>
      </c>
      <c r="H15" s="110">
        <v>1.3968279837385498E-2</v>
      </c>
      <c r="I15" s="110">
        <f t="shared" si="1"/>
        <v>1.3968279837385498E-2</v>
      </c>
      <c r="J15" s="85">
        <f>分析係数表!G18</f>
        <v>0.21547360809833696</v>
      </c>
      <c r="K15" s="111">
        <f t="shared" si="2"/>
        <v>3.0097956554887046E-3</v>
      </c>
      <c r="L15" s="79"/>
      <c r="M15" s="80"/>
      <c r="N15" s="81">
        <f>分析係数表!H18</f>
        <v>4.2077618696972224E-4</v>
      </c>
      <c r="O15" s="82">
        <f t="shared" si="3"/>
        <v>1.3891769472202805E-3</v>
      </c>
      <c r="P15" s="76">
        <f>分析係数表!C18</f>
        <v>6.449787835926446E-2</v>
      </c>
      <c r="Q15" s="82">
        <f t="shared" si="4"/>
        <v>8.9598965761307993E-5</v>
      </c>
      <c r="R15" s="83">
        <v>2.3027856628544076E-4</v>
      </c>
      <c r="S15" s="84">
        <f t="shared" si="5"/>
        <v>1.4198558403670939E-2</v>
      </c>
      <c r="T15" s="85">
        <f>分析係数表!F18</f>
        <v>0.45914678235719453</v>
      </c>
      <c r="U15" s="86">
        <f t="shared" si="6"/>
        <v>6.5192224051562157E-3</v>
      </c>
      <c r="V15" s="87">
        <f>分析係数表!D18</f>
        <v>2.2415039768618944E-2</v>
      </c>
      <c r="W15" s="88">
        <f t="shared" si="7"/>
        <v>0</v>
      </c>
      <c r="X15" s="76">
        <f>分析係数表!E18</f>
        <v>1.6630513376717282E-2</v>
      </c>
      <c r="Y15" s="89">
        <f t="shared" si="8"/>
        <v>0</v>
      </c>
    </row>
    <row r="16" spans="1:25" x14ac:dyDescent="0.2">
      <c r="A16" s="6" t="s">
        <v>4</v>
      </c>
      <c r="B16" s="5" t="s">
        <v>32</v>
      </c>
      <c r="C16" s="90"/>
      <c r="D16" s="107">
        <f>投入係数表!AN16</f>
        <v>0</v>
      </c>
      <c r="E16" s="110">
        <f t="shared" si="9"/>
        <v>0</v>
      </c>
      <c r="F16" s="85">
        <f>分析係数表!C19</f>
        <v>8.3816636211964779E-2</v>
      </c>
      <c r="G16" s="110">
        <f t="shared" si="0"/>
        <v>0</v>
      </c>
      <c r="H16" s="110">
        <v>7.044928885206231E-3</v>
      </c>
      <c r="I16" s="110">
        <f t="shared" si="1"/>
        <v>7.044928885206231E-3</v>
      </c>
      <c r="J16" s="85">
        <f>分析係数表!G19</f>
        <v>5.7589381288803254E-2</v>
      </c>
      <c r="K16" s="111">
        <f t="shared" si="2"/>
        <v>4.0571309572264529E-4</v>
      </c>
      <c r="L16" s="79"/>
      <c r="M16" s="80"/>
      <c r="N16" s="81">
        <f>分析係数表!H19</f>
        <v>-1.0882142766458335E-4</v>
      </c>
      <c r="O16" s="82">
        <f t="shared" si="3"/>
        <v>-3.5926990014317604E-4</v>
      </c>
      <c r="P16" s="76">
        <f>分析係数表!C19</f>
        <v>8.3816636211964779E-2</v>
      </c>
      <c r="Q16" s="82">
        <f t="shared" si="4"/>
        <v>-3.0112794522209498E-5</v>
      </c>
      <c r="R16" s="83">
        <v>1.9472047358257822E-4</v>
      </c>
      <c r="S16" s="84">
        <f t="shared" si="5"/>
        <v>7.2396493587888093E-3</v>
      </c>
      <c r="T16" s="85">
        <f>分析係数表!F19</f>
        <v>0.2397773496039392</v>
      </c>
      <c r="U16" s="86">
        <f t="shared" si="6"/>
        <v>1.7359039353122387E-3</v>
      </c>
      <c r="V16" s="87">
        <f>分析係数表!D19</f>
        <v>1.3059302076643117E-2</v>
      </c>
      <c r="W16" s="88">
        <f t="shared" si="7"/>
        <v>0</v>
      </c>
      <c r="X16" s="76">
        <f>分析係数表!E19</f>
        <v>1.4771997430956968E-2</v>
      </c>
      <c r="Y16" s="89">
        <f t="shared" si="8"/>
        <v>0</v>
      </c>
    </row>
    <row r="17" spans="1:25" x14ac:dyDescent="0.2">
      <c r="A17" s="6" t="s">
        <v>5</v>
      </c>
      <c r="B17" s="5" t="s">
        <v>33</v>
      </c>
      <c r="C17" s="90"/>
      <c r="D17" s="107">
        <f>投入係数表!AN17</f>
        <v>2.911208151382824E-3</v>
      </c>
      <c r="E17" s="110">
        <f t="shared" si="9"/>
        <v>0.29112081513828242</v>
      </c>
      <c r="F17" s="85">
        <f>分析係数表!C20</f>
        <v>0.20483184148778999</v>
      </c>
      <c r="G17" s="110">
        <f t="shared" si="0"/>
        <v>5.9630812660200878E-2</v>
      </c>
      <c r="H17" s="110">
        <v>9.079959155343359E-2</v>
      </c>
      <c r="I17" s="110">
        <f t="shared" si="1"/>
        <v>9.079959155343359E-2</v>
      </c>
      <c r="J17" s="85">
        <f>分析係数表!G20</f>
        <v>0.10000439000834102</v>
      </c>
      <c r="K17" s="111">
        <f t="shared" si="2"/>
        <v>9.0803577663076396E-3</v>
      </c>
      <c r="L17" s="79"/>
      <c r="M17" s="80"/>
      <c r="N17" s="81">
        <f>分析係数表!H20</f>
        <v>5.2234285279000004E-4</v>
      </c>
      <c r="O17" s="82">
        <f t="shared" si="3"/>
        <v>1.7244955206872448E-3</v>
      </c>
      <c r="P17" s="76">
        <f>分析係数表!C20</f>
        <v>0.20483184148778999</v>
      </c>
      <c r="Q17" s="82">
        <f t="shared" si="4"/>
        <v>3.532315931398136E-4</v>
      </c>
      <c r="R17" s="83">
        <v>1.2534760728048829E-3</v>
      </c>
      <c r="S17" s="84">
        <f t="shared" si="5"/>
        <v>9.2053067626238466E-2</v>
      </c>
      <c r="T17" s="85">
        <f>分析係数表!F20</f>
        <v>0.22283682338996444</v>
      </c>
      <c r="U17" s="86">
        <f t="shared" si="6"/>
        <v>2.0512813173132555E-2</v>
      </c>
      <c r="V17" s="87">
        <f>分析係数表!D20</f>
        <v>1.650643136221959E-2</v>
      </c>
      <c r="W17" s="88">
        <f t="shared" si="7"/>
        <v>0</v>
      </c>
      <c r="X17" s="76">
        <f>分析係数表!E20</f>
        <v>1.8613635365907197E-2</v>
      </c>
      <c r="Y17" s="89">
        <f t="shared" si="8"/>
        <v>0</v>
      </c>
    </row>
    <row r="18" spans="1:25" x14ac:dyDescent="0.2">
      <c r="A18" s="6" t="s">
        <v>6</v>
      </c>
      <c r="B18" s="5" t="s">
        <v>34</v>
      </c>
      <c r="C18" s="90"/>
      <c r="D18" s="107">
        <f>投入係数表!AN18</f>
        <v>7.27802037845706E-4</v>
      </c>
      <c r="E18" s="110">
        <f t="shared" si="9"/>
        <v>7.2780203784570605E-2</v>
      </c>
      <c r="F18" s="85">
        <f>分析係数表!C21</f>
        <v>0.18990139408364504</v>
      </c>
      <c r="G18" s="110">
        <f t="shared" si="0"/>
        <v>1.3821062160381736E-2</v>
      </c>
      <c r="H18" s="110">
        <v>4.756977547194316E-2</v>
      </c>
      <c r="I18" s="110">
        <f t="shared" si="1"/>
        <v>4.756977547194316E-2</v>
      </c>
      <c r="J18" s="85">
        <f>分析係数表!G21</f>
        <v>0.28518653100775193</v>
      </c>
      <c r="K18" s="111">
        <f t="shared" si="2"/>
        <v>1.3566259247661114E-2</v>
      </c>
      <c r="L18" s="79"/>
      <c r="M18" s="80"/>
      <c r="N18" s="81">
        <f>分析係数表!H21</f>
        <v>8.7057142131666677E-4</v>
      </c>
      <c r="O18" s="82">
        <f t="shared" si="3"/>
        <v>2.8741592011454083E-3</v>
      </c>
      <c r="P18" s="76">
        <f>分析係数表!C21</f>
        <v>0.18990139408364504</v>
      </c>
      <c r="Q18" s="82">
        <f t="shared" si="4"/>
        <v>5.4580683911584855E-4</v>
      </c>
      <c r="R18" s="83">
        <v>1.4743880042547429E-3</v>
      </c>
      <c r="S18" s="84">
        <f t="shared" si="5"/>
        <v>4.9044163476197902E-2</v>
      </c>
      <c r="T18" s="85">
        <f>分析係数表!F21</f>
        <v>0.42587209302325579</v>
      </c>
      <c r="U18" s="86">
        <f t="shared" si="6"/>
        <v>2.0886540550183116E-2</v>
      </c>
      <c r="V18" s="87">
        <f>分析係数表!D21</f>
        <v>1.7623546511627907E-2</v>
      </c>
      <c r="W18" s="88">
        <f t="shared" si="7"/>
        <v>0</v>
      </c>
      <c r="X18" s="76">
        <f>分析係数表!E21</f>
        <v>1.5746124031007752E-2</v>
      </c>
      <c r="Y18" s="89">
        <f t="shared" si="8"/>
        <v>0</v>
      </c>
    </row>
    <row r="19" spans="1:25" x14ac:dyDescent="0.2">
      <c r="A19" s="6" t="s">
        <v>7</v>
      </c>
      <c r="B19" s="5" t="s">
        <v>269</v>
      </c>
      <c r="C19" s="90"/>
      <c r="D19" s="107">
        <f>投入係数表!AN19</f>
        <v>0</v>
      </c>
      <c r="E19" s="110">
        <f t="shared" si="9"/>
        <v>0</v>
      </c>
      <c r="F19" s="85">
        <f>分析係数表!C22</f>
        <v>1.6020972909991271E-2</v>
      </c>
      <c r="G19" s="110">
        <f t="shared" si="0"/>
        <v>0</v>
      </c>
      <c r="H19" s="110">
        <v>6.0417765216312582E-4</v>
      </c>
      <c r="I19" s="110">
        <f t="shared" si="1"/>
        <v>6.0417765216312582E-4</v>
      </c>
      <c r="J19" s="85">
        <f>分析係数表!G22</f>
        <v>0.19438596491228069</v>
      </c>
      <c r="K19" s="111">
        <f t="shared" si="2"/>
        <v>1.174436558941655E-4</v>
      </c>
      <c r="L19" s="79"/>
      <c r="M19" s="80"/>
      <c r="N19" s="81">
        <f>分析係数表!H22</f>
        <v>3.9901190143680555E-5</v>
      </c>
      <c r="O19" s="82">
        <f t="shared" si="3"/>
        <v>1.3173229671916453E-4</v>
      </c>
      <c r="P19" s="76">
        <f>分析係数表!C22</f>
        <v>1.6020972909991271E-2</v>
      </c>
      <c r="Q19" s="82">
        <f t="shared" si="4"/>
        <v>2.1104795571086669E-6</v>
      </c>
      <c r="R19" s="83">
        <v>3.8461354432033293E-5</v>
      </c>
      <c r="S19" s="84">
        <f t="shared" si="5"/>
        <v>6.4263900659515907E-4</v>
      </c>
      <c r="T19" s="85">
        <f>分析係数表!F22</f>
        <v>0.4126315789473684</v>
      </c>
      <c r="U19" s="86">
        <f t="shared" si="6"/>
        <v>2.6517314798452877E-4</v>
      </c>
      <c r="V19" s="87">
        <f>分析係数表!D22</f>
        <v>3.6491228070175435E-2</v>
      </c>
      <c r="W19" s="88">
        <f t="shared" si="7"/>
        <v>0</v>
      </c>
      <c r="X19" s="76">
        <f>分析係数表!E22</f>
        <v>3.5789473684210524E-2</v>
      </c>
      <c r="Y19" s="89">
        <f t="shared" si="8"/>
        <v>0</v>
      </c>
    </row>
    <row r="20" spans="1:25" x14ac:dyDescent="0.2">
      <c r="A20" s="6" t="s">
        <v>8</v>
      </c>
      <c r="B20" s="5" t="s">
        <v>270</v>
      </c>
      <c r="C20" s="90"/>
      <c r="D20" s="107">
        <f>投入係数表!AN20</f>
        <v>0</v>
      </c>
      <c r="E20" s="110">
        <f t="shared" si="9"/>
        <v>0</v>
      </c>
      <c r="F20" s="85">
        <f>分析係数表!C23</f>
        <v>0</v>
      </c>
      <c r="G20" s="110">
        <f t="shared" si="0"/>
        <v>0</v>
      </c>
      <c r="H20" s="110">
        <v>0</v>
      </c>
      <c r="I20" s="110">
        <f t="shared" si="1"/>
        <v>0</v>
      </c>
      <c r="J20" s="85">
        <f>分析係数表!G23</f>
        <v>0.21600427731242203</v>
      </c>
      <c r="K20" s="111">
        <f t="shared" si="2"/>
        <v>0</v>
      </c>
      <c r="L20" s="79"/>
      <c r="M20" s="80"/>
      <c r="N20" s="81">
        <f>分析係数表!H23</f>
        <v>2.5391666455069447E-5</v>
      </c>
      <c r="O20" s="82">
        <f t="shared" si="3"/>
        <v>8.3829643366741067E-5</v>
      </c>
      <c r="P20" s="76">
        <f>分析係数表!C23</f>
        <v>0</v>
      </c>
      <c r="Q20" s="82">
        <f t="shared" si="4"/>
        <v>0</v>
      </c>
      <c r="R20" s="83">
        <v>0</v>
      </c>
      <c r="S20" s="84">
        <f t="shared" si="5"/>
        <v>0</v>
      </c>
      <c r="T20" s="85">
        <f>分析係数表!F23</f>
        <v>0.44145428622348959</v>
      </c>
      <c r="U20" s="86">
        <f t="shared" si="6"/>
        <v>0</v>
      </c>
      <c r="V20" s="87">
        <f>分析係数表!D23</f>
        <v>3.7604705043664234E-2</v>
      </c>
      <c r="W20" s="88">
        <f t="shared" si="7"/>
        <v>0</v>
      </c>
      <c r="X20" s="76">
        <f>分析係数表!E23</f>
        <v>3.920869720192479E-2</v>
      </c>
      <c r="Y20" s="89">
        <f t="shared" si="8"/>
        <v>0</v>
      </c>
    </row>
    <row r="21" spans="1:25" x14ac:dyDescent="0.2">
      <c r="A21" s="6" t="s">
        <v>9</v>
      </c>
      <c r="B21" s="5" t="s">
        <v>271</v>
      </c>
      <c r="C21" s="90"/>
      <c r="D21" s="107">
        <f>投入係数表!AN21</f>
        <v>2.2561863173216887E-2</v>
      </c>
      <c r="E21" s="110">
        <f t="shared" si="9"/>
        <v>2.2561863173216885</v>
      </c>
      <c r="F21" s="85">
        <f>分析係数表!C24</f>
        <v>0.69825317061497971</v>
      </c>
      <c r="G21" s="110">
        <f t="shared" si="0"/>
        <v>1.5753892495680037</v>
      </c>
      <c r="H21" s="110">
        <v>1.6853713230578453</v>
      </c>
      <c r="I21" s="110">
        <f t="shared" si="1"/>
        <v>1.6853713230578453</v>
      </c>
      <c r="J21" s="85">
        <f>分析係数表!G24</f>
        <v>0.20807453416149069</v>
      </c>
      <c r="K21" s="111">
        <f t="shared" si="2"/>
        <v>0.35068285293439638</v>
      </c>
      <c r="L21" s="79"/>
      <c r="M21" s="80"/>
      <c r="N21" s="81">
        <f>分析係数表!H24</f>
        <v>2.9019047377222226E-4</v>
      </c>
      <c r="O21" s="82">
        <f t="shared" si="3"/>
        <v>9.5805306704846937E-4</v>
      </c>
      <c r="P21" s="76">
        <f>分析係数表!C24</f>
        <v>0.69825317061497971</v>
      </c>
      <c r="Q21" s="82">
        <f t="shared" si="4"/>
        <v>6.689635916839995E-4</v>
      </c>
      <c r="R21" s="83">
        <v>3.4482872248585614E-3</v>
      </c>
      <c r="S21" s="84">
        <f t="shared" si="5"/>
        <v>1.6888196102827038</v>
      </c>
      <c r="T21" s="85">
        <f>分析係数表!F24</f>
        <v>0.39233954451345754</v>
      </c>
      <c r="U21" s="86">
        <f t="shared" si="6"/>
        <v>0.66259071666371083</v>
      </c>
      <c r="V21" s="87">
        <f>分析係数表!D24</f>
        <v>8.9026915113871643E-3</v>
      </c>
      <c r="W21" s="88">
        <f t="shared" si="7"/>
        <v>0</v>
      </c>
      <c r="X21" s="76">
        <f>分析係数表!E24</f>
        <v>9.316770186335404E-3</v>
      </c>
      <c r="Y21" s="89">
        <f t="shared" si="8"/>
        <v>0</v>
      </c>
    </row>
    <row r="22" spans="1:25" x14ac:dyDescent="0.2">
      <c r="A22" s="6" t="s">
        <v>10</v>
      </c>
      <c r="B22" s="5" t="s">
        <v>272</v>
      </c>
      <c r="C22" s="90"/>
      <c r="D22" s="107">
        <f>投入係数表!AN22</f>
        <v>3.2751091703056769E-2</v>
      </c>
      <c r="E22" s="110">
        <f t="shared" si="9"/>
        <v>3.2751091703056767</v>
      </c>
      <c r="F22" s="85">
        <f>分析係数表!C25</f>
        <v>6.4698426111756691E-3</v>
      </c>
      <c r="G22" s="110">
        <f t="shared" si="0"/>
        <v>2.1189440866295858E-2</v>
      </c>
      <c r="H22" s="110">
        <v>2.2975702736011308E-2</v>
      </c>
      <c r="I22" s="110">
        <f t="shared" si="1"/>
        <v>2.2975702736011308E-2</v>
      </c>
      <c r="J22" s="85">
        <f>分析係数表!G25</f>
        <v>0.19696730374348445</v>
      </c>
      <c r="K22" s="111">
        <f t="shared" si="2"/>
        <v>4.525462219523946E-3</v>
      </c>
      <c r="L22" s="79"/>
      <c r="M22" s="80"/>
      <c r="N22" s="81">
        <f>分析係数表!H25</f>
        <v>4.8606904356847223E-4</v>
      </c>
      <c r="O22" s="82">
        <f t="shared" si="3"/>
        <v>1.6047388873061861E-3</v>
      </c>
      <c r="P22" s="76">
        <f>分析係数表!C25</f>
        <v>6.4698426111756691E-3</v>
      </c>
      <c r="Q22" s="82">
        <f t="shared" si="4"/>
        <v>1.0382408032904192E-5</v>
      </c>
      <c r="R22" s="83">
        <v>1.2278303227820063E-4</v>
      </c>
      <c r="S22" s="84">
        <f t="shared" si="5"/>
        <v>2.309848576828951E-2</v>
      </c>
      <c r="T22" s="85">
        <f>分析係数表!F25</f>
        <v>0.35065550465961143</v>
      </c>
      <c r="U22" s="86">
        <f t="shared" si="6"/>
        <v>8.0996111839524102E-3</v>
      </c>
      <c r="V22" s="87">
        <f>分析係数表!D25</f>
        <v>2.1639551413678723E-2</v>
      </c>
      <c r="W22" s="88">
        <f t="shared" si="7"/>
        <v>0</v>
      </c>
      <c r="X22" s="76">
        <f>分析係数表!E25</f>
        <v>2.0691833833517612E-2</v>
      </c>
      <c r="Y22" s="89">
        <f t="shared" si="8"/>
        <v>0</v>
      </c>
    </row>
    <row r="23" spans="1:25" x14ac:dyDescent="0.2">
      <c r="A23" s="6" t="s">
        <v>11</v>
      </c>
      <c r="B23" s="5" t="s">
        <v>35</v>
      </c>
      <c r="C23" s="90"/>
      <c r="D23" s="107">
        <f>投入係数表!AN23</f>
        <v>0</v>
      </c>
      <c r="E23" s="110">
        <f t="shared" si="9"/>
        <v>0</v>
      </c>
      <c r="F23" s="85">
        <f>分析係数表!C26</f>
        <v>0.30930996714129244</v>
      </c>
      <c r="G23" s="110">
        <f t="shared" si="0"/>
        <v>0</v>
      </c>
      <c r="H23" s="110">
        <v>1.455162957432731E-2</v>
      </c>
      <c r="I23" s="110">
        <f t="shared" si="1"/>
        <v>1.455162957432731E-2</v>
      </c>
      <c r="J23" s="85">
        <f>分析係数表!G26</f>
        <v>0.19640381464521278</v>
      </c>
      <c r="K23" s="111">
        <f t="shared" si="2"/>
        <v>2.8579955577019774E-3</v>
      </c>
      <c r="L23" s="79"/>
      <c r="M23" s="80"/>
      <c r="N23" s="81">
        <f>分析係数表!H26</f>
        <v>9.7503999187466672E-3</v>
      </c>
      <c r="O23" s="82">
        <f t="shared" si="3"/>
        <v>3.219058305282857E-2</v>
      </c>
      <c r="P23" s="76">
        <f>分析係数表!C26</f>
        <v>0.30930996714129244</v>
      </c>
      <c r="Q23" s="82">
        <f t="shared" si="4"/>
        <v>9.9568681863294508E-3</v>
      </c>
      <c r="R23" s="83">
        <v>1.1281782321636503E-2</v>
      </c>
      <c r="S23" s="84">
        <f t="shared" si="5"/>
        <v>2.5833411895963811E-2</v>
      </c>
      <c r="T23" s="85">
        <f>分析係数表!F26</f>
        <v>0.33483174389782799</v>
      </c>
      <c r="U23" s="86">
        <f t="shared" si="6"/>
        <v>8.649846355956458E-3</v>
      </c>
      <c r="V23" s="87">
        <f>分析係数表!D26</f>
        <v>6.18829559299248E-2</v>
      </c>
      <c r="W23" s="88">
        <f t="shared" si="7"/>
        <v>0</v>
      </c>
      <c r="X23" s="76">
        <f>分析係数表!E26</f>
        <v>6.8268705625341347E-2</v>
      </c>
      <c r="Y23" s="89">
        <f t="shared" si="8"/>
        <v>0</v>
      </c>
    </row>
    <row r="24" spans="1:25" x14ac:dyDescent="0.2">
      <c r="A24" s="6" t="s">
        <v>12</v>
      </c>
      <c r="B24" s="5" t="s">
        <v>366</v>
      </c>
      <c r="C24" s="90"/>
      <c r="D24" s="107">
        <f>投入係数表!AN24</f>
        <v>0</v>
      </c>
      <c r="E24" s="110">
        <f t="shared" si="9"/>
        <v>0</v>
      </c>
      <c r="F24" s="85">
        <f>分析係数表!C27</f>
        <v>1</v>
      </c>
      <c r="G24" s="110">
        <f t="shared" si="0"/>
        <v>0</v>
      </c>
      <c r="H24" s="110">
        <v>1.7104091195907754E-3</v>
      </c>
      <c r="I24" s="110">
        <f t="shared" si="1"/>
        <v>1.7104091195907754E-3</v>
      </c>
      <c r="J24" s="85">
        <f>分析係数表!G27</f>
        <v>0.17104746959591996</v>
      </c>
      <c r="K24" s="111">
        <f t="shared" si="2"/>
        <v>2.9256115187978739E-4</v>
      </c>
      <c r="L24" s="79"/>
      <c r="M24" s="80"/>
      <c r="N24" s="81">
        <f>分析係数表!H27</f>
        <v>1.0751557053260833E-2</v>
      </c>
      <c r="O24" s="82">
        <f t="shared" si="3"/>
        <v>3.5495866134145786E-2</v>
      </c>
      <c r="P24" s="76">
        <f>分析係数表!C27</f>
        <v>1</v>
      </c>
      <c r="Q24" s="82">
        <f t="shared" si="4"/>
        <v>3.5495866134145786E-2</v>
      </c>
      <c r="R24" s="83">
        <v>3.6853272267455078E-2</v>
      </c>
      <c r="S24" s="84">
        <f t="shared" si="5"/>
        <v>3.8563681387045856E-2</v>
      </c>
      <c r="T24" s="85">
        <f>分析係数表!F27</f>
        <v>0.32230451819045502</v>
      </c>
      <c r="U24" s="86">
        <f t="shared" si="6"/>
        <v>1.2429248749102033E-2</v>
      </c>
      <c r="V24" s="87">
        <f>分析係数表!D27</f>
        <v>1.0772001304551276E-2</v>
      </c>
      <c r="W24" s="88">
        <f t="shared" si="7"/>
        <v>0</v>
      </c>
      <c r="X24" s="76">
        <f>分析係数表!E27</f>
        <v>1.299351978333105E-2</v>
      </c>
      <c r="Y24" s="89">
        <f t="shared" si="8"/>
        <v>0</v>
      </c>
    </row>
    <row r="25" spans="1:25" x14ac:dyDescent="0.2">
      <c r="A25" s="6" t="s">
        <v>13</v>
      </c>
      <c r="B25" s="5" t="s">
        <v>192</v>
      </c>
      <c r="C25" s="90"/>
      <c r="D25" s="107">
        <f>投入係数表!AN25</f>
        <v>0</v>
      </c>
      <c r="E25" s="110">
        <f t="shared" si="9"/>
        <v>0</v>
      </c>
      <c r="F25" s="85">
        <f>分析係数表!C28</f>
        <v>0.18422373610613119</v>
      </c>
      <c r="G25" s="110">
        <f t="shared" si="0"/>
        <v>0</v>
      </c>
      <c r="H25" s="110">
        <v>5.280031077135287E-3</v>
      </c>
      <c r="I25" s="110">
        <f t="shared" si="1"/>
        <v>5.280031077135287E-3</v>
      </c>
      <c r="J25" s="85">
        <f>分析係数表!G28</f>
        <v>0.12484443941622356</v>
      </c>
      <c r="K25" s="111">
        <f t="shared" si="2"/>
        <v>6.5918251992519395E-4</v>
      </c>
      <c r="L25" s="79"/>
      <c r="M25" s="80"/>
      <c r="N25" s="81">
        <f>分析係数表!H28</f>
        <v>2.0316960544977711E-2</v>
      </c>
      <c r="O25" s="82">
        <f t="shared" si="3"/>
        <v>6.7075690356730958E-2</v>
      </c>
      <c r="P25" s="76">
        <f>分析係数表!C28</f>
        <v>0.18422373610613119</v>
      </c>
      <c r="Q25" s="82">
        <f t="shared" si="4"/>
        <v>1.2356934279414972E-2</v>
      </c>
      <c r="R25" s="83">
        <v>1.4723904129052258E-2</v>
      </c>
      <c r="S25" s="84">
        <f t="shared" si="5"/>
        <v>2.0003935206187547E-2</v>
      </c>
      <c r="T25" s="85">
        <f>分析係数表!F28</f>
        <v>0.21354225591130219</v>
      </c>
      <c r="U25" s="86">
        <f t="shared" si="6"/>
        <v>4.2716854510328082E-3</v>
      </c>
      <c r="V25" s="87">
        <f>分析係数表!D28</f>
        <v>1.8978391220726327E-2</v>
      </c>
      <c r="W25" s="88">
        <f t="shared" si="7"/>
        <v>0</v>
      </c>
      <c r="X25" s="76">
        <f>分析係数表!E28</f>
        <v>1.988347098088019E-2</v>
      </c>
      <c r="Y25" s="89">
        <f t="shared" si="8"/>
        <v>0</v>
      </c>
    </row>
    <row r="26" spans="1:25" x14ac:dyDescent="0.2">
      <c r="A26" s="6" t="s">
        <v>14</v>
      </c>
      <c r="B26" s="5" t="s">
        <v>50</v>
      </c>
      <c r="C26" s="90"/>
      <c r="D26" s="107">
        <f>投入係数表!AN26</f>
        <v>4.5123726346433773E-2</v>
      </c>
      <c r="E26" s="110">
        <f t="shared" si="9"/>
        <v>4.512372634643377</v>
      </c>
      <c r="F26" s="85">
        <f>分析係数表!C29</f>
        <v>0.37519639677385563</v>
      </c>
      <c r="G26" s="110">
        <f t="shared" si="0"/>
        <v>1.6930259534191447</v>
      </c>
      <c r="H26" s="110">
        <v>1.8437282623792384</v>
      </c>
      <c r="I26" s="110">
        <f t="shared" si="1"/>
        <v>1.8437282623792384</v>
      </c>
      <c r="J26" s="85">
        <f>分析係数表!G29</f>
        <v>0.26085431102534867</v>
      </c>
      <c r="K26" s="111">
        <f t="shared" si="2"/>
        <v>0.48094446560089948</v>
      </c>
      <c r="L26" s="79"/>
      <c r="M26" s="80"/>
      <c r="N26" s="81">
        <f>分析係数表!H29</f>
        <v>9.7721642042795844E-3</v>
      </c>
      <c r="O26" s="82">
        <f t="shared" si="3"/>
        <v>3.2262437032857208E-2</v>
      </c>
      <c r="P26" s="76">
        <f>分析係数表!C29</f>
        <v>0.37519639677385563</v>
      </c>
      <c r="Q26" s="82">
        <f t="shared" si="4"/>
        <v>1.2104750125871427E-2</v>
      </c>
      <c r="R26" s="83">
        <v>1.6492430799857724E-2</v>
      </c>
      <c r="S26" s="84">
        <f t="shared" si="5"/>
        <v>1.8602206931790961</v>
      </c>
      <c r="T26" s="85">
        <f>分析係数表!F29</f>
        <v>0.42899745636347691</v>
      </c>
      <c r="U26" s="86">
        <f t="shared" si="6"/>
        <v>0.79802994564853602</v>
      </c>
      <c r="V26" s="87">
        <f>分析係数表!D29</f>
        <v>3.4821506885360932E-2</v>
      </c>
      <c r="W26" s="88">
        <f t="shared" si="7"/>
        <v>0</v>
      </c>
      <c r="X26" s="76">
        <f>分析係数表!E29</f>
        <v>2.4822384001403387E-2</v>
      </c>
      <c r="Y26" s="89">
        <f t="shared" si="8"/>
        <v>0</v>
      </c>
    </row>
    <row r="27" spans="1:25" x14ac:dyDescent="0.2">
      <c r="A27" s="6" t="s">
        <v>15</v>
      </c>
      <c r="B27" s="5" t="s">
        <v>36</v>
      </c>
      <c r="C27" s="90"/>
      <c r="D27" s="107">
        <f>投入係数表!AN27</f>
        <v>0</v>
      </c>
      <c r="E27" s="110">
        <f t="shared" si="9"/>
        <v>0</v>
      </c>
      <c r="F27" s="85">
        <f>分析係数表!C30</f>
        <v>1</v>
      </c>
      <c r="G27" s="110">
        <f t="shared" si="0"/>
        <v>0</v>
      </c>
      <c r="H27" s="110">
        <v>9.8565701509568435E-2</v>
      </c>
      <c r="I27" s="110">
        <f t="shared" si="1"/>
        <v>9.8565701509568435E-2</v>
      </c>
      <c r="J27" s="85">
        <f>分析係数表!G30</f>
        <v>0.34460347092581067</v>
      </c>
      <c r="K27" s="111">
        <f t="shared" si="2"/>
        <v>3.3966082854434698E-2</v>
      </c>
      <c r="L27" s="79"/>
      <c r="M27" s="80"/>
      <c r="N27" s="81">
        <f>分析係数表!H30</f>
        <v>0</v>
      </c>
      <c r="O27" s="82">
        <f t="shared" si="3"/>
        <v>0</v>
      </c>
      <c r="P27" s="76">
        <f>分析係数表!C30</f>
        <v>1</v>
      </c>
      <c r="Q27" s="82">
        <f t="shared" si="4"/>
        <v>0</v>
      </c>
      <c r="R27" s="83">
        <v>1.0154484940804136E-2</v>
      </c>
      <c r="S27" s="84">
        <f t="shared" si="5"/>
        <v>0.10872018645037257</v>
      </c>
      <c r="T27" s="85">
        <f>分析係数表!F30</f>
        <v>0.44064163728133859</v>
      </c>
      <c r="U27" s="86">
        <f t="shared" si="6"/>
        <v>4.790664096302457E-2</v>
      </c>
      <c r="V27" s="87">
        <f>分析係数表!D30</f>
        <v>0.11795616400470166</v>
      </c>
      <c r="W27" s="88">
        <f t="shared" si="7"/>
        <v>0</v>
      </c>
      <c r="X27" s="76">
        <f>分析係数表!E30</f>
        <v>7.695498859157851E-2</v>
      </c>
      <c r="Y27" s="89">
        <f t="shared" si="8"/>
        <v>0</v>
      </c>
    </row>
    <row r="28" spans="1:25" x14ac:dyDescent="0.2">
      <c r="A28" s="6" t="s">
        <v>16</v>
      </c>
      <c r="B28" s="5" t="s">
        <v>193</v>
      </c>
      <c r="C28" s="90"/>
      <c r="D28" s="107">
        <f>投入係数表!AN28</f>
        <v>0</v>
      </c>
      <c r="E28" s="110">
        <f t="shared" si="9"/>
        <v>0</v>
      </c>
      <c r="F28" s="85">
        <f>分析係数表!C31</f>
        <v>0.41247576690614662</v>
      </c>
      <c r="G28" s="110">
        <f t="shared" si="0"/>
        <v>0</v>
      </c>
      <c r="H28" s="110">
        <v>0.44252484923472746</v>
      </c>
      <c r="I28" s="110">
        <f t="shared" si="1"/>
        <v>0.44252484923472746</v>
      </c>
      <c r="J28" s="85">
        <f>分析係数表!G31</f>
        <v>7.085965394122494E-2</v>
      </c>
      <c r="K28" s="111">
        <f t="shared" si="2"/>
        <v>3.1357157677165529E-2</v>
      </c>
      <c r="L28" s="79"/>
      <c r="M28" s="80"/>
      <c r="N28" s="81">
        <f>分析係数表!H31</f>
        <v>2.0541858162151181E-2</v>
      </c>
      <c r="O28" s="82">
        <f t="shared" si="3"/>
        <v>6.7818181483693521E-2</v>
      </c>
      <c r="P28" s="76">
        <f>分析係数表!C31</f>
        <v>0.41247576690614662</v>
      </c>
      <c r="Q28" s="82">
        <f t="shared" si="4"/>
        <v>2.7973356417666718E-2</v>
      </c>
      <c r="R28" s="83">
        <v>3.7385045368829174E-2</v>
      </c>
      <c r="S28" s="84">
        <f t="shared" si="5"/>
        <v>0.47990989460355665</v>
      </c>
      <c r="T28" s="85">
        <f>分析係数表!F31</f>
        <v>0.34509750068662454</v>
      </c>
      <c r="U28" s="86">
        <f t="shared" si="6"/>
        <v>0.16561570518246879</v>
      </c>
      <c r="V28" s="87">
        <f>分析係数表!D31</f>
        <v>3.0074155451798958E-2</v>
      </c>
      <c r="W28" s="88">
        <f t="shared" si="7"/>
        <v>0</v>
      </c>
      <c r="X28" s="76">
        <f>分析係数表!E31</f>
        <v>2.6229057951112331E-2</v>
      </c>
      <c r="Y28" s="89">
        <f t="shared" si="8"/>
        <v>0</v>
      </c>
    </row>
    <row r="29" spans="1:25" x14ac:dyDescent="0.2">
      <c r="A29" s="6" t="s">
        <v>17</v>
      </c>
      <c r="B29" s="5" t="s">
        <v>273</v>
      </c>
      <c r="C29" s="90"/>
      <c r="D29" s="107">
        <f>投入係数表!AN29</f>
        <v>0</v>
      </c>
      <c r="E29" s="110">
        <f t="shared" si="9"/>
        <v>0</v>
      </c>
      <c r="F29" s="85">
        <f>分析係数表!C32</f>
        <v>0.57030303030303031</v>
      </c>
      <c r="G29" s="110">
        <f t="shared" si="0"/>
        <v>0</v>
      </c>
      <c r="H29" s="110">
        <v>3.1890960754349426E-2</v>
      </c>
      <c r="I29" s="110">
        <f t="shared" si="1"/>
        <v>3.1890960754349426E-2</v>
      </c>
      <c r="J29" s="85">
        <f>分析係数表!G32</f>
        <v>0.14036939313984167</v>
      </c>
      <c r="K29" s="111">
        <f t="shared" si="2"/>
        <v>4.4765148077345364E-3</v>
      </c>
      <c r="L29" s="79"/>
      <c r="M29" s="80"/>
      <c r="N29" s="81">
        <f>分析係数表!H32</f>
        <v>5.992433283396389E-3</v>
      </c>
      <c r="O29" s="82">
        <f t="shared" si="3"/>
        <v>1.978379583455089E-2</v>
      </c>
      <c r="P29" s="76">
        <f>分析係数表!C32</f>
        <v>0.57030303030303031</v>
      </c>
      <c r="Q29" s="82">
        <f t="shared" si="4"/>
        <v>1.1282758715340841E-2</v>
      </c>
      <c r="R29" s="83">
        <v>1.4520033998013028E-2</v>
      </c>
      <c r="S29" s="84">
        <f t="shared" si="5"/>
        <v>4.6410994752362454E-2</v>
      </c>
      <c r="T29" s="85">
        <f>分析係数表!F32</f>
        <v>0.48284960422163586</v>
      </c>
      <c r="U29" s="86">
        <f t="shared" si="6"/>
        <v>2.2409530447710629E-2</v>
      </c>
      <c r="V29" s="87">
        <f>分析係数表!D32</f>
        <v>2.4802110817941952E-2</v>
      </c>
      <c r="W29" s="88">
        <f t="shared" si="7"/>
        <v>0</v>
      </c>
      <c r="X29" s="76">
        <f>分析係数表!E32</f>
        <v>3.5883905013192614E-2</v>
      </c>
      <c r="Y29" s="89">
        <f t="shared" si="8"/>
        <v>0</v>
      </c>
    </row>
    <row r="30" spans="1:25" x14ac:dyDescent="0.2">
      <c r="A30" s="6" t="s">
        <v>18</v>
      </c>
      <c r="B30" s="5" t="s">
        <v>274</v>
      </c>
      <c r="C30" s="90"/>
      <c r="D30" s="107">
        <f>投入係数表!AN30</f>
        <v>0</v>
      </c>
      <c r="E30" s="110">
        <f t="shared" si="9"/>
        <v>0</v>
      </c>
      <c r="F30" s="85">
        <f>分析係数表!C33</f>
        <v>0.6011428571428572</v>
      </c>
      <c r="G30" s="110">
        <f t="shared" si="0"/>
        <v>0</v>
      </c>
      <c r="H30" s="110">
        <v>1.8236308027912658E-2</v>
      </c>
      <c r="I30" s="110">
        <f t="shared" si="1"/>
        <v>1.8236308027912658E-2</v>
      </c>
      <c r="J30" s="85">
        <f>分析係数表!G33</f>
        <v>0.50790638836179636</v>
      </c>
      <c r="K30" s="111">
        <f t="shared" si="2"/>
        <v>9.2623373475103511E-3</v>
      </c>
      <c r="L30" s="79"/>
      <c r="M30" s="80"/>
      <c r="N30" s="81">
        <f>分析係数表!H33</f>
        <v>9.0684523053819453E-4</v>
      </c>
      <c r="O30" s="82">
        <f t="shared" si="3"/>
        <v>2.9939158345264668E-3</v>
      </c>
      <c r="P30" s="76">
        <f>分析係数表!C33</f>
        <v>0.6011428571428572</v>
      </c>
      <c r="Q30" s="82">
        <f t="shared" si="4"/>
        <v>1.7997711188124819E-3</v>
      </c>
      <c r="R30" s="83">
        <v>5.5366039103687936E-3</v>
      </c>
      <c r="S30" s="84">
        <f t="shared" si="5"/>
        <v>2.3772911938281453E-2</v>
      </c>
      <c r="T30" s="85">
        <f>分析係数表!F33</f>
        <v>0.64579380139152431</v>
      </c>
      <c r="U30" s="86">
        <f t="shared" si="6"/>
        <v>1.535239917076873E-2</v>
      </c>
      <c r="V30" s="87">
        <f>分析係数表!D33</f>
        <v>0.13725490196078433</v>
      </c>
      <c r="W30" s="88">
        <f t="shared" si="7"/>
        <v>0</v>
      </c>
      <c r="X30" s="76">
        <f>分析係数表!E33</f>
        <v>0.12839974699557241</v>
      </c>
      <c r="Y30" s="89">
        <f t="shared" si="8"/>
        <v>0</v>
      </c>
    </row>
    <row r="31" spans="1:25" x14ac:dyDescent="0.2">
      <c r="A31" s="6" t="s">
        <v>19</v>
      </c>
      <c r="B31" s="5" t="s">
        <v>275</v>
      </c>
      <c r="C31" s="90"/>
      <c r="D31" s="107">
        <f>投入係数表!AN31</f>
        <v>8.6608442503639013E-2</v>
      </c>
      <c r="E31" s="110">
        <f t="shared" si="9"/>
        <v>8.6608442503639012</v>
      </c>
      <c r="F31" s="85">
        <f>分析係数表!C34</f>
        <v>0.23356645198677672</v>
      </c>
      <c r="G31" s="110">
        <f t="shared" si="0"/>
        <v>2.0228826627675716</v>
      </c>
      <c r="H31" s="110">
        <v>2.4211678656880751</v>
      </c>
      <c r="I31" s="110">
        <f t="shared" si="1"/>
        <v>2.4211678656880751</v>
      </c>
      <c r="J31" s="85">
        <f>分析係数表!G34</f>
        <v>0.42480002746403928</v>
      </c>
      <c r="K31" s="111">
        <f t="shared" si="2"/>
        <v>1.0285121758393436</v>
      </c>
      <c r="L31" s="79"/>
      <c r="M31" s="80"/>
      <c r="N31" s="81">
        <f>分析係数表!H34</f>
        <v>0.14989426184611926</v>
      </c>
      <c r="O31" s="82">
        <f t="shared" si="3"/>
        <v>0.49487033612054876</v>
      </c>
      <c r="P31" s="76">
        <f>分析係数表!C34</f>
        <v>0.23356645198677672</v>
      </c>
      <c r="Q31" s="82">
        <f t="shared" si="4"/>
        <v>0.11558510860118021</v>
      </c>
      <c r="R31" s="83">
        <v>0.1262073201243063</v>
      </c>
      <c r="S31" s="84">
        <f t="shared" si="5"/>
        <v>2.5473751858123812</v>
      </c>
      <c r="T31" s="85">
        <f>分析係数表!F34</f>
        <v>0.69961207044526075</v>
      </c>
      <c r="U31" s="86">
        <f t="shared" si="6"/>
        <v>1.7821744279470808</v>
      </c>
      <c r="V31" s="87">
        <f>分析係数表!D34</f>
        <v>0.26492498884273402</v>
      </c>
      <c r="W31" s="88">
        <f t="shared" si="7"/>
        <v>1</v>
      </c>
      <c r="X31" s="76">
        <f>分析係数表!E34</f>
        <v>0.20343987091901541</v>
      </c>
      <c r="Y31" s="89">
        <f t="shared" si="8"/>
        <v>1</v>
      </c>
    </row>
    <row r="32" spans="1:25" x14ac:dyDescent="0.2">
      <c r="A32" s="6" t="s">
        <v>20</v>
      </c>
      <c r="B32" s="5" t="s">
        <v>37</v>
      </c>
      <c r="C32" s="90"/>
      <c r="D32" s="107">
        <f>投入係数表!AN32</f>
        <v>0</v>
      </c>
      <c r="E32" s="110">
        <f t="shared" si="9"/>
        <v>0</v>
      </c>
      <c r="F32" s="85">
        <f>分析係数表!C35</f>
        <v>0.38334288443170961</v>
      </c>
      <c r="G32" s="110">
        <f t="shared" si="0"/>
        <v>0</v>
      </c>
      <c r="H32" s="110">
        <v>9.7180238565863497E-2</v>
      </c>
      <c r="I32" s="110">
        <f t="shared" si="1"/>
        <v>9.7180238565863497E-2</v>
      </c>
      <c r="J32" s="85">
        <f>分析係数表!G35</f>
        <v>0.31383724189479584</v>
      </c>
      <c r="K32" s="111">
        <f t="shared" si="2"/>
        <v>3.0498778038188869E-2</v>
      </c>
      <c r="L32" s="79"/>
      <c r="M32" s="80"/>
      <c r="N32" s="81">
        <f>分析係数表!H35</f>
        <v>5.7098603095606881E-2</v>
      </c>
      <c r="O32" s="82">
        <f t="shared" si="3"/>
        <v>0.18850891660512445</v>
      </c>
      <c r="P32" s="76">
        <f>分析係数表!C35</f>
        <v>0.38334288443170961</v>
      </c>
      <c r="Q32" s="82">
        <f t="shared" si="4"/>
        <v>7.2263551832505005E-2</v>
      </c>
      <c r="R32" s="83">
        <v>9.7457201133477958E-2</v>
      </c>
      <c r="S32" s="84">
        <f t="shared" si="5"/>
        <v>0.19463743969934144</v>
      </c>
      <c r="T32" s="85">
        <f>分析係数表!F35</f>
        <v>0.64393160796038496</v>
      </c>
      <c r="U32" s="86">
        <f t="shared" si="6"/>
        <v>0.12533319951488939</v>
      </c>
      <c r="V32" s="87">
        <f>分析係数表!D35</f>
        <v>7.0354106325329346E-2</v>
      </c>
      <c r="W32" s="88">
        <f t="shared" si="7"/>
        <v>0</v>
      </c>
      <c r="X32" s="76">
        <f>分析係数表!E35</f>
        <v>6.4374474446416891E-2</v>
      </c>
      <c r="Y32" s="89">
        <f t="shared" si="8"/>
        <v>0</v>
      </c>
    </row>
    <row r="33" spans="1:25" x14ac:dyDescent="0.2">
      <c r="A33" s="6" t="s">
        <v>21</v>
      </c>
      <c r="B33" s="5" t="s">
        <v>38</v>
      </c>
      <c r="C33" s="90"/>
      <c r="D33" s="107">
        <f>投入係数表!AN33</f>
        <v>0</v>
      </c>
      <c r="E33" s="110">
        <f t="shared" si="9"/>
        <v>0</v>
      </c>
      <c r="F33" s="85">
        <f>分析係数表!C36</f>
        <v>0.89284634912959382</v>
      </c>
      <c r="G33" s="110">
        <f t="shared" si="0"/>
        <v>0</v>
      </c>
      <c r="H33" s="110">
        <v>0.10624826338226379</v>
      </c>
      <c r="I33" s="110">
        <f t="shared" si="1"/>
        <v>0.10624826338226379</v>
      </c>
      <c r="J33" s="85">
        <f>分析係数表!G36</f>
        <v>2.3659252759121133E-2</v>
      </c>
      <c r="K33" s="111">
        <f t="shared" si="2"/>
        <v>2.5137545185786531E-3</v>
      </c>
      <c r="L33" s="79"/>
      <c r="M33" s="80"/>
      <c r="N33" s="81">
        <f>分析係数表!H36</f>
        <v>0.22140807672636126</v>
      </c>
      <c r="O33" s="82">
        <f t="shared" si="3"/>
        <v>0.73097053883130592</v>
      </c>
      <c r="P33" s="76">
        <f>分析係数表!C36</f>
        <v>0.89284634912959382</v>
      </c>
      <c r="Q33" s="82">
        <f t="shared" si="4"/>
        <v>0.65264437691682353</v>
      </c>
      <c r="R33" s="83">
        <v>0.67505285493643685</v>
      </c>
      <c r="S33" s="84">
        <f t="shared" si="5"/>
        <v>0.78130111831870064</v>
      </c>
      <c r="T33" s="85">
        <f>分析係数表!F36</f>
        <v>0.87728239225083537</v>
      </c>
      <c r="U33" s="86">
        <f t="shared" si="6"/>
        <v>0.68542171414688269</v>
      </c>
      <c r="V33" s="87">
        <f>分析係数表!D36</f>
        <v>1.2572142158020858E-2</v>
      </c>
      <c r="W33" s="88">
        <f t="shared" si="7"/>
        <v>0</v>
      </c>
      <c r="X33" s="76">
        <f>分析係数表!E36</f>
        <v>6.0582537378919303E-3</v>
      </c>
      <c r="Y33" s="89">
        <f t="shared" si="8"/>
        <v>0</v>
      </c>
    </row>
    <row r="34" spans="1:25" x14ac:dyDescent="0.2">
      <c r="A34" s="6" t="s">
        <v>22</v>
      </c>
      <c r="B34" s="5" t="s">
        <v>378</v>
      </c>
      <c r="C34" s="90"/>
      <c r="D34" s="107">
        <f>投入係数表!AN34</f>
        <v>3.6390101892285295E-2</v>
      </c>
      <c r="E34" s="110">
        <f t="shared" si="9"/>
        <v>3.6390101892285296</v>
      </c>
      <c r="F34" s="85">
        <f>分析係数表!C37</f>
        <v>0.21490407922986354</v>
      </c>
      <c r="G34" s="110">
        <f t="shared" si="0"/>
        <v>0.7820381340242486</v>
      </c>
      <c r="H34" s="110">
        <v>0.97566482439793056</v>
      </c>
      <c r="I34" s="110">
        <f t="shared" si="1"/>
        <v>0.97566482439793056</v>
      </c>
      <c r="J34" s="85">
        <f>分析係数表!G37</f>
        <v>0.45930626057529611</v>
      </c>
      <c r="K34" s="111">
        <f t="shared" si="2"/>
        <v>0.44812896206906644</v>
      </c>
      <c r="L34" s="79"/>
      <c r="M34" s="80"/>
      <c r="N34" s="81">
        <f>分析係数表!H37</f>
        <v>4.6223715090992851E-2</v>
      </c>
      <c r="O34" s="82">
        <f t="shared" si="3"/>
        <v>0.15260587791748306</v>
      </c>
      <c r="P34" s="76">
        <f>分析係数表!C37</f>
        <v>0.21490407922986354</v>
      </c>
      <c r="Q34" s="82">
        <f t="shared" si="4"/>
        <v>3.2795625678921664E-2</v>
      </c>
      <c r="R34" s="83">
        <v>3.8441398240440516E-2</v>
      </c>
      <c r="S34" s="84">
        <f t="shared" si="5"/>
        <v>1.014106222638371</v>
      </c>
      <c r="T34" s="85">
        <f>分析係数表!F37</f>
        <v>0.7057529610829103</v>
      </c>
      <c r="U34" s="86">
        <f t="shared" si="6"/>
        <v>0.7157084694796354</v>
      </c>
      <c r="V34" s="87">
        <f>分析係数表!D37</f>
        <v>0.14534686971235194</v>
      </c>
      <c r="W34" s="88">
        <f t="shared" si="7"/>
        <v>0</v>
      </c>
      <c r="X34" s="76">
        <f>分析係数表!E37</f>
        <v>0.13037225042301184</v>
      </c>
      <c r="Y34" s="89">
        <f t="shared" si="8"/>
        <v>0</v>
      </c>
    </row>
    <row r="35" spans="1:25" x14ac:dyDescent="0.2">
      <c r="A35" s="6" t="s">
        <v>23</v>
      </c>
      <c r="B35" s="5" t="s">
        <v>194</v>
      </c>
      <c r="C35" s="90"/>
      <c r="D35" s="107">
        <f>投入係数表!AN35</f>
        <v>0</v>
      </c>
      <c r="E35" s="110">
        <f t="shared" si="9"/>
        <v>0</v>
      </c>
      <c r="F35" s="85">
        <f>分析係数表!C38</f>
        <v>0.11038675651919128</v>
      </c>
      <c r="G35" s="110">
        <f t="shared" si="0"/>
        <v>0</v>
      </c>
      <c r="H35" s="110">
        <v>2.4503766603145696E-2</v>
      </c>
      <c r="I35" s="110">
        <f t="shared" si="1"/>
        <v>2.4503766603145696E-2</v>
      </c>
      <c r="J35" s="85">
        <f>分析係数表!G38</f>
        <v>0.31473468458209974</v>
      </c>
      <c r="K35" s="111">
        <f t="shared" si="2"/>
        <v>7.7121852529144505E-3</v>
      </c>
      <c r="L35" s="79"/>
      <c r="M35" s="80"/>
      <c r="N35" s="81">
        <f>分析係数表!H38</f>
        <v>4.1428317511906877E-2</v>
      </c>
      <c r="O35" s="82">
        <f t="shared" si="3"/>
        <v>0.1367740509845071</v>
      </c>
      <c r="P35" s="76">
        <f>分析係数表!C38</f>
        <v>0.11038675651919128</v>
      </c>
      <c r="Q35" s="82">
        <f t="shared" si="4"/>
        <v>1.5098043864170239E-2</v>
      </c>
      <c r="R35" s="83">
        <v>1.8358386993992466E-2</v>
      </c>
      <c r="S35" s="84">
        <f t="shared" si="5"/>
        <v>4.2862153597138158E-2</v>
      </c>
      <c r="T35" s="85">
        <f>分析係数表!F38</f>
        <v>0.52516511045319969</v>
      </c>
      <c r="U35" s="86">
        <f t="shared" si="6"/>
        <v>2.250970762810307E-2</v>
      </c>
      <c r="V35" s="87">
        <f>分析係数表!D38</f>
        <v>0.19152812571168298</v>
      </c>
      <c r="W35" s="88">
        <f t="shared" si="7"/>
        <v>0</v>
      </c>
      <c r="X35" s="76">
        <f>分析係数表!E38</f>
        <v>0.21156911865178774</v>
      </c>
      <c r="Y35" s="89">
        <f t="shared" si="8"/>
        <v>0</v>
      </c>
    </row>
    <row r="36" spans="1:25" x14ac:dyDescent="0.2">
      <c r="A36" s="6" t="s">
        <v>24</v>
      </c>
      <c r="B36" s="5" t="s">
        <v>39</v>
      </c>
      <c r="C36" s="90"/>
      <c r="D36" s="107">
        <f>投入係数表!AN36</f>
        <v>0</v>
      </c>
      <c r="E36" s="110">
        <f t="shared" si="9"/>
        <v>0</v>
      </c>
      <c r="F36" s="85">
        <f>分析係数表!C39</f>
        <v>1</v>
      </c>
      <c r="G36" s="110">
        <f t="shared" si="0"/>
        <v>0</v>
      </c>
      <c r="H36" s="110">
        <v>1.1642397118931867E-2</v>
      </c>
      <c r="I36" s="110">
        <f t="shared" si="1"/>
        <v>1.1642397118931867E-2</v>
      </c>
      <c r="J36" s="85">
        <f>分析係数表!G39</f>
        <v>0.35137517630465442</v>
      </c>
      <c r="K36" s="111">
        <f t="shared" si="2"/>
        <v>4.0908493402734853E-3</v>
      </c>
      <c r="L36" s="79"/>
      <c r="M36" s="80"/>
      <c r="N36" s="81">
        <f>分析係数表!H39</f>
        <v>3.6128713984641667E-3</v>
      </c>
      <c r="O36" s="82">
        <f t="shared" si="3"/>
        <v>1.1927760684753442E-2</v>
      </c>
      <c r="P36" s="76">
        <f>分析係数表!C39</f>
        <v>1</v>
      </c>
      <c r="Q36" s="82">
        <f t="shared" si="4"/>
        <v>1.1927760684753442E-2</v>
      </c>
      <c r="R36" s="83">
        <v>1.6822675946681864E-2</v>
      </c>
      <c r="S36" s="84">
        <f t="shared" si="5"/>
        <v>2.846507306561373E-2</v>
      </c>
      <c r="T36" s="85">
        <f>分析係数表!F39</f>
        <v>0.70210390220968499</v>
      </c>
      <c r="U36" s="86">
        <f t="shared" si="6"/>
        <v>1.9985438876051202E-2</v>
      </c>
      <c r="V36" s="87">
        <f>分析係数表!D39</f>
        <v>5.7357780912082747E-2</v>
      </c>
      <c r="W36" s="88">
        <f t="shared" si="7"/>
        <v>0</v>
      </c>
      <c r="X36" s="76">
        <f>分析係数表!E39</f>
        <v>7.2696285848613068E-2</v>
      </c>
      <c r="Y36" s="89">
        <f t="shared" si="8"/>
        <v>0</v>
      </c>
    </row>
    <row r="37" spans="1:25" x14ac:dyDescent="0.2">
      <c r="A37" s="6" t="s">
        <v>25</v>
      </c>
      <c r="B37" s="5" t="s">
        <v>40</v>
      </c>
      <c r="C37" s="90"/>
      <c r="D37" s="107">
        <f>投入係数表!AN37</f>
        <v>0</v>
      </c>
      <c r="E37" s="110">
        <f t="shared" si="9"/>
        <v>0</v>
      </c>
      <c r="F37" s="85">
        <f>分析係数表!C40</f>
        <v>1</v>
      </c>
      <c r="G37" s="110">
        <f t="shared" si="0"/>
        <v>0</v>
      </c>
      <c r="H37" s="110">
        <v>1.9255481806007009E-3</v>
      </c>
      <c r="I37" s="110">
        <f t="shared" si="1"/>
        <v>1.9255481806007009E-3</v>
      </c>
      <c r="J37" s="85">
        <f>分析係数表!G40</f>
        <v>0.54518413597733706</v>
      </c>
      <c r="K37" s="111">
        <f t="shared" si="2"/>
        <v>1.0497783211235266E-3</v>
      </c>
      <c r="L37" s="79"/>
      <c r="M37" s="80"/>
      <c r="N37" s="81">
        <f>分析係数表!H40</f>
        <v>3.4256985428810838E-2</v>
      </c>
      <c r="O37" s="82">
        <f t="shared" si="3"/>
        <v>0.11309816456507181</v>
      </c>
      <c r="P37" s="76">
        <f>分析係数表!C40</f>
        <v>1</v>
      </c>
      <c r="Q37" s="82">
        <f t="shared" si="4"/>
        <v>0.11309816456507181</v>
      </c>
      <c r="R37" s="83">
        <v>0.11331139124026424</v>
      </c>
      <c r="S37" s="84">
        <f t="shared" si="5"/>
        <v>0.11523693942086494</v>
      </c>
      <c r="T37" s="85">
        <f>分析係数表!F40</f>
        <v>0.74197355996222847</v>
      </c>
      <c r="U37" s="86">
        <f t="shared" si="6"/>
        <v>8.5502762181250816E-2</v>
      </c>
      <c r="V37" s="87">
        <f>分析係数表!D40</f>
        <v>8.6945231350330499E-2</v>
      </c>
      <c r="W37" s="88">
        <f t="shared" si="7"/>
        <v>0</v>
      </c>
      <c r="X37" s="76">
        <f>分析係数表!E40</f>
        <v>5.2738432483474977E-2</v>
      </c>
      <c r="Y37" s="89">
        <f t="shared" si="8"/>
        <v>0</v>
      </c>
    </row>
    <row r="38" spans="1:25" x14ac:dyDescent="0.2">
      <c r="A38" s="6" t="s">
        <v>26</v>
      </c>
      <c r="B38" s="5" t="s">
        <v>277</v>
      </c>
      <c r="C38" s="90"/>
      <c r="D38" s="107">
        <f>投入係数表!AN38</f>
        <v>0</v>
      </c>
      <c r="E38" s="110">
        <f t="shared" si="9"/>
        <v>0</v>
      </c>
      <c r="F38" s="85">
        <f>分析係数表!C41</f>
        <v>0.81633454219164769</v>
      </c>
      <c r="G38" s="110">
        <f t="shared" si="0"/>
        <v>0</v>
      </c>
      <c r="H38" s="110">
        <v>2.1906324171769745E-3</v>
      </c>
      <c r="I38" s="110">
        <f t="shared" si="1"/>
        <v>2.1906324171769745E-3</v>
      </c>
      <c r="J38" s="85">
        <f>分析係数表!G41</f>
        <v>0.4395790436970945</v>
      </c>
      <c r="K38" s="111">
        <f t="shared" si="2"/>
        <v>9.6295610303450904E-4</v>
      </c>
      <c r="L38" s="79"/>
      <c r="M38" s="80"/>
      <c r="N38" s="81">
        <f>分析係数表!H41</f>
        <v>5.7994566183378615E-2</v>
      </c>
      <c r="O38" s="82">
        <f t="shared" si="3"/>
        <v>0.1914669054496366</v>
      </c>
      <c r="P38" s="76">
        <f>分析係数表!C41</f>
        <v>0.81633454219164769</v>
      </c>
      <c r="Q38" s="82">
        <f t="shared" si="4"/>
        <v>0.15630104860508059</v>
      </c>
      <c r="R38" s="83">
        <v>0.15919268324616478</v>
      </c>
      <c r="S38" s="84">
        <f t="shared" si="5"/>
        <v>0.16138331566334177</v>
      </c>
      <c r="T38" s="85">
        <f>分析係数表!F41</f>
        <v>0.54481811942347291</v>
      </c>
      <c r="U38" s="86">
        <f t="shared" si="6"/>
        <v>8.7924554546026559E-2</v>
      </c>
      <c r="V38" s="87">
        <f>分析係数表!D41</f>
        <v>0.1336993822923816</v>
      </c>
      <c r="W38" s="88">
        <f t="shared" si="7"/>
        <v>0</v>
      </c>
      <c r="X38" s="76">
        <f>分析係数表!E41</f>
        <v>0.1303134294211851</v>
      </c>
      <c r="Y38" s="89">
        <f t="shared" si="8"/>
        <v>0</v>
      </c>
    </row>
    <row r="39" spans="1:25" x14ac:dyDescent="0.2">
      <c r="A39" s="6" t="s">
        <v>51</v>
      </c>
      <c r="B39" s="5" t="s">
        <v>368</v>
      </c>
      <c r="C39" s="90"/>
      <c r="D39" s="107">
        <f>投入係数表!AN39</f>
        <v>0</v>
      </c>
      <c r="E39" s="110">
        <f t="shared" si="9"/>
        <v>0</v>
      </c>
      <c r="F39" s="85">
        <f>分析係数表!C42</f>
        <v>0.95937673900946019</v>
      </c>
      <c r="G39" s="110">
        <f>E39*F39</f>
        <v>0</v>
      </c>
      <c r="H39" s="110">
        <v>1.4129598708407897E-2</v>
      </c>
      <c r="I39" s="110">
        <f>C39+H39</f>
        <v>1.4129598708407897E-2</v>
      </c>
      <c r="J39" s="85">
        <f>分析係数表!G42</f>
        <v>0.48447864154948261</v>
      </c>
      <c r="K39" s="111">
        <f>I39*J39</f>
        <v>6.8454887878887823E-3</v>
      </c>
      <c r="L39" s="79"/>
      <c r="M39" s="80"/>
      <c r="N39" s="81">
        <f>分析係数表!H42</f>
        <v>1.0613716578219029E-2</v>
      </c>
      <c r="O39" s="82">
        <f t="shared" si="3"/>
        <v>3.5040790927297769E-2</v>
      </c>
      <c r="P39" s="76">
        <f>分析係数表!C42</f>
        <v>0.95937673900946019</v>
      </c>
      <c r="Q39" s="82">
        <f>O39*P39</f>
        <v>3.3617319732143214E-2</v>
      </c>
      <c r="R39" s="83">
        <v>3.5235564182767798E-2</v>
      </c>
      <c r="S39" s="84">
        <f>I39+R39</f>
        <v>4.9365162891175693E-2</v>
      </c>
      <c r="T39" s="85">
        <f>分析係数表!F42</f>
        <v>0.55638100291854609</v>
      </c>
      <c r="U39" s="86">
        <f>S39*T39</f>
        <v>2.7465838838629728E-2</v>
      </c>
      <c r="V39" s="87">
        <f>分析係数表!D42</f>
        <v>0.13372247280445743</v>
      </c>
      <c r="W39" s="88">
        <f>ROUND(S39*V39,0)</f>
        <v>0</v>
      </c>
      <c r="X39" s="76">
        <f>分析係数表!E42</f>
        <v>9.7903953303263472E-2</v>
      </c>
      <c r="Y39" s="89">
        <f>ROUND(S39*X39,0)</f>
        <v>0</v>
      </c>
    </row>
    <row r="40" spans="1:25" x14ac:dyDescent="0.2">
      <c r="A40" s="6" t="s">
        <v>195</v>
      </c>
      <c r="B40" s="5" t="s">
        <v>41</v>
      </c>
      <c r="C40" s="90"/>
      <c r="D40" s="107">
        <f>投入係数表!AN40</f>
        <v>0</v>
      </c>
      <c r="E40" s="110">
        <f t="shared" si="9"/>
        <v>0</v>
      </c>
      <c r="F40" s="85">
        <f>分析係数表!C43</f>
        <v>0.4131437979732393</v>
      </c>
      <c r="G40" s="110">
        <f>E40*F40</f>
        <v>0</v>
      </c>
      <c r="H40" s="110">
        <v>0.32301244236121213</v>
      </c>
      <c r="I40" s="110">
        <f>C40+H40</f>
        <v>0.32301244236121213</v>
      </c>
      <c r="J40" s="85">
        <f>分析係数表!G43</f>
        <v>0.33776204164621748</v>
      </c>
      <c r="K40" s="111">
        <f>I40*J40</f>
        <v>0.10910134200905415</v>
      </c>
      <c r="L40" s="79"/>
      <c r="M40" s="80"/>
      <c r="N40" s="81">
        <f>分析係数表!H43</f>
        <v>3.0226965224299098E-2</v>
      </c>
      <c r="O40" s="82">
        <f t="shared" si="3"/>
        <v>9.979320259643619E-2</v>
      </c>
      <c r="P40" s="76">
        <f>分析係数表!C43</f>
        <v>0.4131437979732393</v>
      </c>
      <c r="Q40" s="82">
        <f>O40*P40</f>
        <v>4.1228942732604572E-2</v>
      </c>
      <c r="R40" s="83">
        <v>7.3759330048239188E-2</v>
      </c>
      <c r="S40" s="84">
        <f>I40+R40</f>
        <v>0.39677177240945133</v>
      </c>
      <c r="T40" s="85">
        <f>分析係数表!F43</f>
        <v>0.53379373203393399</v>
      </c>
      <c r="U40" s="86">
        <f>S40*T40</f>
        <v>0.21179428516015972</v>
      </c>
      <c r="V40" s="87">
        <f>分析係数表!D43</f>
        <v>0.11519315711982052</v>
      </c>
      <c r="W40" s="88">
        <f>ROUND(S40*V40,0)</f>
        <v>0</v>
      </c>
      <c r="X40" s="76">
        <f>分析係数表!E43</f>
        <v>9.142536633246863E-2</v>
      </c>
      <c r="Y40" s="89">
        <f>ROUND(S40*X40,0)</f>
        <v>0</v>
      </c>
    </row>
    <row r="41" spans="1:25" x14ac:dyDescent="0.2">
      <c r="A41" s="6" t="s">
        <v>341</v>
      </c>
      <c r="B41" s="5" t="s">
        <v>42</v>
      </c>
      <c r="C41" s="163"/>
      <c r="D41" s="107">
        <f>投入係数表!AN41</f>
        <v>0</v>
      </c>
      <c r="E41" s="110">
        <f t="shared" si="9"/>
        <v>0</v>
      </c>
      <c r="F41" s="85">
        <f>分析係数表!C44</f>
        <v>0.45547864698968266</v>
      </c>
      <c r="G41" s="110">
        <f>E41*F41</f>
        <v>0</v>
      </c>
      <c r="H41" s="110">
        <v>2.4507836748422752E-3</v>
      </c>
      <c r="I41" s="110">
        <f>C41+H41</f>
        <v>2.4507836748422752E-3</v>
      </c>
      <c r="J41" s="85">
        <f>分析係数表!G44</f>
        <v>0.26709165419892017</v>
      </c>
      <c r="K41" s="111">
        <f>I41*J41</f>
        <v>6.5458386579733175E-4</v>
      </c>
      <c r="L41" s="79"/>
      <c r="M41" s="80"/>
      <c r="N41" s="81">
        <f>分析係数表!H44</f>
        <v>0.10779487886361411</v>
      </c>
      <c r="O41" s="82">
        <f t="shared" si="3"/>
        <v>0.35588078741849205</v>
      </c>
      <c r="P41" s="76">
        <f>分析係数表!C44</f>
        <v>0.45547864698968266</v>
      </c>
      <c r="Q41" s="82">
        <f>O41*P41</f>
        <v>0.16209609954299764</v>
      </c>
      <c r="R41" s="83">
        <v>0.16478025397283894</v>
      </c>
      <c r="S41" s="84">
        <f>I41+R41</f>
        <v>0.16723103764768121</v>
      </c>
      <c r="T41" s="85">
        <f>分析係数表!F44</f>
        <v>0.48806348793338972</v>
      </c>
      <c r="U41" s="86">
        <f>S41*T41</f>
        <v>8.1619363525047298E-2</v>
      </c>
      <c r="V41" s="87">
        <f>分析係数表!D44</f>
        <v>0.21589800299225917</v>
      </c>
      <c r="W41" s="88">
        <f>ROUND(S41*V41,0)</f>
        <v>0</v>
      </c>
      <c r="X41" s="76">
        <f>分析係数表!E44</f>
        <v>0.16906264229493267</v>
      </c>
      <c r="Y41" s="89">
        <f>ROUND(S41*X41,0)</f>
        <v>0</v>
      </c>
    </row>
    <row r="42" spans="1:25" x14ac:dyDescent="0.2">
      <c r="A42" s="6" t="s">
        <v>342</v>
      </c>
      <c r="B42" s="5" t="s">
        <v>279</v>
      </c>
      <c r="C42" s="201">
        <f>最終需要_まとめ!C43</f>
        <v>100</v>
      </c>
      <c r="D42" s="107">
        <f>投入係数表!AN42</f>
        <v>0</v>
      </c>
      <c r="E42" s="110">
        <f t="shared" si="9"/>
        <v>0</v>
      </c>
      <c r="F42" s="85">
        <f>分析係数表!C45</f>
        <v>1</v>
      </c>
      <c r="G42" s="110">
        <f>E42*F42</f>
        <v>0</v>
      </c>
      <c r="H42" s="110">
        <v>4.0089533479991626E-2</v>
      </c>
      <c r="I42" s="110">
        <f>C42+H42</f>
        <v>100.04008953347999</v>
      </c>
      <c r="J42" s="85">
        <f>分析係数表!G45</f>
        <v>0</v>
      </c>
      <c r="K42" s="111">
        <f>I42*J42</f>
        <v>0</v>
      </c>
      <c r="L42" s="79"/>
      <c r="M42" s="80"/>
      <c r="N42" s="81">
        <f>分析係数表!H45</f>
        <v>0</v>
      </c>
      <c r="O42" s="82">
        <f t="shared" si="3"/>
        <v>0</v>
      </c>
      <c r="P42" s="76">
        <f>分析係数表!C45</f>
        <v>1</v>
      </c>
      <c r="Q42" s="82">
        <f>O42*P42</f>
        <v>0</v>
      </c>
      <c r="R42" s="83">
        <v>3.5407805913186732E-3</v>
      </c>
      <c r="S42" s="84">
        <f>I42+R42</f>
        <v>100.04363031407131</v>
      </c>
      <c r="T42" s="85">
        <f>分析係数表!F45</f>
        <v>0</v>
      </c>
      <c r="U42" s="86">
        <f>S42*T42</f>
        <v>0</v>
      </c>
      <c r="V42" s="87">
        <f>分析係数表!D45</f>
        <v>0</v>
      </c>
      <c r="W42" s="88">
        <f>ROUND(S42*V42,0)</f>
        <v>0</v>
      </c>
      <c r="X42" s="76">
        <f>分析係数表!E45</f>
        <v>0</v>
      </c>
      <c r="Y42" s="89">
        <f>ROUND(S42*X42,0)</f>
        <v>0</v>
      </c>
    </row>
    <row r="43" spans="1:25" x14ac:dyDescent="0.2">
      <c r="A43" s="6" t="s">
        <v>343</v>
      </c>
      <c r="B43" s="5" t="s">
        <v>280</v>
      </c>
      <c r="C43" s="90"/>
      <c r="D43" s="107">
        <f>投入係数表!AN43</f>
        <v>7.27802037845706E-4</v>
      </c>
      <c r="E43" s="110">
        <f t="shared" si="9"/>
        <v>7.2780203784570605E-2</v>
      </c>
      <c r="F43" s="85">
        <f>分析係数表!C46</f>
        <v>0.339622641509434</v>
      </c>
      <c r="G43" s="110">
        <f>E43*F43</f>
        <v>2.4717805058910775E-2</v>
      </c>
      <c r="H43" s="110">
        <v>6.1414651930144053E-2</v>
      </c>
      <c r="I43" s="110">
        <f>C43+H43</f>
        <v>6.1414651930144053E-2</v>
      </c>
      <c r="J43" s="85">
        <f>分析係数表!G46</f>
        <v>9.1833387996064289E-3</v>
      </c>
      <c r="K43" s="111">
        <f>I43*J43</f>
        <v>5.639915559344157E-4</v>
      </c>
      <c r="L43" s="79"/>
      <c r="M43" s="80"/>
      <c r="N43" s="81">
        <f>分析係数表!H46</f>
        <v>2.0661561732582222E-2</v>
      </c>
      <c r="O43" s="82">
        <f t="shared" si="3"/>
        <v>6.8213378373851011E-2</v>
      </c>
      <c r="P43" s="76">
        <f>分析係数表!C46</f>
        <v>0.339622641509434</v>
      </c>
      <c r="Q43" s="82">
        <f>O43*P43</f>
        <v>2.3166807749609778E-2</v>
      </c>
      <c r="R43" s="83">
        <v>2.582110144224873E-2</v>
      </c>
      <c r="S43" s="84">
        <f>I43+R43</f>
        <v>8.7235753372392782E-2</v>
      </c>
      <c r="T43" s="85">
        <f>分析係数表!F46</f>
        <v>0.31321744834371923</v>
      </c>
      <c r="U43" s="86">
        <f>S43*T43</f>
        <v>2.7323760075642866E-2</v>
      </c>
      <c r="V43" s="87">
        <f>分析係数表!D46</f>
        <v>3.9357166284027549E-3</v>
      </c>
      <c r="W43" s="88">
        <f>ROUND(S43*V43,0)</f>
        <v>0</v>
      </c>
      <c r="X43" s="76">
        <f>分析係数表!E46</f>
        <v>1.0167267956707117E-2</v>
      </c>
      <c r="Y43" s="89">
        <f>ROUND(S43*X43,0)</f>
        <v>0</v>
      </c>
    </row>
    <row r="44" spans="1:25" x14ac:dyDescent="0.2">
      <c r="A44" s="192">
        <v>40</v>
      </c>
      <c r="B44" s="14" t="s">
        <v>151</v>
      </c>
      <c r="C44" s="197">
        <f>SUM(C5:C43)</f>
        <v>100</v>
      </c>
      <c r="D44" s="108">
        <f>投入係数表!AN44</f>
        <v>1</v>
      </c>
      <c r="E44" s="96">
        <f>SUM(E5:E43)</f>
        <v>100</v>
      </c>
      <c r="F44" s="98">
        <f>分析係数表!C47</f>
        <v>0.37586044165269894</v>
      </c>
      <c r="G44" s="96">
        <f>SUM(G5:G43)</f>
        <v>21.559306808873654</v>
      </c>
      <c r="H44" s="96">
        <f>SUM(H5:H43)</f>
        <v>25.095087748328957</v>
      </c>
      <c r="I44" s="96">
        <f>SUM(I5:I43)</f>
        <v>125.09508774832896</v>
      </c>
      <c r="J44" s="98">
        <f>分析係数表!G47</f>
        <v>0.22454849559823431</v>
      </c>
      <c r="K44" s="112">
        <f>SUM(K5:K43)</f>
        <v>5.2626931637285281</v>
      </c>
      <c r="L44" s="94">
        <f>最終需要_まとめ!$L$33</f>
        <v>0.62733333333333341</v>
      </c>
      <c r="M44" s="91">
        <f>K44*L44</f>
        <v>3.3014628447123635</v>
      </c>
      <c r="N44" s="95">
        <f>分析係数表!H47</f>
        <v>1</v>
      </c>
      <c r="O44" s="96">
        <f>SUM(O5:O43)</f>
        <v>3.301462844712364</v>
      </c>
      <c r="P44" s="92">
        <f>分析係数表!C47</f>
        <v>0.37586044165269894</v>
      </c>
      <c r="Q44" s="96">
        <f>SUM(Q5:Q43)</f>
        <v>1.5763921728656358</v>
      </c>
      <c r="R44" s="91">
        <f>SUM(R5:R43)</f>
        <v>1.7458753374684488</v>
      </c>
      <c r="S44" s="97">
        <f>SUM(S5:S43)</f>
        <v>126.84096308579741</v>
      </c>
      <c r="T44" s="98">
        <f>分析係数表!F47</f>
        <v>0.4514453000332283</v>
      </c>
      <c r="U44" s="99">
        <f>SUM(U5:U43)</f>
        <v>10.766363886593965</v>
      </c>
      <c r="V44" s="100">
        <f>分析係数表!D47</f>
        <v>6.1166352989693973E-2</v>
      </c>
      <c r="W44" s="101">
        <f>SUM(W5:W43)</f>
        <v>2</v>
      </c>
      <c r="X44" s="92">
        <f>分析係数表!E47</f>
        <v>5.2427176815309715E-2</v>
      </c>
      <c r="Y44" s="102">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Y46"/>
  <sheetViews>
    <sheetView workbookViewId="0">
      <pane xSplit="2" ySplit="4" topLeftCell="C5" activePane="bottomRight" state="frozen"/>
      <selection pane="topRight" activeCell="C1" sqref="C1"/>
      <selection pane="bottomLeft" activeCell="A5" sqref="A5"/>
      <selection pane="bottomRight" activeCell="J15" sqref="J15:J1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284</v>
      </c>
      <c r="S2" s="3" t="s">
        <v>153</v>
      </c>
      <c r="U2" s="64" t="s">
        <v>210</v>
      </c>
      <c r="W2" s="3" t="s">
        <v>130</v>
      </c>
      <c r="Y2" s="3" t="s">
        <v>154</v>
      </c>
    </row>
    <row r="3" spans="1:25" ht="44" x14ac:dyDescent="0.2">
      <c r="B3" s="65"/>
      <c r="C3" s="66" t="s">
        <v>228</v>
      </c>
      <c r="D3" s="66" t="s">
        <v>354</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107">
        <f>投入係数表!AO5</f>
        <v>0</v>
      </c>
      <c r="E5" s="110">
        <f>$C$43*D5</f>
        <v>0</v>
      </c>
      <c r="F5" s="85">
        <f>分析係数表!C8</f>
        <v>0.31930596918295995</v>
      </c>
      <c r="G5" s="110">
        <f t="shared" ref="G5:G38" si="0">E5*F5</f>
        <v>0</v>
      </c>
      <c r="H5" s="110">
        <f t="array" ref="H5:H43">MMULT(逆行列係数!C5:AO43,'39'!G5:G43)</f>
        <v>3.8993993791609613E-3</v>
      </c>
      <c r="I5" s="110">
        <f t="shared" ref="I5:I38" si="1">C5+H5</f>
        <v>3.8993993791609613E-3</v>
      </c>
      <c r="J5" s="85">
        <f>分析係数表!G8</f>
        <v>0.11985164942416553</v>
      </c>
      <c r="K5" s="111">
        <f t="shared" ref="K5:K38" si="2">I5*J5</f>
        <v>4.6734944735600824E-4</v>
      </c>
      <c r="L5" s="79" t="s">
        <v>178</v>
      </c>
      <c r="M5" s="80" t="s">
        <v>178</v>
      </c>
      <c r="N5" s="81">
        <f>分析係数表!H8</f>
        <v>1.0269115390614515E-2</v>
      </c>
      <c r="O5" s="82">
        <f t="shared" ref="O5:O43" si="3">$M$44*N5</f>
        <v>7.9182747810783077E-2</v>
      </c>
      <c r="P5" s="76">
        <f>分析係数表!C8</f>
        <v>0.31930596918295995</v>
      </c>
      <c r="Q5" s="82">
        <f t="shared" ref="Q5:Q38" si="4">O5*P5</f>
        <v>2.528352403229199E-2</v>
      </c>
      <c r="R5" s="83">
        <f t="array" ref="R5:R43">MMULT(逆行列係数!C5:AO43,'39'!Q5:Q43)</f>
        <v>3.2736975061498218E-2</v>
      </c>
      <c r="S5" s="84">
        <f t="shared" ref="S5:S38" si="5">I5+R5</f>
        <v>3.6636374440659182E-2</v>
      </c>
      <c r="T5" s="85">
        <f>分析係数表!F8</f>
        <v>0.45168846379074762</v>
      </c>
      <c r="U5" s="86">
        <f t="shared" ref="U5:U38" si="6">S5*T5</f>
        <v>1.6548227689963956E-2</v>
      </c>
      <c r="V5" s="87">
        <f>分析係数表!D8</f>
        <v>0.28986921725551434</v>
      </c>
      <c r="W5" s="167">
        <f t="shared" ref="W5:W38" si="7">ROUND(S5*V5,0)</f>
        <v>0</v>
      </c>
      <c r="X5" s="76">
        <f>分析係数表!E8</f>
        <v>0.15732968963497951</v>
      </c>
      <c r="Y5" s="166">
        <f t="shared" ref="Y5:Y38" si="8">ROUND(S5*X5,0)</f>
        <v>0</v>
      </c>
    </row>
    <row r="6" spans="1:25" x14ac:dyDescent="0.2">
      <c r="A6" s="6" t="s">
        <v>220</v>
      </c>
      <c r="B6" s="5" t="s">
        <v>266</v>
      </c>
      <c r="C6" s="90"/>
      <c r="D6" s="107">
        <f>投入係数表!AO6</f>
        <v>0</v>
      </c>
      <c r="E6" s="110">
        <f t="shared" ref="E6:E43" si="9">$C$43*D6</f>
        <v>0</v>
      </c>
      <c r="F6" s="85">
        <f>分析係数表!C9</f>
        <v>0.10538116591928248</v>
      </c>
      <c r="G6" s="110">
        <f t="shared" si="0"/>
        <v>0</v>
      </c>
      <c r="H6" s="110">
        <v>4.6359498775272422E-3</v>
      </c>
      <c r="I6" s="110">
        <f t="shared" si="1"/>
        <v>4.6359498775272422E-3</v>
      </c>
      <c r="J6" s="85">
        <f>分析係数表!G9</f>
        <v>0.23529411764705882</v>
      </c>
      <c r="K6" s="111">
        <f t="shared" si="2"/>
        <v>1.0908117358887628E-3</v>
      </c>
      <c r="L6" s="79"/>
      <c r="M6" s="80"/>
      <c r="N6" s="81">
        <f>分析係数表!H9</f>
        <v>5.5136190016722222E-4</v>
      </c>
      <c r="O6" s="82">
        <f t="shared" si="3"/>
        <v>4.2514227012500974E-3</v>
      </c>
      <c r="P6" s="76">
        <f>分析係数表!C9</f>
        <v>0.10538116591928248</v>
      </c>
      <c r="Q6" s="82">
        <f t="shared" si="4"/>
        <v>4.4801988107344063E-4</v>
      </c>
      <c r="R6" s="83">
        <v>5.2972700644062746E-4</v>
      </c>
      <c r="S6" s="84">
        <f t="shared" si="5"/>
        <v>5.1656768839678695E-3</v>
      </c>
      <c r="T6" s="85">
        <f>分析係数表!F9</f>
        <v>0.68627450980392157</v>
      </c>
      <c r="U6" s="86">
        <f t="shared" si="6"/>
        <v>3.5450723713504988E-3</v>
      </c>
      <c r="V6" s="87">
        <f>分析係数表!D9</f>
        <v>0.17647058823529413</v>
      </c>
      <c r="W6" s="167">
        <f t="shared" si="7"/>
        <v>0</v>
      </c>
      <c r="X6" s="76">
        <f>分析係数表!E9</f>
        <v>0.11764705882352941</v>
      </c>
      <c r="Y6" s="166">
        <f t="shared" si="8"/>
        <v>0</v>
      </c>
    </row>
    <row r="7" spans="1:25" x14ac:dyDescent="0.2">
      <c r="A7" s="6" t="s">
        <v>221</v>
      </c>
      <c r="B7" s="5" t="s">
        <v>267</v>
      </c>
      <c r="C7" s="90"/>
      <c r="D7" s="107">
        <f>投入係数表!AO7</f>
        <v>0</v>
      </c>
      <c r="E7" s="110">
        <f t="shared" si="9"/>
        <v>0</v>
      </c>
      <c r="F7" s="85">
        <f>分析係数表!C10</f>
        <v>4.5045045045044585E-3</v>
      </c>
      <c r="G7" s="110">
        <f t="shared" si="0"/>
        <v>0</v>
      </c>
      <c r="H7" s="110">
        <v>4.851437131692983E-5</v>
      </c>
      <c r="I7" s="110">
        <f t="shared" si="1"/>
        <v>4.851437131692983E-5</v>
      </c>
      <c r="J7" s="85">
        <f>分析係数表!G10</f>
        <v>0.2857142857142857</v>
      </c>
      <c r="K7" s="111">
        <f t="shared" si="2"/>
        <v>1.3861248947694236E-5</v>
      </c>
      <c r="L7" s="79"/>
      <c r="M7" s="80"/>
      <c r="N7" s="81">
        <f>分析係数表!H10</f>
        <v>1.0301761818913889E-3</v>
      </c>
      <c r="O7" s="82">
        <f t="shared" si="3"/>
        <v>7.9434476786514989E-3</v>
      </c>
      <c r="P7" s="76">
        <f>分析係数表!C10</f>
        <v>4.5045045045044585E-3</v>
      </c>
      <c r="Q7" s="82">
        <f t="shared" si="4"/>
        <v>3.5781295849781158E-5</v>
      </c>
      <c r="R7" s="83">
        <v>5.3048937692898342E-5</v>
      </c>
      <c r="S7" s="84">
        <f t="shared" si="5"/>
        <v>1.0156330900982817E-4</v>
      </c>
      <c r="T7" s="85">
        <f>分析係数表!F10</f>
        <v>0.5714285714285714</v>
      </c>
      <c r="U7" s="86">
        <f t="shared" si="6"/>
        <v>5.8036176577044664E-5</v>
      </c>
      <c r="V7" s="87">
        <f>分析係数表!D10</f>
        <v>0</v>
      </c>
      <c r="W7" s="167">
        <f t="shared" si="7"/>
        <v>0</v>
      </c>
      <c r="X7" s="76">
        <f>分析係数表!E10</f>
        <v>0</v>
      </c>
      <c r="Y7" s="166">
        <f t="shared" si="8"/>
        <v>0</v>
      </c>
    </row>
    <row r="8" spans="1:25" x14ac:dyDescent="0.2">
      <c r="A8" s="6" t="s">
        <v>222</v>
      </c>
      <c r="B8" s="5" t="s">
        <v>27</v>
      </c>
      <c r="C8" s="90"/>
      <c r="D8" s="107">
        <f>投入係数表!AO8</f>
        <v>3.2797638570022957E-4</v>
      </c>
      <c r="E8" s="110">
        <f t="shared" si="9"/>
        <v>3.2797638570022956E-2</v>
      </c>
      <c r="F8" s="85">
        <f>分析係数表!C11</f>
        <v>3.1931139802859887E-3</v>
      </c>
      <c r="G8" s="110">
        <f t="shared" si="0"/>
        <v>1.0472659823830727E-4</v>
      </c>
      <c r="H8" s="110">
        <v>7.8706834137745997E-4</v>
      </c>
      <c r="I8" s="110">
        <f t="shared" si="1"/>
        <v>7.8706834137745997E-4</v>
      </c>
      <c r="J8" s="85">
        <f>分析係数表!G11</f>
        <v>0.37142857142857144</v>
      </c>
      <c r="K8" s="111">
        <f t="shared" si="2"/>
        <v>2.9233966965448515E-4</v>
      </c>
      <c r="L8" s="79"/>
      <c r="M8" s="80"/>
      <c r="N8" s="81">
        <f>分析係数表!H11</f>
        <v>-1.8136904610763891E-5</v>
      </c>
      <c r="O8" s="82">
        <f t="shared" si="3"/>
        <v>-1.3984943096217428E-4</v>
      </c>
      <c r="P8" s="76">
        <f>分析係数表!C11</f>
        <v>3.1931139802859887E-3</v>
      </c>
      <c r="Q8" s="82">
        <f t="shared" si="4"/>
        <v>-4.4655517314035893E-7</v>
      </c>
      <c r="R8" s="83">
        <v>9.9546801813843604E-5</v>
      </c>
      <c r="S8" s="84">
        <f t="shared" si="5"/>
        <v>8.8661514319130354E-4</v>
      </c>
      <c r="T8" s="85">
        <f>分析係数表!F11</f>
        <v>0.6</v>
      </c>
      <c r="U8" s="86">
        <f t="shared" si="6"/>
        <v>5.319690859147821E-4</v>
      </c>
      <c r="V8" s="87">
        <f>分析係数表!D11</f>
        <v>2.8571428571428571E-2</v>
      </c>
      <c r="W8" s="167">
        <f t="shared" si="7"/>
        <v>0</v>
      </c>
      <c r="X8" s="76">
        <f>分析係数表!E11</f>
        <v>0</v>
      </c>
      <c r="Y8" s="166">
        <f t="shared" si="8"/>
        <v>0</v>
      </c>
    </row>
    <row r="9" spans="1:25" x14ac:dyDescent="0.2">
      <c r="A9" s="6" t="s">
        <v>223</v>
      </c>
      <c r="B9" s="5" t="s">
        <v>191</v>
      </c>
      <c r="C9" s="90"/>
      <c r="D9" s="107">
        <f>投入係数表!AO9</f>
        <v>2.2958346999016072E-3</v>
      </c>
      <c r="E9" s="110">
        <f t="shared" si="9"/>
        <v>0.22958346999016072</v>
      </c>
      <c r="F9" s="85">
        <f>分析係数表!C12</f>
        <v>6.6043595279642764E-2</v>
      </c>
      <c r="G9" s="110">
        <f t="shared" si="0"/>
        <v>1.5162517774926184E-2</v>
      </c>
      <c r="H9" s="110">
        <v>1.7282223266515476E-2</v>
      </c>
      <c r="I9" s="110">
        <f t="shared" si="1"/>
        <v>1.7282223266515476E-2</v>
      </c>
      <c r="J9" s="85">
        <f>分析係数表!G12</f>
        <v>0.14090852981113441</v>
      </c>
      <c r="K9" s="111">
        <f t="shared" si="2"/>
        <v>2.4352126723524766E-3</v>
      </c>
      <c r="L9" s="79"/>
      <c r="M9" s="80"/>
      <c r="N9" s="81">
        <f>分析係数表!H12</f>
        <v>8.4811793340854105E-2</v>
      </c>
      <c r="O9" s="82">
        <f t="shared" si="3"/>
        <v>0.65396390906531932</v>
      </c>
      <c r="P9" s="76">
        <f>分析係数表!C12</f>
        <v>6.6043595279642764E-2</v>
      </c>
      <c r="Q9" s="82">
        <f t="shared" si="4"/>
        <v>4.319012773780305E-2</v>
      </c>
      <c r="R9" s="83">
        <v>4.8339565196750922E-2</v>
      </c>
      <c r="S9" s="84">
        <f t="shared" si="5"/>
        <v>6.5621788463266398E-2</v>
      </c>
      <c r="T9" s="85">
        <f>分析係数表!F12</f>
        <v>0.31027033699543266</v>
      </c>
      <c r="U9" s="86">
        <f t="shared" si="6"/>
        <v>2.0360494420740661E-2</v>
      </c>
      <c r="V9" s="87">
        <f>分析係数表!D12</f>
        <v>7.3571164053820512E-2</v>
      </c>
      <c r="W9" s="167">
        <f t="shared" si="7"/>
        <v>0</v>
      </c>
      <c r="X9" s="76">
        <f>分析係数表!E12</f>
        <v>7.8015059869151956E-2</v>
      </c>
      <c r="Y9" s="166">
        <f t="shared" si="8"/>
        <v>0</v>
      </c>
    </row>
    <row r="10" spans="1:25" x14ac:dyDescent="0.2">
      <c r="A10" s="6" t="s">
        <v>224</v>
      </c>
      <c r="B10" s="5" t="s">
        <v>28</v>
      </c>
      <c r="C10" s="90"/>
      <c r="D10" s="107">
        <f>投入係数表!AO10</f>
        <v>4.9196457855034438E-3</v>
      </c>
      <c r="E10" s="110">
        <f t="shared" si="9"/>
        <v>0.49196457855034437</v>
      </c>
      <c r="F10" s="85">
        <f>分析係数表!C13</f>
        <v>0</v>
      </c>
      <c r="G10" s="110">
        <f t="shared" si="0"/>
        <v>0</v>
      </c>
      <c r="H10" s="110">
        <v>0</v>
      </c>
      <c r="I10" s="110">
        <f t="shared" si="1"/>
        <v>0</v>
      </c>
      <c r="J10" s="85">
        <f>分析係数表!G13</f>
        <v>0.24778761061946902</v>
      </c>
      <c r="K10" s="111">
        <f t="shared" si="2"/>
        <v>0</v>
      </c>
      <c r="L10" s="79"/>
      <c r="M10" s="80"/>
      <c r="N10" s="81">
        <f>分析係数表!H13</f>
        <v>1.3780420123258403E-2</v>
      </c>
      <c r="O10" s="82">
        <f t="shared" si="3"/>
        <v>0.10625759764506</v>
      </c>
      <c r="P10" s="76">
        <f>分析係数表!C13</f>
        <v>0</v>
      </c>
      <c r="Q10" s="82">
        <f t="shared" si="4"/>
        <v>0</v>
      </c>
      <c r="R10" s="83">
        <v>0</v>
      </c>
      <c r="S10" s="84">
        <f t="shared" si="5"/>
        <v>0</v>
      </c>
      <c r="T10" s="85">
        <f>分析係数表!F13</f>
        <v>0.38938053097345132</v>
      </c>
      <c r="U10" s="86">
        <f t="shared" si="6"/>
        <v>0</v>
      </c>
      <c r="V10" s="87">
        <f>分析係数表!D13</f>
        <v>0.4336283185840708</v>
      </c>
      <c r="W10" s="167">
        <f t="shared" si="7"/>
        <v>0</v>
      </c>
      <c r="X10" s="76">
        <f>分析係数表!E13</f>
        <v>0.32743362831858408</v>
      </c>
      <c r="Y10" s="166">
        <f t="shared" si="8"/>
        <v>0</v>
      </c>
    </row>
    <row r="11" spans="1:25" x14ac:dyDescent="0.2">
      <c r="A11" s="6" t="s">
        <v>225</v>
      </c>
      <c r="B11" s="5" t="s">
        <v>268</v>
      </c>
      <c r="C11" s="90"/>
      <c r="D11" s="107">
        <f>投入係数表!AO11</f>
        <v>0.10462446703837323</v>
      </c>
      <c r="E11" s="110">
        <f t="shared" si="9"/>
        <v>10.462446703837323</v>
      </c>
      <c r="F11" s="85">
        <f>分析係数表!C14</f>
        <v>0.21132596685082872</v>
      </c>
      <c r="G11" s="110">
        <f t="shared" si="0"/>
        <v>2.2109866653136883</v>
      </c>
      <c r="H11" s="110">
        <v>2.4685650111247219</v>
      </c>
      <c r="I11" s="110">
        <f t="shared" si="1"/>
        <v>2.4685650111247219</v>
      </c>
      <c r="J11" s="85">
        <f>分析係数表!G14</f>
        <v>0.15875192868163895</v>
      </c>
      <c r="K11" s="111">
        <f t="shared" si="2"/>
        <v>0.39188945659206115</v>
      </c>
      <c r="L11" s="79"/>
      <c r="M11" s="80"/>
      <c r="N11" s="81">
        <f>分析係数表!H14</f>
        <v>1.0700773720350694E-3</v>
      </c>
      <c r="O11" s="82">
        <f t="shared" si="3"/>
        <v>8.2511164267682815E-3</v>
      </c>
      <c r="P11" s="76">
        <f>分析係数表!C14</f>
        <v>0.21132596685082872</v>
      </c>
      <c r="Q11" s="82">
        <f t="shared" si="4"/>
        <v>1.7436751564855622E-3</v>
      </c>
      <c r="R11" s="83">
        <v>9.2726883576238987E-3</v>
      </c>
      <c r="S11" s="84">
        <f t="shared" si="5"/>
        <v>2.4778376994823459</v>
      </c>
      <c r="T11" s="85">
        <f>分析係数表!F14</f>
        <v>0.30327447282701869</v>
      </c>
      <c r="U11" s="86">
        <f t="shared" si="6"/>
        <v>0.75146492206142124</v>
      </c>
      <c r="V11" s="87">
        <f>分析係数表!D14</f>
        <v>3.2144693982513288E-2</v>
      </c>
      <c r="W11" s="167">
        <f t="shared" si="7"/>
        <v>0</v>
      </c>
      <c r="X11" s="76">
        <f>分析係数表!E14</f>
        <v>3.1630378878793074E-2</v>
      </c>
      <c r="Y11" s="166">
        <f t="shared" si="8"/>
        <v>0</v>
      </c>
    </row>
    <row r="12" spans="1:25" x14ac:dyDescent="0.2">
      <c r="A12" s="6" t="s">
        <v>226</v>
      </c>
      <c r="B12" s="5" t="s">
        <v>29</v>
      </c>
      <c r="C12" s="90"/>
      <c r="D12" s="107">
        <f>投入係数表!AO12</f>
        <v>7.8714332568055097E-3</v>
      </c>
      <c r="E12" s="110">
        <f t="shared" si="9"/>
        <v>0.78714332568055101</v>
      </c>
      <c r="F12" s="85">
        <f>分析係数表!C15</f>
        <v>0</v>
      </c>
      <c r="G12" s="110">
        <f t="shared" si="0"/>
        <v>0</v>
      </c>
      <c r="H12" s="110">
        <v>0</v>
      </c>
      <c r="I12" s="110">
        <f t="shared" si="1"/>
        <v>0</v>
      </c>
      <c r="J12" s="85">
        <f>分析係数表!G15</f>
        <v>9.5610291218868382E-2</v>
      </c>
      <c r="K12" s="111">
        <f t="shared" si="2"/>
        <v>0</v>
      </c>
      <c r="L12" s="79"/>
      <c r="M12" s="80"/>
      <c r="N12" s="81">
        <f>分析係数表!H15</f>
        <v>7.8206332681613894E-3</v>
      </c>
      <c r="O12" s="82">
        <f t="shared" si="3"/>
        <v>6.030307463088954E-2</v>
      </c>
      <c r="P12" s="76">
        <f>分析係数表!C15</f>
        <v>0</v>
      </c>
      <c r="Q12" s="82">
        <f t="shared" si="4"/>
        <v>0</v>
      </c>
      <c r="R12" s="83">
        <v>0</v>
      </c>
      <c r="S12" s="84">
        <f t="shared" si="5"/>
        <v>0</v>
      </c>
      <c r="T12" s="85">
        <f>分析係数表!F15</f>
        <v>0.30380007199053838</v>
      </c>
      <c r="U12" s="86">
        <f t="shared" si="6"/>
        <v>0</v>
      </c>
      <c r="V12" s="87">
        <f>分析係数表!D15</f>
        <v>2.6036578049742035E-2</v>
      </c>
      <c r="W12" s="167">
        <f t="shared" si="7"/>
        <v>0</v>
      </c>
      <c r="X12" s="76">
        <f>分析係数表!E15</f>
        <v>2.4065408546305341E-2</v>
      </c>
      <c r="Y12" s="166">
        <f t="shared" si="8"/>
        <v>0</v>
      </c>
    </row>
    <row r="13" spans="1:25" x14ac:dyDescent="0.2">
      <c r="A13" s="6" t="s">
        <v>227</v>
      </c>
      <c r="B13" s="5" t="s">
        <v>30</v>
      </c>
      <c r="C13" s="90"/>
      <c r="D13" s="107">
        <f>投入係数表!AO13</f>
        <v>1.4758937356510331E-2</v>
      </c>
      <c r="E13" s="110">
        <f t="shared" si="9"/>
        <v>1.4758937356510331</v>
      </c>
      <c r="F13" s="85">
        <f>分析係数表!C16</f>
        <v>5.160637490513531E-2</v>
      </c>
      <c r="G13" s="110">
        <f t="shared" si="0"/>
        <v>7.6165525442147886E-2</v>
      </c>
      <c r="H13" s="110">
        <v>9.4787274665987575E-2</v>
      </c>
      <c r="I13" s="110">
        <f t="shared" si="1"/>
        <v>9.4787274665987575E-2</v>
      </c>
      <c r="J13" s="85">
        <f>分析係数表!G16</f>
        <v>3.3358042994810974E-2</v>
      </c>
      <c r="K13" s="111">
        <f t="shared" si="2"/>
        <v>3.1619179836689707E-3</v>
      </c>
      <c r="L13" s="79"/>
      <c r="M13" s="80"/>
      <c r="N13" s="81">
        <f>分析係数表!H16</f>
        <v>1.6069297485136805E-2</v>
      </c>
      <c r="O13" s="82">
        <f t="shared" si="3"/>
        <v>0.12390659583248639</v>
      </c>
      <c r="P13" s="76">
        <f>分析係数表!C16</f>
        <v>5.160637490513531E-2</v>
      </c>
      <c r="Q13" s="82">
        <f t="shared" si="4"/>
        <v>6.3943702377503697E-3</v>
      </c>
      <c r="R13" s="83">
        <v>7.2982833745044336E-3</v>
      </c>
      <c r="S13" s="84">
        <f t="shared" si="5"/>
        <v>0.10208555804049201</v>
      </c>
      <c r="T13" s="85">
        <f>分析係数表!F16</f>
        <v>0.28836174944403259</v>
      </c>
      <c r="U13" s="86">
        <f t="shared" si="6"/>
        <v>2.9437570109526603E-2</v>
      </c>
      <c r="V13" s="87">
        <f>分析係数表!D16</f>
        <v>3.1875463306152707E-2</v>
      </c>
      <c r="W13" s="167">
        <f t="shared" si="7"/>
        <v>0</v>
      </c>
      <c r="X13" s="76">
        <f>分析係数表!E16</f>
        <v>3.039288361749444E-2</v>
      </c>
      <c r="Y13" s="166">
        <f t="shared" si="8"/>
        <v>0</v>
      </c>
    </row>
    <row r="14" spans="1:25" x14ac:dyDescent="0.2">
      <c r="A14" s="6" t="s">
        <v>2</v>
      </c>
      <c r="B14" s="5" t="s">
        <v>365</v>
      </c>
      <c r="C14" s="90"/>
      <c r="D14" s="107">
        <f>投入係数表!AO14</f>
        <v>1.4430960970810102E-2</v>
      </c>
      <c r="E14" s="110">
        <f t="shared" si="9"/>
        <v>1.4430960970810103</v>
      </c>
      <c r="F14" s="85">
        <f>分析係数表!C17</f>
        <v>0.10194271980773084</v>
      </c>
      <c r="G14" s="110">
        <f t="shared" si="0"/>
        <v>0.14711314108035939</v>
      </c>
      <c r="H14" s="110">
        <v>0.18557056509912723</v>
      </c>
      <c r="I14" s="110">
        <f t="shared" si="1"/>
        <v>0.18557056509912723</v>
      </c>
      <c r="J14" s="85">
        <f>分析係数表!G17</f>
        <v>0.21196160054370911</v>
      </c>
      <c r="K14" s="111">
        <f t="shared" si="2"/>
        <v>3.9333833992211568E-2</v>
      </c>
      <c r="L14" s="79"/>
      <c r="M14" s="80"/>
      <c r="N14" s="81">
        <f>分析係数表!H17</f>
        <v>2.8221023574348612E-3</v>
      </c>
      <c r="O14" s="82">
        <f t="shared" si="3"/>
        <v>2.1760571457714314E-2</v>
      </c>
      <c r="P14" s="76">
        <f>分析係数表!C17</f>
        <v>0.10194271980773084</v>
      </c>
      <c r="Q14" s="82">
        <f t="shared" si="4"/>
        <v>2.2183318389698754E-3</v>
      </c>
      <c r="R14" s="83">
        <v>4.8656046002053454E-3</v>
      </c>
      <c r="S14" s="84">
        <f t="shared" si="5"/>
        <v>0.19043616969933258</v>
      </c>
      <c r="T14" s="85">
        <f>分析係数表!F17</f>
        <v>0.32180783280944697</v>
      </c>
      <c r="U14" s="86">
        <f t="shared" si="6"/>
        <v>6.1283851059474287E-2</v>
      </c>
      <c r="V14" s="87">
        <f>分析係数表!D17</f>
        <v>8.2490867385948519E-2</v>
      </c>
      <c r="W14" s="167">
        <f t="shared" si="7"/>
        <v>0</v>
      </c>
      <c r="X14" s="76">
        <f>分析係数表!E17</f>
        <v>8.6313822105173729E-2</v>
      </c>
      <c r="Y14" s="166">
        <f t="shared" si="8"/>
        <v>0</v>
      </c>
    </row>
    <row r="15" spans="1:25" x14ac:dyDescent="0.2">
      <c r="A15" s="6" t="s">
        <v>3</v>
      </c>
      <c r="B15" s="5" t="s">
        <v>31</v>
      </c>
      <c r="C15" s="90"/>
      <c r="D15" s="107">
        <f>投入係数表!AO15</f>
        <v>4.5916693998032145E-3</v>
      </c>
      <c r="E15" s="110">
        <f t="shared" si="9"/>
        <v>0.45916693998032143</v>
      </c>
      <c r="F15" s="85">
        <f>分析係数表!C18</f>
        <v>6.449787835926446E-2</v>
      </c>
      <c r="G15" s="110">
        <f t="shared" si="0"/>
        <v>2.9615293441446457E-2</v>
      </c>
      <c r="H15" s="110">
        <v>3.2953990700834275E-2</v>
      </c>
      <c r="I15" s="110">
        <f t="shared" si="1"/>
        <v>3.2953990700834275E-2</v>
      </c>
      <c r="J15" s="85">
        <f>分析係数表!G18</f>
        <v>0.21547360809833696</v>
      </c>
      <c r="K15" s="111">
        <f t="shared" si="2"/>
        <v>7.1007152775478055E-3</v>
      </c>
      <c r="L15" s="79"/>
      <c r="M15" s="80"/>
      <c r="N15" s="81">
        <f>分析係数表!H18</f>
        <v>4.2077618696972224E-4</v>
      </c>
      <c r="O15" s="82">
        <f t="shared" si="3"/>
        <v>3.2445067983224427E-3</v>
      </c>
      <c r="P15" s="76">
        <f>分析係数表!C18</f>
        <v>6.449787835926446E-2</v>
      </c>
      <c r="Q15" s="82">
        <f t="shared" si="4"/>
        <v>2.0926380481400749E-4</v>
      </c>
      <c r="R15" s="83">
        <v>5.3782952223334335E-4</v>
      </c>
      <c r="S15" s="84">
        <f t="shared" si="5"/>
        <v>3.3491820223067618E-2</v>
      </c>
      <c r="T15" s="85">
        <f>分析係数表!F18</f>
        <v>0.45914678235719453</v>
      </c>
      <c r="U15" s="86">
        <f t="shared" si="6"/>
        <v>1.5377661490707115E-2</v>
      </c>
      <c r="V15" s="87">
        <f>分析係数表!D18</f>
        <v>2.2415039768618944E-2</v>
      </c>
      <c r="W15" s="167">
        <f t="shared" si="7"/>
        <v>0</v>
      </c>
      <c r="X15" s="76">
        <f>分析係数表!E18</f>
        <v>1.6630513376717282E-2</v>
      </c>
      <c r="Y15" s="166">
        <f t="shared" si="8"/>
        <v>0</v>
      </c>
    </row>
    <row r="16" spans="1:25" x14ac:dyDescent="0.2">
      <c r="A16" s="6" t="s">
        <v>4</v>
      </c>
      <c r="B16" s="5" t="s">
        <v>32</v>
      </c>
      <c r="C16" s="90"/>
      <c r="D16" s="107">
        <f>投入係数表!AO16</f>
        <v>3.9357166284027549E-3</v>
      </c>
      <c r="E16" s="110">
        <f t="shared" si="9"/>
        <v>0.3935716628402755</v>
      </c>
      <c r="F16" s="85">
        <f>分析係数表!C19</f>
        <v>8.3816636211964779E-2</v>
      </c>
      <c r="G16" s="110">
        <f t="shared" si="0"/>
        <v>3.2987852887621426E-2</v>
      </c>
      <c r="H16" s="110">
        <v>4.0335903926446495E-2</v>
      </c>
      <c r="I16" s="110">
        <f t="shared" si="1"/>
        <v>4.0335903926446495E-2</v>
      </c>
      <c r="J16" s="85">
        <f>分析係数表!G19</f>
        <v>5.7589381288803254E-2</v>
      </c>
      <c r="K16" s="111">
        <f t="shared" si="2"/>
        <v>2.3229197508486633E-3</v>
      </c>
      <c r="L16" s="79"/>
      <c r="M16" s="80"/>
      <c r="N16" s="81">
        <f>分析係数表!H19</f>
        <v>-1.0882142766458335E-4</v>
      </c>
      <c r="O16" s="82">
        <f t="shared" si="3"/>
        <v>-8.3909658577304563E-4</v>
      </c>
      <c r="P16" s="76">
        <f>分析係数表!C19</f>
        <v>8.3816636211964779E-2</v>
      </c>
      <c r="Q16" s="82">
        <f t="shared" si="4"/>
        <v>-7.0330253276441065E-5</v>
      </c>
      <c r="R16" s="83">
        <v>4.5478144564333942E-4</v>
      </c>
      <c r="S16" s="84">
        <f t="shared" si="5"/>
        <v>4.0790685372089831E-2</v>
      </c>
      <c r="T16" s="85">
        <f>分析係数表!F19</f>
        <v>0.2397773496039392</v>
      </c>
      <c r="U16" s="86">
        <f t="shared" si="6"/>
        <v>9.7806824270478716E-3</v>
      </c>
      <c r="V16" s="87">
        <f>分析係数表!D19</f>
        <v>1.3059302076643117E-2</v>
      </c>
      <c r="W16" s="167">
        <f t="shared" si="7"/>
        <v>0</v>
      </c>
      <c r="X16" s="76">
        <f>分析係数表!E19</f>
        <v>1.4771997430956968E-2</v>
      </c>
      <c r="Y16" s="166">
        <f t="shared" si="8"/>
        <v>0</v>
      </c>
    </row>
    <row r="17" spans="1:25" x14ac:dyDescent="0.2">
      <c r="A17" s="6" t="s">
        <v>5</v>
      </c>
      <c r="B17" s="5" t="s">
        <v>33</v>
      </c>
      <c r="C17" s="90"/>
      <c r="D17" s="107">
        <f>投入係数表!AO17</f>
        <v>3.2797638570022957E-3</v>
      </c>
      <c r="E17" s="110">
        <f t="shared" si="9"/>
        <v>0.32797638570022958</v>
      </c>
      <c r="F17" s="85">
        <f>分析係数表!C20</f>
        <v>0.20483184148778999</v>
      </c>
      <c r="G17" s="110">
        <f t="shared" si="0"/>
        <v>6.7180007047487694E-2</v>
      </c>
      <c r="H17" s="110">
        <v>9.0072206184295969E-2</v>
      </c>
      <c r="I17" s="110">
        <f t="shared" si="1"/>
        <v>9.0072206184295969E-2</v>
      </c>
      <c r="J17" s="85">
        <f>分析係数表!G20</f>
        <v>0.10000439000834102</v>
      </c>
      <c r="K17" s="111">
        <f t="shared" si="2"/>
        <v>9.0076160361660402E-3</v>
      </c>
      <c r="L17" s="79"/>
      <c r="M17" s="80"/>
      <c r="N17" s="81">
        <f>分析係数表!H20</f>
        <v>5.2234285279000004E-4</v>
      </c>
      <c r="O17" s="82">
        <f t="shared" si="3"/>
        <v>4.0276636117106187E-3</v>
      </c>
      <c r="P17" s="76">
        <f>分析係数表!C20</f>
        <v>0.20483184148778999</v>
      </c>
      <c r="Q17" s="82">
        <f t="shared" si="4"/>
        <v>8.2499375448004918E-4</v>
      </c>
      <c r="R17" s="83">
        <v>2.9275691969174863E-3</v>
      </c>
      <c r="S17" s="84">
        <f t="shared" si="5"/>
        <v>9.2999775381213456E-2</v>
      </c>
      <c r="T17" s="85">
        <f>分析係数表!F20</f>
        <v>0.22283682338996444</v>
      </c>
      <c r="U17" s="86">
        <f t="shared" si="6"/>
        <v>2.0723774521929826E-2</v>
      </c>
      <c r="V17" s="87">
        <f>分析係数表!D20</f>
        <v>1.650643136221959E-2</v>
      </c>
      <c r="W17" s="167">
        <f t="shared" si="7"/>
        <v>0</v>
      </c>
      <c r="X17" s="76">
        <f>分析係数表!E20</f>
        <v>1.8613635365907197E-2</v>
      </c>
      <c r="Y17" s="166">
        <f t="shared" si="8"/>
        <v>0</v>
      </c>
    </row>
    <row r="18" spans="1:25" x14ac:dyDescent="0.2">
      <c r="A18" s="6" t="s">
        <v>6</v>
      </c>
      <c r="B18" s="5" t="s">
        <v>34</v>
      </c>
      <c r="C18" s="90"/>
      <c r="D18" s="107">
        <f>投入係数表!AO18</f>
        <v>4.5916693998032145E-3</v>
      </c>
      <c r="E18" s="110">
        <f t="shared" si="9"/>
        <v>0.45916693998032143</v>
      </c>
      <c r="F18" s="85">
        <f>分析係数表!C21</f>
        <v>0.18990139408364504</v>
      </c>
      <c r="G18" s="110">
        <f t="shared" si="0"/>
        <v>8.719644201938441E-2</v>
      </c>
      <c r="H18" s="110">
        <v>0.12329662899492433</v>
      </c>
      <c r="I18" s="110">
        <f t="shared" si="1"/>
        <v>0.12329662899492433</v>
      </c>
      <c r="J18" s="85">
        <f>分析係数表!G21</f>
        <v>0.28518653100775193</v>
      </c>
      <c r="K18" s="111">
        <f t="shared" si="2"/>
        <v>3.516253790801227E-2</v>
      </c>
      <c r="L18" s="79"/>
      <c r="M18" s="80"/>
      <c r="N18" s="81">
        <f>分析係数表!H21</f>
        <v>8.7057142131666677E-4</v>
      </c>
      <c r="O18" s="82">
        <f t="shared" si="3"/>
        <v>6.7127726861843651E-3</v>
      </c>
      <c r="P18" s="76">
        <f>分析係数表!C21</f>
        <v>0.18990139408364504</v>
      </c>
      <c r="Q18" s="82">
        <f t="shared" si="4"/>
        <v>1.2747648912730255E-3</v>
      </c>
      <c r="R18" s="83">
        <v>3.4435223768589005E-3</v>
      </c>
      <c r="S18" s="84">
        <f t="shared" si="5"/>
        <v>0.12674015137178324</v>
      </c>
      <c r="T18" s="85">
        <f>分析係数表!F21</f>
        <v>0.42587209302325579</v>
      </c>
      <c r="U18" s="86">
        <f t="shared" si="6"/>
        <v>5.3975093534785593E-2</v>
      </c>
      <c r="V18" s="87">
        <f>分析係数表!D21</f>
        <v>1.7623546511627907E-2</v>
      </c>
      <c r="W18" s="167">
        <f t="shared" si="7"/>
        <v>0</v>
      </c>
      <c r="X18" s="76">
        <f>分析係数表!E21</f>
        <v>1.5746124031007752E-2</v>
      </c>
      <c r="Y18" s="166">
        <f t="shared" si="8"/>
        <v>0</v>
      </c>
    </row>
    <row r="19" spans="1:25" x14ac:dyDescent="0.2">
      <c r="A19" s="6" t="s">
        <v>7</v>
      </c>
      <c r="B19" s="5" t="s">
        <v>269</v>
      </c>
      <c r="C19" s="90"/>
      <c r="D19" s="107">
        <f>投入係数表!AO19</f>
        <v>0</v>
      </c>
      <c r="E19" s="110">
        <f t="shared" si="9"/>
        <v>0</v>
      </c>
      <c r="F19" s="85">
        <f>分析係数表!C22</f>
        <v>1.6020972909991271E-2</v>
      </c>
      <c r="G19" s="110">
        <f t="shared" si="0"/>
        <v>0</v>
      </c>
      <c r="H19" s="110">
        <v>1.1827383929552291E-3</v>
      </c>
      <c r="I19" s="110">
        <f t="shared" si="1"/>
        <v>1.1827383929552291E-3</v>
      </c>
      <c r="J19" s="85">
        <f>分析係数表!G22</f>
        <v>0.19438596491228069</v>
      </c>
      <c r="K19" s="111">
        <f t="shared" si="2"/>
        <v>2.2990774375340243E-4</v>
      </c>
      <c r="L19" s="79"/>
      <c r="M19" s="80"/>
      <c r="N19" s="81">
        <f>分析係数表!H22</f>
        <v>3.9901190143680555E-5</v>
      </c>
      <c r="O19" s="82">
        <f t="shared" si="3"/>
        <v>3.0766874811678335E-4</v>
      </c>
      <c r="P19" s="76">
        <f>分析係数表!C22</f>
        <v>1.6020972909991271E-2</v>
      </c>
      <c r="Q19" s="82">
        <f t="shared" si="4"/>
        <v>4.9291526788299142E-6</v>
      </c>
      <c r="R19" s="83">
        <v>8.9828819990944985E-5</v>
      </c>
      <c r="S19" s="84">
        <f t="shared" si="5"/>
        <v>1.2725672129461742E-3</v>
      </c>
      <c r="T19" s="85">
        <f>分析係数表!F22</f>
        <v>0.4126315789473684</v>
      </c>
      <c r="U19" s="86">
        <f t="shared" si="6"/>
        <v>5.2510141839463191E-4</v>
      </c>
      <c r="V19" s="87">
        <f>分析係数表!D22</f>
        <v>3.6491228070175435E-2</v>
      </c>
      <c r="W19" s="167">
        <f t="shared" si="7"/>
        <v>0</v>
      </c>
      <c r="X19" s="76">
        <f>分析係数表!E22</f>
        <v>3.5789473684210524E-2</v>
      </c>
      <c r="Y19" s="166">
        <f t="shared" si="8"/>
        <v>0</v>
      </c>
    </row>
    <row r="20" spans="1:25" x14ac:dyDescent="0.2">
      <c r="A20" s="6" t="s">
        <v>8</v>
      </c>
      <c r="B20" s="5" t="s">
        <v>270</v>
      </c>
      <c r="C20" s="90"/>
      <c r="D20" s="107">
        <f>投入係数表!AO20</f>
        <v>0</v>
      </c>
      <c r="E20" s="110">
        <f t="shared" si="9"/>
        <v>0</v>
      </c>
      <c r="F20" s="85">
        <f>分析係数表!C23</f>
        <v>0</v>
      </c>
      <c r="G20" s="110">
        <f t="shared" si="0"/>
        <v>0</v>
      </c>
      <c r="H20" s="110">
        <v>0</v>
      </c>
      <c r="I20" s="110">
        <f t="shared" si="1"/>
        <v>0</v>
      </c>
      <c r="J20" s="85">
        <f>分析係数表!G23</f>
        <v>0.21600427731242203</v>
      </c>
      <c r="K20" s="111">
        <f t="shared" si="2"/>
        <v>0</v>
      </c>
      <c r="L20" s="79"/>
      <c r="M20" s="80"/>
      <c r="N20" s="81">
        <f>分析係数表!H23</f>
        <v>2.5391666455069447E-5</v>
      </c>
      <c r="O20" s="82">
        <f t="shared" si="3"/>
        <v>1.9578920334704396E-4</v>
      </c>
      <c r="P20" s="76">
        <f>分析係数表!C23</f>
        <v>0</v>
      </c>
      <c r="Q20" s="82">
        <f t="shared" si="4"/>
        <v>0</v>
      </c>
      <c r="R20" s="83">
        <v>0</v>
      </c>
      <c r="S20" s="84">
        <f t="shared" si="5"/>
        <v>0</v>
      </c>
      <c r="T20" s="85">
        <f>分析係数表!F23</f>
        <v>0.44145428622348959</v>
      </c>
      <c r="U20" s="86">
        <f t="shared" si="6"/>
        <v>0</v>
      </c>
      <c r="V20" s="87">
        <f>分析係数表!D23</f>
        <v>3.7604705043664234E-2</v>
      </c>
      <c r="W20" s="167">
        <f t="shared" si="7"/>
        <v>0</v>
      </c>
      <c r="X20" s="76">
        <f>分析係数表!E23</f>
        <v>3.920869720192479E-2</v>
      </c>
      <c r="Y20" s="166">
        <f t="shared" si="8"/>
        <v>0</v>
      </c>
    </row>
    <row r="21" spans="1:25" x14ac:dyDescent="0.2">
      <c r="A21" s="6" t="s">
        <v>9</v>
      </c>
      <c r="B21" s="5" t="s">
        <v>271</v>
      </c>
      <c r="C21" s="90"/>
      <c r="D21" s="107">
        <f>投入係数表!AO21</f>
        <v>5.9035749426041327E-3</v>
      </c>
      <c r="E21" s="110">
        <f t="shared" si="9"/>
        <v>0.59035749426041328</v>
      </c>
      <c r="F21" s="85">
        <f>分析係数表!C24</f>
        <v>0.69825317061497971</v>
      </c>
      <c r="G21" s="110">
        <f t="shared" si="0"/>
        <v>0.41221899216364827</v>
      </c>
      <c r="H21" s="110">
        <v>0.51176992747241967</v>
      </c>
      <c r="I21" s="110">
        <f t="shared" si="1"/>
        <v>0.51176992747241967</v>
      </c>
      <c r="J21" s="85">
        <f>分析係数表!G24</f>
        <v>0.20807453416149069</v>
      </c>
      <c r="K21" s="111">
        <f t="shared" si="2"/>
        <v>0.1064862892566836</v>
      </c>
      <c r="L21" s="79"/>
      <c r="M21" s="80"/>
      <c r="N21" s="81">
        <f>分析係数表!H24</f>
        <v>2.9019047377222226E-4</v>
      </c>
      <c r="O21" s="82">
        <f t="shared" si="3"/>
        <v>2.2375908953947885E-3</v>
      </c>
      <c r="P21" s="76">
        <f>分析係数表!C24</f>
        <v>0.69825317061497971</v>
      </c>
      <c r="Q21" s="82">
        <f t="shared" si="4"/>
        <v>1.5624049372486226E-3</v>
      </c>
      <c r="R21" s="83">
        <v>8.0536834173709944E-3</v>
      </c>
      <c r="S21" s="84">
        <f t="shared" si="5"/>
        <v>0.51982361088979068</v>
      </c>
      <c r="T21" s="85">
        <f>分析係数表!F24</f>
        <v>0.39233954451345754</v>
      </c>
      <c r="U21" s="86">
        <f t="shared" si="6"/>
        <v>0.20394735872384126</v>
      </c>
      <c r="V21" s="87">
        <f>分析係数表!D24</f>
        <v>8.9026915113871643E-3</v>
      </c>
      <c r="W21" s="167">
        <f t="shared" si="7"/>
        <v>0</v>
      </c>
      <c r="X21" s="76">
        <f>分析係数表!E24</f>
        <v>9.316770186335404E-3</v>
      </c>
      <c r="Y21" s="166">
        <f t="shared" si="8"/>
        <v>0</v>
      </c>
    </row>
    <row r="22" spans="1:25" x14ac:dyDescent="0.2">
      <c r="A22" s="6" t="s">
        <v>10</v>
      </c>
      <c r="B22" s="5" t="s">
        <v>272</v>
      </c>
      <c r="C22" s="90"/>
      <c r="D22" s="107">
        <f>投入係数表!AO22</f>
        <v>8.5273860282059685E-3</v>
      </c>
      <c r="E22" s="110">
        <f t="shared" si="9"/>
        <v>0.85273860282059688</v>
      </c>
      <c r="F22" s="85">
        <f>分析係数表!C25</f>
        <v>6.4698426111756691E-3</v>
      </c>
      <c r="G22" s="110">
        <f t="shared" si="0"/>
        <v>5.5170845487231019E-3</v>
      </c>
      <c r="H22" s="110">
        <v>7.0794200507231205E-3</v>
      </c>
      <c r="I22" s="110">
        <f t="shared" si="1"/>
        <v>7.0794200507231205E-3</v>
      </c>
      <c r="J22" s="85">
        <f>分析係数表!G25</f>
        <v>0.19696730374348445</v>
      </c>
      <c r="K22" s="111">
        <f t="shared" si="2"/>
        <v>1.394414279458495E-3</v>
      </c>
      <c r="L22" s="79"/>
      <c r="M22" s="80"/>
      <c r="N22" s="81">
        <f>分析係数表!H25</f>
        <v>4.8606904356847223E-4</v>
      </c>
      <c r="O22" s="82">
        <f t="shared" si="3"/>
        <v>3.7479647497862703E-3</v>
      </c>
      <c r="P22" s="76">
        <f>分析係数表!C25</f>
        <v>6.4698426111756691E-3</v>
      </c>
      <c r="Q22" s="82">
        <f t="shared" si="4"/>
        <v>2.4248742043351565E-5</v>
      </c>
      <c r="R22" s="83">
        <v>2.867671996302546E-4</v>
      </c>
      <c r="S22" s="84">
        <f t="shared" si="5"/>
        <v>7.3661872503533749E-3</v>
      </c>
      <c r="T22" s="85">
        <f>分析係数表!F25</f>
        <v>0.35065550465961143</v>
      </c>
      <c r="U22" s="86">
        <f t="shared" si="6"/>
        <v>2.5829941076898582E-3</v>
      </c>
      <c r="V22" s="87">
        <f>分析係数表!D25</f>
        <v>2.1639551413678723E-2</v>
      </c>
      <c r="W22" s="167">
        <f t="shared" si="7"/>
        <v>0</v>
      </c>
      <c r="X22" s="76">
        <f>分析係数表!E25</f>
        <v>2.0691833833517612E-2</v>
      </c>
      <c r="Y22" s="166">
        <f t="shared" si="8"/>
        <v>0</v>
      </c>
    </row>
    <row r="23" spans="1:25" x14ac:dyDescent="0.2">
      <c r="A23" s="6" t="s">
        <v>11</v>
      </c>
      <c r="B23" s="5" t="s">
        <v>35</v>
      </c>
      <c r="C23" s="90"/>
      <c r="D23" s="107">
        <f>投入係数表!AO23</f>
        <v>9.8392915710068872E-4</v>
      </c>
      <c r="E23" s="110">
        <f t="shared" si="9"/>
        <v>9.8392915710068876E-2</v>
      </c>
      <c r="F23" s="85">
        <f>分析係数表!C26</f>
        <v>0.30930996714129244</v>
      </c>
      <c r="G23" s="110">
        <f t="shared" si="0"/>
        <v>3.0433909525217361E-2</v>
      </c>
      <c r="H23" s="110">
        <v>6.3166888735842322E-2</v>
      </c>
      <c r="I23" s="110">
        <f t="shared" si="1"/>
        <v>6.3166888735842322E-2</v>
      </c>
      <c r="J23" s="85">
        <f>分析係数表!G26</f>
        <v>0.19640381464521278</v>
      </c>
      <c r="K23" s="111">
        <f t="shared" si="2"/>
        <v>1.2406217906989155E-2</v>
      </c>
      <c r="L23" s="79"/>
      <c r="M23" s="80"/>
      <c r="N23" s="81">
        <f>分析係数表!H26</f>
        <v>9.7503999187466672E-3</v>
      </c>
      <c r="O23" s="82">
        <f t="shared" si="3"/>
        <v>7.5183054085264878E-2</v>
      </c>
      <c r="P23" s="76">
        <f>分析係数表!C26</f>
        <v>0.30930996714129244</v>
      </c>
      <c r="Q23" s="82">
        <f t="shared" si="4"/>
        <v>2.3254867988695291E-2</v>
      </c>
      <c r="R23" s="83">
        <v>2.6349285102223435E-2</v>
      </c>
      <c r="S23" s="84">
        <f t="shared" si="5"/>
        <v>8.951617383806576E-2</v>
      </c>
      <c r="T23" s="85">
        <f>分析係数表!F26</f>
        <v>0.33483174389782799</v>
      </c>
      <c r="U23" s="86">
        <f t="shared" si="6"/>
        <v>2.9972856593260686E-2</v>
      </c>
      <c r="V23" s="87">
        <f>分析係数表!D26</f>
        <v>6.18829559299248E-2</v>
      </c>
      <c r="W23" s="167">
        <f t="shared" si="7"/>
        <v>0</v>
      </c>
      <c r="X23" s="76">
        <f>分析係数表!E26</f>
        <v>6.8268705625341347E-2</v>
      </c>
      <c r="Y23" s="166">
        <f t="shared" si="8"/>
        <v>0</v>
      </c>
    </row>
    <row r="24" spans="1:25" x14ac:dyDescent="0.2">
      <c r="A24" s="6" t="s">
        <v>12</v>
      </c>
      <c r="B24" s="5" t="s">
        <v>366</v>
      </c>
      <c r="C24" s="90"/>
      <c r="D24" s="107">
        <f>投入係数表!AO24</f>
        <v>0</v>
      </c>
      <c r="E24" s="110">
        <f t="shared" si="9"/>
        <v>0</v>
      </c>
      <c r="F24" s="85">
        <f>分析係数表!C27</f>
        <v>1</v>
      </c>
      <c r="G24" s="110">
        <f t="shared" si="0"/>
        <v>0</v>
      </c>
      <c r="H24" s="110">
        <v>3.9529382233616149E-2</v>
      </c>
      <c r="I24" s="110">
        <f t="shared" si="1"/>
        <v>3.9529382233616149E-2</v>
      </c>
      <c r="J24" s="85">
        <f>分析係数表!G27</f>
        <v>0.17104746959591996</v>
      </c>
      <c r="K24" s="111">
        <f t="shared" si="2"/>
        <v>6.7614008057499571E-3</v>
      </c>
      <c r="L24" s="79"/>
      <c r="M24" s="80"/>
      <c r="N24" s="81">
        <f>分析係数表!H27</f>
        <v>1.0751557053260833E-2</v>
      </c>
      <c r="O24" s="82">
        <f t="shared" si="3"/>
        <v>8.2902742674376903E-2</v>
      </c>
      <c r="P24" s="76">
        <f>分析係数表!C27</f>
        <v>1</v>
      </c>
      <c r="Q24" s="82">
        <f t="shared" si="4"/>
        <v>8.2902742674376903E-2</v>
      </c>
      <c r="R24" s="83">
        <v>8.6073046814838752E-2</v>
      </c>
      <c r="S24" s="84">
        <f t="shared" si="5"/>
        <v>0.12560242904845489</v>
      </c>
      <c r="T24" s="85">
        <f>分析係数表!F27</f>
        <v>0.32230451819045502</v>
      </c>
      <c r="U24" s="86">
        <f t="shared" si="6"/>
        <v>4.0482230378013066E-2</v>
      </c>
      <c r="V24" s="87">
        <f>分析係数表!D27</f>
        <v>1.0772001304551276E-2</v>
      </c>
      <c r="W24" s="167">
        <f t="shared" si="7"/>
        <v>0</v>
      </c>
      <c r="X24" s="76">
        <f>分析係数表!E27</f>
        <v>1.299351978333105E-2</v>
      </c>
      <c r="Y24" s="166">
        <f t="shared" si="8"/>
        <v>0</v>
      </c>
    </row>
    <row r="25" spans="1:25" x14ac:dyDescent="0.2">
      <c r="A25" s="6" t="s">
        <v>13</v>
      </c>
      <c r="B25" s="5" t="s">
        <v>192</v>
      </c>
      <c r="C25" s="90"/>
      <c r="D25" s="107">
        <f>投入係数表!AO25</f>
        <v>0</v>
      </c>
      <c r="E25" s="110">
        <f t="shared" si="9"/>
        <v>0</v>
      </c>
      <c r="F25" s="85">
        <f>分析係数表!C28</f>
        <v>0.18422373610613119</v>
      </c>
      <c r="G25" s="110">
        <f t="shared" si="0"/>
        <v>0</v>
      </c>
      <c r="H25" s="110">
        <v>6.0220122821061289E-2</v>
      </c>
      <c r="I25" s="110">
        <f t="shared" si="1"/>
        <v>6.0220122821061289E-2</v>
      </c>
      <c r="J25" s="85">
        <f>分析係数表!G28</f>
        <v>0.12484443941622356</v>
      </c>
      <c r="K25" s="111">
        <f t="shared" si="2"/>
        <v>7.5181474751715282E-3</v>
      </c>
      <c r="L25" s="79"/>
      <c r="M25" s="80"/>
      <c r="N25" s="81">
        <f>分析係数表!H28</f>
        <v>2.0316960544977711E-2</v>
      </c>
      <c r="O25" s="82">
        <f t="shared" si="3"/>
        <v>0.15665933256382761</v>
      </c>
      <c r="P25" s="76">
        <f>分析係数表!C28</f>
        <v>0.18422373610613119</v>
      </c>
      <c r="Q25" s="82">
        <f t="shared" si="4"/>
        <v>2.8860367540801221E-2</v>
      </c>
      <c r="R25" s="83">
        <v>3.4388568814180606E-2</v>
      </c>
      <c r="S25" s="84">
        <f t="shared" si="5"/>
        <v>9.4608691635241896E-2</v>
      </c>
      <c r="T25" s="85">
        <f>分析係数表!F28</f>
        <v>0.21354225591130219</v>
      </c>
      <c r="U25" s="86">
        <f t="shared" si="6"/>
        <v>2.0202953440606301E-2</v>
      </c>
      <c r="V25" s="87">
        <f>分析係数表!D28</f>
        <v>1.8978391220726327E-2</v>
      </c>
      <c r="W25" s="167">
        <f t="shared" si="7"/>
        <v>0</v>
      </c>
      <c r="X25" s="76">
        <f>分析係数表!E28</f>
        <v>1.988347098088019E-2</v>
      </c>
      <c r="Y25" s="166">
        <f t="shared" si="8"/>
        <v>0</v>
      </c>
    </row>
    <row r="26" spans="1:25" x14ac:dyDescent="0.2">
      <c r="A26" s="6" t="s">
        <v>14</v>
      </c>
      <c r="B26" s="5" t="s">
        <v>50</v>
      </c>
      <c r="C26" s="90"/>
      <c r="D26" s="107">
        <f>投入係数表!AO26</f>
        <v>3.6733355198425716E-2</v>
      </c>
      <c r="E26" s="110">
        <f t="shared" si="9"/>
        <v>3.6733355198425715</v>
      </c>
      <c r="F26" s="85">
        <f>分析係数表!C29</f>
        <v>0.37519639677385563</v>
      </c>
      <c r="G26" s="110">
        <f t="shared" si="0"/>
        <v>1.3782222511863507</v>
      </c>
      <c r="H26" s="110">
        <v>1.5252322183729801</v>
      </c>
      <c r="I26" s="110">
        <f t="shared" si="1"/>
        <v>1.5252322183729801</v>
      </c>
      <c r="J26" s="85">
        <f>分析係数表!G29</f>
        <v>0.26085431102534867</v>
      </c>
      <c r="K26" s="111">
        <f t="shared" si="2"/>
        <v>0.39786339947734789</v>
      </c>
      <c r="L26" s="79"/>
      <c r="M26" s="80"/>
      <c r="N26" s="81">
        <f>分析係数表!H29</f>
        <v>9.7721642042795844E-3</v>
      </c>
      <c r="O26" s="82">
        <f t="shared" si="3"/>
        <v>7.5350873402419499E-2</v>
      </c>
      <c r="P26" s="76">
        <f>分析係数表!C29</f>
        <v>0.37519639677385563</v>
      </c>
      <c r="Q26" s="82">
        <f t="shared" si="4"/>
        <v>2.8271376194350752E-2</v>
      </c>
      <c r="R26" s="83">
        <v>3.851906984065135E-2</v>
      </c>
      <c r="S26" s="84">
        <f t="shared" si="5"/>
        <v>1.5637512882136315</v>
      </c>
      <c r="T26" s="85">
        <f>分析係数表!F29</f>
        <v>0.42899745636347691</v>
      </c>
      <c r="U26" s="86">
        <f t="shared" si="6"/>
        <v>0.67084532502875815</v>
      </c>
      <c r="V26" s="87">
        <f>分析係数表!D29</f>
        <v>3.4821506885360932E-2</v>
      </c>
      <c r="W26" s="167">
        <f t="shared" si="7"/>
        <v>0</v>
      </c>
      <c r="X26" s="76">
        <f>分析係数表!E29</f>
        <v>2.4822384001403387E-2</v>
      </c>
      <c r="Y26" s="166">
        <f t="shared" si="8"/>
        <v>0</v>
      </c>
    </row>
    <row r="27" spans="1:25" x14ac:dyDescent="0.2">
      <c r="A27" s="6" t="s">
        <v>15</v>
      </c>
      <c r="B27" s="5" t="s">
        <v>36</v>
      </c>
      <c r="C27" s="90"/>
      <c r="D27" s="107">
        <f>投入係数表!AO27</f>
        <v>0</v>
      </c>
      <c r="E27" s="110">
        <f t="shared" si="9"/>
        <v>0</v>
      </c>
      <c r="F27" s="85">
        <f>分析係数表!C30</f>
        <v>1</v>
      </c>
      <c r="G27" s="110">
        <f t="shared" si="0"/>
        <v>0</v>
      </c>
      <c r="H27" s="110">
        <v>0.2243593870049152</v>
      </c>
      <c r="I27" s="110">
        <f t="shared" si="1"/>
        <v>0.2243593870049152</v>
      </c>
      <c r="J27" s="85">
        <f>分析係数表!G30</f>
        <v>0.34460347092581067</v>
      </c>
      <c r="K27" s="111">
        <f t="shared" si="2"/>
        <v>7.7315023496680998E-2</v>
      </c>
      <c r="L27" s="79"/>
      <c r="M27" s="80"/>
      <c r="N27" s="81">
        <f>分析係数表!H30</f>
        <v>0</v>
      </c>
      <c r="O27" s="82">
        <f t="shared" si="3"/>
        <v>0</v>
      </c>
      <c r="P27" s="76">
        <f>分析係数表!C30</f>
        <v>1</v>
      </c>
      <c r="Q27" s="82">
        <f t="shared" si="4"/>
        <v>0</v>
      </c>
      <c r="R27" s="83">
        <v>2.3716413873572307E-2</v>
      </c>
      <c r="S27" s="84">
        <f t="shared" si="5"/>
        <v>0.24807580087848752</v>
      </c>
      <c r="T27" s="85">
        <f>分析係数表!F30</f>
        <v>0.44064163728133859</v>
      </c>
      <c r="U27" s="86">
        <f t="shared" si="6"/>
        <v>0.10931252706897608</v>
      </c>
      <c r="V27" s="87">
        <f>分析係数表!D30</f>
        <v>0.11795616400470166</v>
      </c>
      <c r="W27" s="167">
        <f t="shared" si="7"/>
        <v>0</v>
      </c>
      <c r="X27" s="76">
        <f>分析係数表!E30</f>
        <v>7.695498859157851E-2</v>
      </c>
      <c r="Y27" s="166">
        <f t="shared" si="8"/>
        <v>0</v>
      </c>
    </row>
    <row r="28" spans="1:25" x14ac:dyDescent="0.2">
      <c r="A28" s="6" t="s">
        <v>16</v>
      </c>
      <c r="B28" s="5" t="s">
        <v>193</v>
      </c>
      <c r="C28" s="90"/>
      <c r="D28" s="107">
        <f>投入係数表!AO28</f>
        <v>3.6077402427025255E-3</v>
      </c>
      <c r="E28" s="110">
        <f t="shared" si="9"/>
        <v>0.36077402427025257</v>
      </c>
      <c r="F28" s="85">
        <f>分析係数表!C31</f>
        <v>0.41247576690614662</v>
      </c>
      <c r="G28" s="110">
        <f t="shared" si="0"/>
        <v>0.14881054234068919</v>
      </c>
      <c r="H28" s="110">
        <v>0.40653971454362081</v>
      </c>
      <c r="I28" s="110">
        <f t="shared" si="1"/>
        <v>0.40653971454362081</v>
      </c>
      <c r="J28" s="85">
        <f>分析係数表!G31</f>
        <v>7.085965394122494E-2</v>
      </c>
      <c r="K28" s="111">
        <f t="shared" si="2"/>
        <v>2.8807263485925341E-2</v>
      </c>
      <c r="L28" s="79"/>
      <c r="M28" s="80"/>
      <c r="N28" s="81">
        <f>分析係数表!H31</f>
        <v>2.0541858162151181E-2</v>
      </c>
      <c r="O28" s="82">
        <f t="shared" si="3"/>
        <v>0.15839346550775857</v>
      </c>
      <c r="P28" s="76">
        <f>分析係数表!C31</f>
        <v>0.41247576690614662</v>
      </c>
      <c r="Q28" s="82">
        <f t="shared" si="4"/>
        <v>6.5333466158235001E-2</v>
      </c>
      <c r="R28" s="83">
        <v>8.7315035062646637E-2</v>
      </c>
      <c r="S28" s="84">
        <f t="shared" si="5"/>
        <v>0.49385474960626746</v>
      </c>
      <c r="T28" s="85">
        <f>分析係数表!F31</f>
        <v>0.34509750068662454</v>
      </c>
      <c r="U28" s="86">
        <f t="shared" si="6"/>
        <v>0.17042803979134166</v>
      </c>
      <c r="V28" s="87">
        <f>分析係数表!D31</f>
        <v>3.0074155451798958E-2</v>
      </c>
      <c r="W28" s="167">
        <f t="shared" si="7"/>
        <v>0</v>
      </c>
      <c r="X28" s="76">
        <f>分析係数表!E31</f>
        <v>2.6229057951112331E-2</v>
      </c>
      <c r="Y28" s="166">
        <f t="shared" si="8"/>
        <v>0</v>
      </c>
    </row>
    <row r="29" spans="1:25" x14ac:dyDescent="0.2">
      <c r="A29" s="6" t="s">
        <v>17</v>
      </c>
      <c r="B29" s="5" t="s">
        <v>273</v>
      </c>
      <c r="C29" s="90"/>
      <c r="D29" s="107">
        <f>投入係数表!AO29</f>
        <v>9.8392915710068872E-4</v>
      </c>
      <c r="E29" s="110">
        <f t="shared" si="9"/>
        <v>9.8392915710068876E-2</v>
      </c>
      <c r="F29" s="85">
        <f>分析係数表!C32</f>
        <v>0.57030303030303031</v>
      </c>
      <c r="G29" s="110">
        <f t="shared" si="0"/>
        <v>5.6113777989802917E-2</v>
      </c>
      <c r="H29" s="110">
        <v>0.1238973057022438</v>
      </c>
      <c r="I29" s="110">
        <f t="shared" si="1"/>
        <v>0.1238973057022438</v>
      </c>
      <c r="J29" s="85">
        <f>分析係数表!G32</f>
        <v>0.14036939313984167</v>
      </c>
      <c r="K29" s="111">
        <f t="shared" si="2"/>
        <v>1.7391389613085409E-2</v>
      </c>
      <c r="L29" s="79"/>
      <c r="M29" s="80"/>
      <c r="N29" s="81">
        <f>分析係数表!H32</f>
        <v>5.992433283396389E-3</v>
      </c>
      <c r="O29" s="82">
        <f t="shared" si="3"/>
        <v>4.6206251989902372E-2</v>
      </c>
      <c r="P29" s="76">
        <f>分析係数表!C32</f>
        <v>0.57030303030303031</v>
      </c>
      <c r="Q29" s="82">
        <f t="shared" si="4"/>
        <v>2.6351565528786747E-2</v>
      </c>
      <c r="R29" s="83">
        <v>3.3912417790039853E-2</v>
      </c>
      <c r="S29" s="84">
        <f t="shared" si="5"/>
        <v>0.15780972349228367</v>
      </c>
      <c r="T29" s="85">
        <f>分析係数表!F32</f>
        <v>0.48284960422163586</v>
      </c>
      <c r="U29" s="86">
        <f t="shared" si="6"/>
        <v>7.6198362530574965E-2</v>
      </c>
      <c r="V29" s="87">
        <f>分析係数表!D32</f>
        <v>2.4802110817941952E-2</v>
      </c>
      <c r="W29" s="167">
        <f t="shared" si="7"/>
        <v>0</v>
      </c>
      <c r="X29" s="76">
        <f>分析係数表!E32</f>
        <v>3.5883905013192614E-2</v>
      </c>
      <c r="Y29" s="166">
        <f t="shared" si="8"/>
        <v>0</v>
      </c>
    </row>
    <row r="30" spans="1:25" x14ac:dyDescent="0.2">
      <c r="A30" s="6" t="s">
        <v>18</v>
      </c>
      <c r="B30" s="5" t="s">
        <v>274</v>
      </c>
      <c r="C30" s="90"/>
      <c r="D30" s="107">
        <f>投入係数表!AO30</f>
        <v>1.1151197113807805E-2</v>
      </c>
      <c r="E30" s="110">
        <f t="shared" si="9"/>
        <v>1.1151197113807805</v>
      </c>
      <c r="F30" s="85">
        <f>分析係数表!C33</f>
        <v>0.6011428571428572</v>
      </c>
      <c r="G30" s="110">
        <f t="shared" si="0"/>
        <v>0.6703462493557607</v>
      </c>
      <c r="H30" s="110">
        <v>0.99751619117840895</v>
      </c>
      <c r="I30" s="110">
        <f t="shared" si="1"/>
        <v>0.99751619117840895</v>
      </c>
      <c r="J30" s="85">
        <f>分析係数表!G33</f>
        <v>0.50790638836179636</v>
      </c>
      <c r="K30" s="111">
        <f t="shared" si="2"/>
        <v>0.50664484599384085</v>
      </c>
      <c r="L30" s="79"/>
      <c r="M30" s="80"/>
      <c r="N30" s="81">
        <f>分析係数表!H33</f>
        <v>9.0684523053819453E-4</v>
      </c>
      <c r="O30" s="82">
        <f t="shared" si="3"/>
        <v>6.992471548108713E-3</v>
      </c>
      <c r="P30" s="76">
        <f>分析係数表!C33</f>
        <v>0.6011428571428572</v>
      </c>
      <c r="Q30" s="82">
        <f t="shared" si="4"/>
        <v>4.2034743249202092E-3</v>
      </c>
      <c r="R30" s="83">
        <v>1.2931073368842555E-2</v>
      </c>
      <c r="S30" s="84">
        <f t="shared" si="5"/>
        <v>1.0104472645472515</v>
      </c>
      <c r="T30" s="85">
        <f>分析係数表!F33</f>
        <v>0.64579380139152431</v>
      </c>
      <c r="U30" s="86">
        <f t="shared" si="6"/>
        <v>0.65254058007763682</v>
      </c>
      <c r="V30" s="87">
        <f>分析係数表!D33</f>
        <v>0.13725490196078433</v>
      </c>
      <c r="W30" s="167">
        <f t="shared" si="7"/>
        <v>0</v>
      </c>
      <c r="X30" s="76">
        <f>分析係数表!E33</f>
        <v>0.12839974699557241</v>
      </c>
      <c r="Y30" s="166">
        <f t="shared" si="8"/>
        <v>0</v>
      </c>
    </row>
    <row r="31" spans="1:25" x14ac:dyDescent="0.2">
      <c r="A31" s="6" t="s">
        <v>19</v>
      </c>
      <c r="B31" s="5" t="s">
        <v>275</v>
      </c>
      <c r="C31" s="90"/>
      <c r="D31" s="107">
        <f>投入係数表!AO31</f>
        <v>6.198753689734339E-2</v>
      </c>
      <c r="E31" s="110">
        <f t="shared" si="9"/>
        <v>6.1987536897343389</v>
      </c>
      <c r="F31" s="85">
        <f>分析係数表!C34</f>
        <v>0.23356645198677672</v>
      </c>
      <c r="G31" s="110">
        <f t="shared" si="0"/>
        <v>1.4478209060511906</v>
      </c>
      <c r="H31" s="110">
        <v>1.6371728964785159</v>
      </c>
      <c r="I31" s="110">
        <f t="shared" si="1"/>
        <v>1.6371728964785159</v>
      </c>
      <c r="J31" s="85">
        <f>分析係数表!G34</f>
        <v>0.42480002746403928</v>
      </c>
      <c r="K31" s="111">
        <f t="shared" si="2"/>
        <v>0.69547109138745433</v>
      </c>
      <c r="L31" s="79"/>
      <c r="M31" s="80"/>
      <c r="N31" s="81">
        <f>分析係数表!H34</f>
        <v>0.14989426184611926</v>
      </c>
      <c r="O31" s="82">
        <f t="shared" si="3"/>
        <v>1.1557996071299854</v>
      </c>
      <c r="P31" s="76">
        <f>分析係数表!C34</f>
        <v>0.23356645198677672</v>
      </c>
      <c r="Q31" s="82">
        <f t="shared" si="4"/>
        <v>0.26995601344506115</v>
      </c>
      <c r="R31" s="83">
        <v>0.29476483104670875</v>
      </c>
      <c r="S31" s="84">
        <f t="shared" si="5"/>
        <v>1.9319377275252247</v>
      </c>
      <c r="T31" s="85">
        <f>分析係数表!F34</f>
        <v>0.69961207044526075</v>
      </c>
      <c r="U31" s="86">
        <f t="shared" si="6"/>
        <v>1.3516069535252344</v>
      </c>
      <c r="V31" s="87">
        <f>分析係数表!D34</f>
        <v>0.26492498884273402</v>
      </c>
      <c r="W31" s="167">
        <f t="shared" si="7"/>
        <v>1</v>
      </c>
      <c r="X31" s="76">
        <f>分析係数表!E34</f>
        <v>0.20343987091901541</v>
      </c>
      <c r="Y31" s="166">
        <f t="shared" si="8"/>
        <v>0</v>
      </c>
    </row>
    <row r="32" spans="1:25" x14ac:dyDescent="0.2">
      <c r="A32" s="6" t="s">
        <v>20</v>
      </c>
      <c r="B32" s="5" t="s">
        <v>37</v>
      </c>
      <c r="C32" s="90"/>
      <c r="D32" s="107">
        <f>投入係数表!AO32</f>
        <v>2.2958346999016072E-3</v>
      </c>
      <c r="E32" s="110">
        <f t="shared" si="9"/>
        <v>0.22958346999016072</v>
      </c>
      <c r="F32" s="85">
        <f>分析係数表!C35</f>
        <v>0.38334288443170961</v>
      </c>
      <c r="G32" s="110">
        <f t="shared" si="0"/>
        <v>8.8009189603869054E-2</v>
      </c>
      <c r="H32" s="110">
        <v>0.38341657999319589</v>
      </c>
      <c r="I32" s="110">
        <f t="shared" si="1"/>
        <v>0.38341657999319589</v>
      </c>
      <c r="J32" s="85">
        <f>分析係数表!G35</f>
        <v>0.31383724189479584</v>
      </c>
      <c r="K32" s="111">
        <f t="shared" si="2"/>
        <v>0.12033040196179996</v>
      </c>
      <c r="L32" s="79"/>
      <c r="M32" s="80"/>
      <c r="N32" s="81">
        <f>分析係数表!H35</f>
        <v>5.7098603095606881E-2</v>
      </c>
      <c r="O32" s="82">
        <f t="shared" si="3"/>
        <v>0.44027397855511702</v>
      </c>
      <c r="P32" s="76">
        <f>分析係数表!C35</f>
        <v>0.38334288443170961</v>
      </c>
      <c r="Q32" s="82">
        <f t="shared" si="4"/>
        <v>0.16877589687954322</v>
      </c>
      <c r="R32" s="83">
        <v>0.22761718890869798</v>
      </c>
      <c r="S32" s="84">
        <f t="shared" si="5"/>
        <v>0.61103376890189387</v>
      </c>
      <c r="T32" s="85">
        <f>分析係数表!F35</f>
        <v>0.64393160796038496</v>
      </c>
      <c r="U32" s="86">
        <f t="shared" si="6"/>
        <v>0.39346395732709077</v>
      </c>
      <c r="V32" s="87">
        <f>分析係数表!D35</f>
        <v>7.0354106325329346E-2</v>
      </c>
      <c r="W32" s="167">
        <f t="shared" si="7"/>
        <v>0</v>
      </c>
      <c r="X32" s="76">
        <f>分析係数表!E35</f>
        <v>6.4374474446416891E-2</v>
      </c>
      <c r="Y32" s="166">
        <f t="shared" si="8"/>
        <v>0</v>
      </c>
    </row>
    <row r="33" spans="1:25" x14ac:dyDescent="0.2">
      <c r="A33" s="6" t="s">
        <v>21</v>
      </c>
      <c r="B33" s="5" t="s">
        <v>38</v>
      </c>
      <c r="C33" s="90"/>
      <c r="D33" s="107">
        <f>投入係数表!AO33</f>
        <v>2.427025254181699E-2</v>
      </c>
      <c r="E33" s="110">
        <f t="shared" si="9"/>
        <v>2.4270252541816988</v>
      </c>
      <c r="F33" s="85">
        <f>分析係数表!C36</f>
        <v>0.89284634912959382</v>
      </c>
      <c r="G33" s="110">
        <f t="shared" si="0"/>
        <v>2.1669606374414543</v>
      </c>
      <c r="H33" s="110">
        <v>2.3555217150576566</v>
      </c>
      <c r="I33" s="110">
        <f t="shared" si="1"/>
        <v>2.3555217150576566</v>
      </c>
      <c r="J33" s="85">
        <f>分析係数表!G36</f>
        <v>2.3659252759121133E-2</v>
      </c>
      <c r="K33" s="111">
        <f t="shared" si="2"/>
        <v>5.5729883636147608E-2</v>
      </c>
      <c r="L33" s="79"/>
      <c r="M33" s="80"/>
      <c r="N33" s="81">
        <f>分析係数表!H36</f>
        <v>0.22140807672636126</v>
      </c>
      <c r="O33" s="82">
        <f t="shared" si="3"/>
        <v>1.7072259134138386</v>
      </c>
      <c r="P33" s="76">
        <f>分析係数表!C36</f>
        <v>0.89284634912959382</v>
      </c>
      <c r="Q33" s="82">
        <f t="shared" si="4"/>
        <v>1.5242904239309818</v>
      </c>
      <c r="R33" s="83">
        <v>1.5766267799439257</v>
      </c>
      <c r="S33" s="84">
        <f t="shared" si="5"/>
        <v>3.9321484950015826</v>
      </c>
      <c r="T33" s="85">
        <f>分析係数表!F36</f>
        <v>0.87728239225083537</v>
      </c>
      <c r="U33" s="86">
        <f t="shared" si="6"/>
        <v>3.4496046383805106</v>
      </c>
      <c r="V33" s="87">
        <f>分析係数表!D36</f>
        <v>1.2572142158020858E-2</v>
      </c>
      <c r="W33" s="167">
        <f t="shared" si="7"/>
        <v>0</v>
      </c>
      <c r="X33" s="76">
        <f>分析係数表!E36</f>
        <v>6.0582537378919303E-3</v>
      </c>
      <c r="Y33" s="166">
        <f t="shared" si="8"/>
        <v>0</v>
      </c>
    </row>
    <row r="34" spans="1:25" x14ac:dyDescent="0.2">
      <c r="A34" s="6" t="s">
        <v>22</v>
      </c>
      <c r="B34" s="5" t="s">
        <v>378</v>
      </c>
      <c r="C34" s="90"/>
      <c r="D34" s="107">
        <f>投入係数表!AO34</f>
        <v>7.5106592325352578E-2</v>
      </c>
      <c r="E34" s="110">
        <f t="shared" si="9"/>
        <v>7.5106592325352581</v>
      </c>
      <c r="F34" s="85">
        <f>分析係数表!C37</f>
        <v>0.21490407922986354</v>
      </c>
      <c r="G34" s="110">
        <f t="shared" si="0"/>
        <v>1.6140713067772632</v>
      </c>
      <c r="H34" s="110">
        <v>1.8199499782255446</v>
      </c>
      <c r="I34" s="110">
        <f t="shared" si="1"/>
        <v>1.8199499782255446</v>
      </c>
      <c r="J34" s="85">
        <f>分析係数表!G37</f>
        <v>0.45930626057529611</v>
      </c>
      <c r="K34" s="111">
        <f t="shared" si="2"/>
        <v>0.83591441893286644</v>
      </c>
      <c r="L34" s="79"/>
      <c r="M34" s="80"/>
      <c r="N34" s="81">
        <f>分析係数表!H37</f>
        <v>4.6223715090992851E-2</v>
      </c>
      <c r="O34" s="82">
        <f t="shared" si="3"/>
        <v>0.35642025975019731</v>
      </c>
      <c r="P34" s="76">
        <f>分析係数表!C37</f>
        <v>0.21490407922986354</v>
      </c>
      <c r="Q34" s="82">
        <f t="shared" si="4"/>
        <v>7.6596167740484944E-2</v>
      </c>
      <c r="R34" s="83">
        <v>8.9782211098232659E-2</v>
      </c>
      <c r="S34" s="84">
        <f t="shared" si="5"/>
        <v>1.9097321893237773</v>
      </c>
      <c r="T34" s="85">
        <f>分析係数表!F37</f>
        <v>0.7057529610829103</v>
      </c>
      <c r="U34" s="86">
        <f t="shared" si="6"/>
        <v>1.3477991474906048</v>
      </c>
      <c r="V34" s="87">
        <f>分析係数表!D37</f>
        <v>0.14534686971235194</v>
      </c>
      <c r="W34" s="167">
        <f t="shared" si="7"/>
        <v>0</v>
      </c>
      <c r="X34" s="76">
        <f>分析係数表!E37</f>
        <v>0.13037225042301184</v>
      </c>
      <c r="Y34" s="166">
        <f t="shared" si="8"/>
        <v>0</v>
      </c>
    </row>
    <row r="35" spans="1:25" x14ac:dyDescent="0.2">
      <c r="A35" s="6" t="s">
        <v>23</v>
      </c>
      <c r="B35" s="5" t="s">
        <v>194</v>
      </c>
      <c r="C35" s="90"/>
      <c r="D35" s="107">
        <f>投入係数表!AO35</f>
        <v>5.8051820268940638E-2</v>
      </c>
      <c r="E35" s="110">
        <f t="shared" si="9"/>
        <v>5.8051820268940642</v>
      </c>
      <c r="F35" s="85">
        <f>分析係数表!C38</f>
        <v>0.11038675651919128</v>
      </c>
      <c r="G35" s="110">
        <f t="shared" si="0"/>
        <v>0.6408152149523404</v>
      </c>
      <c r="H35" s="110">
        <v>0.73935488699327456</v>
      </c>
      <c r="I35" s="110">
        <f t="shared" si="1"/>
        <v>0.73935488699327456</v>
      </c>
      <c r="J35" s="85">
        <f>分析係数表!G38</f>
        <v>0.31473468458209974</v>
      </c>
      <c r="K35" s="111">
        <f t="shared" si="2"/>
        <v>0.23270062715206227</v>
      </c>
      <c r="L35" s="79"/>
      <c r="M35" s="80"/>
      <c r="N35" s="81">
        <f>分析係数表!H38</f>
        <v>4.1428317511906877E-2</v>
      </c>
      <c r="O35" s="82">
        <f t="shared" si="3"/>
        <v>0.31944407020379845</v>
      </c>
      <c r="P35" s="76">
        <f>分析係数表!C38</f>
        <v>0.11038675651919128</v>
      </c>
      <c r="Q35" s="82">
        <f t="shared" si="4"/>
        <v>3.5262394799086147E-2</v>
      </c>
      <c r="R35" s="83">
        <v>4.2877123412844741E-2</v>
      </c>
      <c r="S35" s="84">
        <f t="shared" si="5"/>
        <v>0.78223201040611934</v>
      </c>
      <c r="T35" s="85">
        <f>分析係数表!F38</f>
        <v>0.52516511045319969</v>
      </c>
      <c r="U35" s="86">
        <f t="shared" si="6"/>
        <v>0.41080096014495809</v>
      </c>
      <c r="V35" s="87">
        <f>分析係数表!D38</f>
        <v>0.19152812571168298</v>
      </c>
      <c r="W35" s="167">
        <f t="shared" si="7"/>
        <v>0</v>
      </c>
      <c r="X35" s="76">
        <f>分析係数表!E38</f>
        <v>0.21156911865178774</v>
      </c>
      <c r="Y35" s="166">
        <f t="shared" si="8"/>
        <v>0</v>
      </c>
    </row>
    <row r="36" spans="1:25" x14ac:dyDescent="0.2">
      <c r="A36" s="6" t="s">
        <v>24</v>
      </c>
      <c r="B36" s="5" t="s">
        <v>39</v>
      </c>
      <c r="C36" s="90"/>
      <c r="D36" s="107">
        <f>投入係数表!AO36</f>
        <v>0.18957035093473271</v>
      </c>
      <c r="E36" s="110">
        <f t="shared" si="9"/>
        <v>18.957035093473269</v>
      </c>
      <c r="F36" s="85">
        <f>分析係数表!C39</f>
        <v>1</v>
      </c>
      <c r="G36" s="110">
        <f t="shared" si="0"/>
        <v>18.957035093473269</v>
      </c>
      <c r="H36" s="110">
        <v>18.970842073762871</v>
      </c>
      <c r="I36" s="110">
        <f t="shared" si="1"/>
        <v>18.970842073762871</v>
      </c>
      <c r="J36" s="85">
        <f>分析係数表!G39</f>
        <v>0.35137517630465442</v>
      </c>
      <c r="K36" s="111">
        <f t="shared" si="2"/>
        <v>6.6658829783161844</v>
      </c>
      <c r="L36" s="79"/>
      <c r="M36" s="80"/>
      <c r="N36" s="81">
        <f>分析係数表!H39</f>
        <v>3.6128713984641667E-3</v>
      </c>
      <c r="O36" s="82">
        <f t="shared" si="3"/>
        <v>2.7858006647665114E-2</v>
      </c>
      <c r="P36" s="76">
        <f>分析係数表!C39</f>
        <v>1</v>
      </c>
      <c r="Q36" s="82">
        <f t="shared" si="4"/>
        <v>2.7858006647665114E-2</v>
      </c>
      <c r="R36" s="83">
        <v>3.9290377359198901E-2</v>
      </c>
      <c r="S36" s="84">
        <f t="shared" si="5"/>
        <v>19.010132451122068</v>
      </c>
      <c r="T36" s="85">
        <f>分析係数表!F39</f>
        <v>0.70210390220968499</v>
      </c>
      <c r="U36" s="86">
        <f t="shared" si="6"/>
        <v>13.347088175455768</v>
      </c>
      <c r="V36" s="87">
        <f>分析係数表!D39</f>
        <v>5.7357780912082747E-2</v>
      </c>
      <c r="W36" s="167">
        <f t="shared" si="7"/>
        <v>1</v>
      </c>
      <c r="X36" s="76">
        <f>分析係数表!E39</f>
        <v>7.2696285848613068E-2</v>
      </c>
      <c r="Y36" s="166">
        <f t="shared" si="8"/>
        <v>1</v>
      </c>
    </row>
    <row r="37" spans="1:25" x14ac:dyDescent="0.2">
      <c r="A37" s="6" t="s">
        <v>25</v>
      </c>
      <c r="B37" s="5" t="s">
        <v>40</v>
      </c>
      <c r="C37" s="90"/>
      <c r="D37" s="107">
        <f>投入係数表!AO37</f>
        <v>3.2797638570022957E-4</v>
      </c>
      <c r="E37" s="110">
        <f t="shared" si="9"/>
        <v>3.2797638570022956E-2</v>
      </c>
      <c r="F37" s="85">
        <f>分析係数表!C40</f>
        <v>1</v>
      </c>
      <c r="G37" s="110">
        <f t="shared" si="0"/>
        <v>3.2797638570022956E-2</v>
      </c>
      <c r="H37" s="110">
        <v>3.8248439388197664E-2</v>
      </c>
      <c r="I37" s="110">
        <f t="shared" si="1"/>
        <v>3.8248439388197664E-2</v>
      </c>
      <c r="J37" s="85">
        <f>分析係数表!G40</f>
        <v>0.54518413597733706</v>
      </c>
      <c r="K37" s="111">
        <f t="shared" si="2"/>
        <v>2.0852442380336091E-2</v>
      </c>
      <c r="L37" s="79"/>
      <c r="M37" s="80"/>
      <c r="N37" s="81">
        <f>分析係数表!H40</f>
        <v>3.4256985428810838E-2</v>
      </c>
      <c r="O37" s="82">
        <f t="shared" si="3"/>
        <v>0.26414760520135477</v>
      </c>
      <c r="P37" s="76">
        <f>分析係数表!C40</f>
        <v>1</v>
      </c>
      <c r="Q37" s="82">
        <f t="shared" si="4"/>
        <v>0.26414760520135477</v>
      </c>
      <c r="R37" s="83">
        <v>0.26464560900038836</v>
      </c>
      <c r="S37" s="84">
        <f t="shared" si="5"/>
        <v>0.30289404838858602</v>
      </c>
      <c r="T37" s="85">
        <f>分析係数表!F40</f>
        <v>0.74197355996222847</v>
      </c>
      <c r="U37" s="86">
        <f t="shared" si="6"/>
        <v>0.22473937537425065</v>
      </c>
      <c r="V37" s="87">
        <f>分析係数表!D40</f>
        <v>8.6945231350330499E-2</v>
      </c>
      <c r="W37" s="167">
        <f t="shared" si="7"/>
        <v>0</v>
      </c>
      <c r="X37" s="76">
        <f>分析係数表!E40</f>
        <v>5.2738432483474977E-2</v>
      </c>
      <c r="Y37" s="166">
        <f t="shared" si="8"/>
        <v>0</v>
      </c>
    </row>
    <row r="38" spans="1:25" x14ac:dyDescent="0.2">
      <c r="A38" s="6" t="s">
        <v>26</v>
      </c>
      <c r="B38" s="5" t="s">
        <v>277</v>
      </c>
      <c r="C38" s="90"/>
      <c r="D38" s="107">
        <f>投入係数表!AO38</f>
        <v>1.9678583142013774E-3</v>
      </c>
      <c r="E38" s="110">
        <f t="shared" si="9"/>
        <v>0.19678583142013775</v>
      </c>
      <c r="F38" s="85">
        <f>分析係数表!C41</f>
        <v>0.81633454219164769</v>
      </c>
      <c r="G38" s="110">
        <f t="shared" si="0"/>
        <v>0.1606430716021609</v>
      </c>
      <c r="H38" s="110">
        <v>0.16841977056329166</v>
      </c>
      <c r="I38" s="110">
        <f t="shared" si="1"/>
        <v>0.16841977056329166</v>
      </c>
      <c r="J38" s="85">
        <f>分析係数表!G41</f>
        <v>0.4395790436970945</v>
      </c>
      <c r="K38" s="111">
        <f t="shared" si="2"/>
        <v>7.4033801683895811E-2</v>
      </c>
      <c r="L38" s="79"/>
      <c r="M38" s="80"/>
      <c r="N38" s="81">
        <f>分析係数表!H41</f>
        <v>5.7994566183378615E-2</v>
      </c>
      <c r="O38" s="82">
        <f t="shared" si="3"/>
        <v>0.44718254044464845</v>
      </c>
      <c r="P38" s="76">
        <f>分析係数表!C41</f>
        <v>0.81633454219164769</v>
      </c>
      <c r="Q38" s="82">
        <f t="shared" si="4"/>
        <v>0.36505055442998008</v>
      </c>
      <c r="R38" s="83">
        <v>0.37180414206331597</v>
      </c>
      <c r="S38" s="84">
        <f t="shared" si="5"/>
        <v>0.54022391262660763</v>
      </c>
      <c r="T38" s="85">
        <f>分析係数表!F41</f>
        <v>0.54481811942347291</v>
      </c>
      <c r="U38" s="86">
        <f t="shared" si="6"/>
        <v>0.29432377614481892</v>
      </c>
      <c r="V38" s="87">
        <f>分析係数表!D41</f>
        <v>0.1336993822923816</v>
      </c>
      <c r="W38" s="167">
        <f t="shared" si="7"/>
        <v>0</v>
      </c>
      <c r="X38" s="76">
        <f>分析係数表!E41</f>
        <v>0.1303134294211851</v>
      </c>
      <c r="Y38" s="166">
        <f t="shared" si="8"/>
        <v>0</v>
      </c>
    </row>
    <row r="39" spans="1:25" x14ac:dyDescent="0.2">
      <c r="A39" s="6" t="s">
        <v>51</v>
      </c>
      <c r="B39" s="5" t="s">
        <v>368</v>
      </c>
      <c r="C39" s="90"/>
      <c r="D39" s="107">
        <f>投入係数表!AO39</f>
        <v>3.6077402427025255E-3</v>
      </c>
      <c r="E39" s="110">
        <f t="shared" si="9"/>
        <v>0.36077402427025257</v>
      </c>
      <c r="F39" s="85">
        <f>分析係数表!C42</f>
        <v>0.95937673900946019</v>
      </c>
      <c r="G39" s="110">
        <f>E39*F39</f>
        <v>0.34611820692371476</v>
      </c>
      <c r="H39" s="110">
        <v>0.36237765508071257</v>
      </c>
      <c r="I39" s="110">
        <f>C39+H39</f>
        <v>0.36237765508071257</v>
      </c>
      <c r="J39" s="85">
        <f>分析係数表!G42</f>
        <v>0.48447864154948261</v>
      </c>
      <c r="K39" s="111">
        <f>I39*J39</f>
        <v>0.1755642340613906</v>
      </c>
      <c r="L39" s="79"/>
      <c r="M39" s="80"/>
      <c r="N39" s="81">
        <f>分析係数表!H42</f>
        <v>1.0613716578219029E-2</v>
      </c>
      <c r="O39" s="82">
        <f t="shared" si="3"/>
        <v>8.1839886999064387E-2</v>
      </c>
      <c r="P39" s="76">
        <f>分析係数表!C42</f>
        <v>0.95937673900946019</v>
      </c>
      <c r="Q39" s="82">
        <f>O39*P39</f>
        <v>7.8515283910065112E-2</v>
      </c>
      <c r="R39" s="83">
        <v>8.2294791719998886E-2</v>
      </c>
      <c r="S39" s="84">
        <f>I39+R39</f>
        <v>0.44467244680071144</v>
      </c>
      <c r="T39" s="85">
        <f>分析係数表!F42</f>
        <v>0.55638100291854609</v>
      </c>
      <c r="U39" s="86">
        <f>S39*T39</f>
        <v>0.24740730192122365</v>
      </c>
      <c r="V39" s="87">
        <f>分析係数表!D42</f>
        <v>0.13372247280445743</v>
      </c>
      <c r="W39" s="167">
        <f>ROUND(S39*V39,0)</f>
        <v>0</v>
      </c>
      <c r="X39" s="76">
        <f>分析係数表!E42</f>
        <v>9.7903953303263472E-2</v>
      </c>
      <c r="Y39" s="166">
        <f>ROUND(S39*X39,0)</f>
        <v>0</v>
      </c>
    </row>
    <row r="40" spans="1:25" x14ac:dyDescent="0.2">
      <c r="A40" s="6" t="s">
        <v>195</v>
      </c>
      <c r="B40" s="5" t="s">
        <v>41</v>
      </c>
      <c r="C40" s="90"/>
      <c r="D40" s="107">
        <f>投入係数表!AO40</f>
        <v>3.082978025582158E-2</v>
      </c>
      <c r="E40" s="110">
        <f t="shared" si="9"/>
        <v>3.0829780255821579</v>
      </c>
      <c r="F40" s="85">
        <f>分析係数表!C43</f>
        <v>0.4131437979732393</v>
      </c>
      <c r="G40" s="110">
        <f>E40*F40</f>
        <v>1.2737132505570512</v>
      </c>
      <c r="H40" s="110">
        <v>2.4323510480665038</v>
      </c>
      <c r="I40" s="110">
        <f>C40+H40</f>
        <v>2.4323510480665038</v>
      </c>
      <c r="J40" s="85">
        <f>分析係数表!G43</f>
        <v>0.33776204164621748</v>
      </c>
      <c r="K40" s="111">
        <f>I40*J40</f>
        <v>0.82155585599525915</v>
      </c>
      <c r="L40" s="79"/>
      <c r="M40" s="80"/>
      <c r="N40" s="81">
        <f>分析係数表!H43</f>
        <v>3.0226965224299098E-2</v>
      </c>
      <c r="O40" s="82">
        <f t="shared" si="3"/>
        <v>0.23307306164155961</v>
      </c>
      <c r="P40" s="76">
        <f>分析係数表!C43</f>
        <v>0.4131437979732393</v>
      </c>
      <c r="Q40" s="82">
        <f>O40*P40</f>
        <v>9.6292689891844849E-2</v>
      </c>
      <c r="R40" s="83">
        <v>0.17226937738931053</v>
      </c>
      <c r="S40" s="84">
        <f>I40+R40</f>
        <v>2.6046204254558143</v>
      </c>
      <c r="T40" s="85">
        <f>分析係数表!F43</f>
        <v>0.53379373203393399</v>
      </c>
      <c r="U40" s="86">
        <f>S40*T40</f>
        <v>1.3903300574358721</v>
      </c>
      <c r="V40" s="87">
        <f>分析係数表!D43</f>
        <v>0.11519315711982052</v>
      </c>
      <c r="W40" s="167">
        <f>ROUND(S40*V40,0)</f>
        <v>0</v>
      </c>
      <c r="X40" s="76">
        <f>分析係数表!E43</f>
        <v>9.142536633246863E-2</v>
      </c>
      <c r="Y40" s="166">
        <f>ROUND(S40*X40,0)</f>
        <v>0</v>
      </c>
    </row>
    <row r="41" spans="1:25" x14ac:dyDescent="0.2">
      <c r="A41" s="6" t="s">
        <v>341</v>
      </c>
      <c r="B41" s="5" t="s">
        <v>42</v>
      </c>
      <c r="C41" s="90"/>
      <c r="D41" s="107">
        <f>投入係数表!AO41</f>
        <v>1.3119055428009183E-3</v>
      </c>
      <c r="E41" s="110">
        <f t="shared" si="9"/>
        <v>0.13119055428009183</v>
      </c>
      <c r="F41" s="85">
        <f>分析係数表!C44</f>
        <v>0.45547864698968266</v>
      </c>
      <c r="G41" s="110">
        <f>E41*F41</f>
        <v>5.9754496161322744E-2</v>
      </c>
      <c r="H41" s="110">
        <v>7.1896339670418655E-2</v>
      </c>
      <c r="I41" s="110">
        <f>C41+H41</f>
        <v>7.1896339670418655E-2</v>
      </c>
      <c r="J41" s="85">
        <f>分析係数表!G44</f>
        <v>0.26709165419892017</v>
      </c>
      <c r="K41" s="111">
        <f>I41*J41</f>
        <v>1.9202912293419565E-2</v>
      </c>
      <c r="L41" s="79"/>
      <c r="M41" s="80"/>
      <c r="N41" s="81">
        <f>分析係数表!H44</f>
        <v>0.10779487886361411</v>
      </c>
      <c r="O41" s="82">
        <f t="shared" si="3"/>
        <v>0.83118110798058653</v>
      </c>
      <c r="P41" s="76">
        <f>分析係数表!C44</f>
        <v>0.45547864698968266</v>
      </c>
      <c r="Q41" s="82">
        <f>O41*P41</f>
        <v>0.37858524646638286</v>
      </c>
      <c r="R41" s="83">
        <v>0.38485425151487113</v>
      </c>
      <c r="S41" s="84">
        <f>I41+R41</f>
        <v>0.45675059118528977</v>
      </c>
      <c r="T41" s="85">
        <f>分析係数表!F44</f>
        <v>0.48806348793338972</v>
      </c>
      <c r="U41" s="86">
        <f>S41*T41</f>
        <v>0.22292328664953029</v>
      </c>
      <c r="V41" s="87">
        <f>分析係数表!D44</f>
        <v>0.21589800299225917</v>
      </c>
      <c r="W41" s="167">
        <f>ROUND(S41*V41,0)</f>
        <v>0</v>
      </c>
      <c r="X41" s="76">
        <f>分析係数表!E44</f>
        <v>0.16906264229493267</v>
      </c>
      <c r="Y41" s="166">
        <f>ROUND(S41*X41,0)</f>
        <v>0</v>
      </c>
    </row>
    <row r="42" spans="1:25" x14ac:dyDescent="0.2">
      <c r="A42" s="6" t="s">
        <v>342</v>
      </c>
      <c r="B42" s="5" t="s">
        <v>279</v>
      </c>
      <c r="C42" s="90"/>
      <c r="D42" s="107">
        <f>投入係数表!AO42</f>
        <v>6.5595277140045915E-4</v>
      </c>
      <c r="E42" s="110">
        <f t="shared" si="9"/>
        <v>6.5595277140045913E-2</v>
      </c>
      <c r="F42" s="85">
        <f>分析係数表!C45</f>
        <v>1</v>
      </c>
      <c r="G42" s="110">
        <f>E42*F42</f>
        <v>6.5595277140045913E-2</v>
      </c>
      <c r="H42" s="110">
        <v>0.18908223211243827</v>
      </c>
      <c r="I42" s="110">
        <f>C42+H42</f>
        <v>0.18908223211243827</v>
      </c>
      <c r="J42" s="85">
        <f>分析係数表!G45</f>
        <v>0</v>
      </c>
      <c r="K42" s="111">
        <f>I42*J42</f>
        <v>0</v>
      </c>
      <c r="L42" s="79"/>
      <c r="M42" s="80"/>
      <c r="N42" s="81">
        <f>分析係数表!H45</f>
        <v>0</v>
      </c>
      <c r="O42" s="82">
        <f t="shared" si="3"/>
        <v>0</v>
      </c>
      <c r="P42" s="76">
        <f>分析係数表!C45</f>
        <v>1</v>
      </c>
      <c r="Q42" s="82">
        <f>O42*P42</f>
        <v>0</v>
      </c>
      <c r="R42" s="83">
        <v>8.2697072701134744E-3</v>
      </c>
      <c r="S42" s="84">
        <f>I42+R42</f>
        <v>0.19735193938255174</v>
      </c>
      <c r="T42" s="85">
        <f>分析係数表!F45</f>
        <v>0</v>
      </c>
      <c r="U42" s="86">
        <f>S42*T42</f>
        <v>0</v>
      </c>
      <c r="V42" s="87">
        <f>分析係数表!D45</f>
        <v>0</v>
      </c>
      <c r="W42" s="167">
        <f>ROUND(S42*V42,0)</f>
        <v>0</v>
      </c>
      <c r="X42" s="76">
        <f>分析係数表!E45</f>
        <v>0</v>
      </c>
      <c r="Y42" s="166">
        <f>ROUND(S42*X42,0)</f>
        <v>0</v>
      </c>
    </row>
    <row r="43" spans="1:25" x14ac:dyDescent="0.2">
      <c r="A43" s="6" t="s">
        <v>343</v>
      </c>
      <c r="B43" s="5" t="s">
        <v>280</v>
      </c>
      <c r="C43" s="201">
        <f>最終需要_まとめ!C44</f>
        <v>100</v>
      </c>
      <c r="D43" s="107">
        <f>投入係数表!AO43</f>
        <v>3.2797638570022957E-4</v>
      </c>
      <c r="E43" s="110">
        <f t="shared" si="9"/>
        <v>3.2797638570022956E-2</v>
      </c>
      <c r="F43" s="85">
        <f>分析係数表!C46</f>
        <v>0.339622641509434</v>
      </c>
      <c r="G43" s="110">
        <f>E43*F43</f>
        <v>1.1138820646422892E-2</v>
      </c>
      <c r="H43" s="110">
        <v>7.2833015403118831E-2</v>
      </c>
      <c r="I43" s="110">
        <f>C43+H43</f>
        <v>100.07283301540312</v>
      </c>
      <c r="J43" s="85">
        <f>分析係数表!G46</f>
        <v>9.1833387996064289E-3</v>
      </c>
      <c r="K43" s="111">
        <f>I43*J43</f>
        <v>0.91900273021688672</v>
      </c>
      <c r="L43" s="79"/>
      <c r="M43" s="80"/>
      <c r="N43" s="81">
        <f>分析係数表!H46</f>
        <v>2.0661561732582222E-2</v>
      </c>
      <c r="O43" s="82">
        <f t="shared" si="3"/>
        <v>0.15931647175210892</v>
      </c>
      <c r="P43" s="76">
        <f>分析係数表!C46</f>
        <v>0.339622641509434</v>
      </c>
      <c r="Q43" s="82">
        <f>O43*P43</f>
        <v>5.4107480972414357E-2</v>
      </c>
      <c r="R43" s="83">
        <v>6.0306744462744852E-2</v>
      </c>
      <c r="S43" s="84">
        <f>I43+R43</f>
        <v>100.13313975986587</v>
      </c>
      <c r="T43" s="85">
        <f>分析係数表!F46</f>
        <v>0.31321744834371923</v>
      </c>
      <c r="U43" s="86">
        <f>S43*T43</f>
        <v>31.363446530230206</v>
      </c>
      <c r="V43" s="87">
        <f>分析係数表!D46</f>
        <v>3.9357166284027549E-3</v>
      </c>
      <c r="W43" s="167">
        <f>ROUND(S43*V43,0)</f>
        <v>0</v>
      </c>
      <c r="X43" s="76">
        <f>分析係数表!E46</f>
        <v>1.0167267956707117E-2</v>
      </c>
      <c r="Y43" s="166">
        <f>ROUND(S43*X43,0)</f>
        <v>1</v>
      </c>
    </row>
    <row r="44" spans="1:25" x14ac:dyDescent="0.2">
      <c r="A44" s="192">
        <v>40</v>
      </c>
      <c r="B44" s="14" t="s">
        <v>151</v>
      </c>
      <c r="C44" s="197">
        <f>SUM(C5:C43)</f>
        <v>100</v>
      </c>
      <c r="D44" s="108">
        <f>投入係数表!AO44</f>
        <v>0.68383076418497868</v>
      </c>
      <c r="E44" s="96">
        <f>SUM(E5:E43)</f>
        <v>68.383076418497879</v>
      </c>
      <c r="F44" s="98">
        <f>分析係数表!C47</f>
        <v>0.37586044165269894</v>
      </c>
      <c r="G44" s="96">
        <f>SUM(G5:G43)</f>
        <v>32.232648088615626</v>
      </c>
      <c r="H44" s="96">
        <f>SUM(H5:H43)</f>
        <v>36.264194663236758</v>
      </c>
      <c r="I44" s="96">
        <f>SUM(I5:I43)</f>
        <v>136.26419466323676</v>
      </c>
      <c r="J44" s="98">
        <f>分析係数表!G47</f>
        <v>0.22454849559823431</v>
      </c>
      <c r="K44" s="112">
        <f>SUM(K5:K43)</f>
        <v>12.291338249867106</v>
      </c>
      <c r="L44" s="94">
        <f>最終需要_まとめ!$L$33</f>
        <v>0.62733333333333341</v>
      </c>
      <c r="M44" s="91">
        <f>K44*L44</f>
        <v>7.7107661954166327</v>
      </c>
      <c r="N44" s="95">
        <f>分析係数表!H47</f>
        <v>1</v>
      </c>
      <c r="O44" s="96">
        <f>SUM(O5:O43)</f>
        <v>7.7107661954166327</v>
      </c>
      <c r="P44" s="92">
        <f>分析係数表!C47</f>
        <v>0.37586044165269894</v>
      </c>
      <c r="Q44" s="96">
        <f>SUM(Q5:Q43)</f>
        <v>3.6817592833793436</v>
      </c>
      <c r="R44" s="91">
        <f>SUM(R5:R43)</f>
        <v>4.0775974671725228</v>
      </c>
      <c r="S44" s="97">
        <f>SUM(S5:S43)</f>
        <v>140.34179213040929</v>
      </c>
      <c r="T44" s="98">
        <f>分析係数表!F47</f>
        <v>0.4514453000332283</v>
      </c>
      <c r="U44" s="99">
        <f>SUM(U5:U43)</f>
        <v>57.003659844188604</v>
      </c>
      <c r="V44" s="100">
        <f>分析係数表!D47</f>
        <v>6.1166352989693973E-2</v>
      </c>
      <c r="W44" s="164">
        <f>SUM(W5:W43)</f>
        <v>2</v>
      </c>
      <c r="X44" s="92">
        <f>分析係数表!E47</f>
        <v>5.2427176815309715E-2</v>
      </c>
      <c r="Y44" s="165">
        <f>SUM(Y5:Y43)</f>
        <v>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79998168889431442"/>
  </sheetPr>
  <dimension ref="A1:AW52"/>
  <sheetViews>
    <sheetView workbookViewId="0">
      <pane xSplit="2" ySplit="7" topLeftCell="Y8" activePane="bottomRight" state="frozen"/>
      <selection activeCell="F63" sqref="F63"/>
      <selection pane="topRight" activeCell="F63" sqref="F63"/>
      <selection pane="bottomLeft" activeCell="F63" sqref="F63"/>
      <selection pane="bottomRight" activeCell="AF3" sqref="AF3"/>
    </sheetView>
  </sheetViews>
  <sheetFormatPr defaultColWidth="9" defaultRowHeight="12" x14ac:dyDescent="0.2"/>
  <cols>
    <col min="1" max="1" width="3.6328125" style="1" customWidth="1"/>
    <col min="2" max="2" width="20.6328125" style="48" customWidth="1"/>
    <col min="3" max="8" width="9.08984375" style="48" bestFit="1" customWidth="1"/>
    <col min="9" max="10" width="9" style="48"/>
    <col min="11" max="11" width="3.6328125" style="1" customWidth="1"/>
    <col min="12" max="12" width="20.6328125" style="48" customWidth="1"/>
    <col min="13" max="13" width="10.6328125" style="48" bestFit="1" customWidth="1"/>
    <col min="14" max="16" width="9.08984375" style="48" bestFit="1" customWidth="1"/>
    <col min="17" max="17" width="4" style="48" customWidth="1"/>
    <col min="18" max="18" width="3.6328125" style="48" customWidth="1"/>
    <col min="19" max="19" width="20.453125" style="48" customWidth="1"/>
    <col min="20" max="24" width="9.08984375" style="48" bestFit="1" customWidth="1"/>
    <col min="25" max="25" width="4" style="48" customWidth="1"/>
    <col min="26" max="26" width="3.6328125" style="48" customWidth="1"/>
    <col min="27" max="27" width="20.453125" style="48" customWidth="1"/>
    <col min="28" max="34" width="10.453125" style="48" customWidth="1"/>
    <col min="35" max="35" width="9.08984375" style="48" bestFit="1" customWidth="1"/>
    <col min="36" max="36" width="4" style="48" customWidth="1"/>
    <col min="37" max="37" width="3.6328125" style="48" customWidth="1"/>
    <col min="38" max="38" width="20.453125" style="48" customWidth="1"/>
    <col min="39" max="40" width="9.08984375" style="48" bestFit="1" customWidth="1"/>
    <col min="41" max="41" width="9" style="48"/>
    <col min="42" max="42" width="3.90625" style="48" customWidth="1"/>
    <col min="43" max="43" width="20.90625" style="48" customWidth="1"/>
    <col min="44" max="44" width="9.453125" style="48" bestFit="1" customWidth="1"/>
    <col min="45" max="45" width="9.36328125" style="48" bestFit="1" customWidth="1"/>
    <col min="46" max="46" width="9.453125" style="48" bestFit="1" customWidth="1"/>
    <col min="47" max="47" width="10.90625" style="48" customWidth="1"/>
    <col min="48" max="49" width="9.08984375" style="48" bestFit="1" customWidth="1"/>
    <col min="50" max="16384" width="9" style="48"/>
  </cols>
  <sheetData>
    <row r="1" spans="1:49" ht="13" x14ac:dyDescent="0.2">
      <c r="A1" s="393" t="s">
        <v>548</v>
      </c>
      <c r="K1" s="393" t="s">
        <v>548</v>
      </c>
    </row>
    <row r="2" spans="1:49" x14ac:dyDescent="0.2">
      <c r="A2" s="1" t="s">
        <v>59</v>
      </c>
      <c r="K2" s="1" t="s">
        <v>189</v>
      </c>
      <c r="R2" s="48" t="s">
        <v>215</v>
      </c>
      <c r="Z2" s="48" t="s">
        <v>60</v>
      </c>
      <c r="AK2" s="48" t="s">
        <v>61</v>
      </c>
    </row>
    <row r="3" spans="1:49" x14ac:dyDescent="0.2">
      <c r="K3" s="1" t="s">
        <v>62</v>
      </c>
      <c r="R3" s="48" t="s">
        <v>63</v>
      </c>
      <c r="Z3" s="48" t="s">
        <v>64</v>
      </c>
      <c r="AK3" s="48" t="s">
        <v>64</v>
      </c>
    </row>
    <row r="4" spans="1:49" x14ac:dyDescent="0.2">
      <c r="W4" s="209"/>
      <c r="Z4" s="48" t="s">
        <v>65</v>
      </c>
      <c r="AP4" s="210" t="s">
        <v>544</v>
      </c>
      <c r="AU4" s="48" t="s">
        <v>386</v>
      </c>
    </row>
    <row r="5" spans="1:49" x14ac:dyDescent="0.2">
      <c r="A5" s="211"/>
      <c r="B5" s="51"/>
      <c r="C5" s="104"/>
      <c r="D5" s="51"/>
      <c r="E5" s="51"/>
      <c r="F5" s="51"/>
      <c r="G5" s="51"/>
      <c r="H5" s="105"/>
      <c r="K5" s="211"/>
      <c r="L5" s="105"/>
      <c r="M5" s="212" t="s">
        <v>66</v>
      </c>
      <c r="N5" s="155" t="s">
        <v>66</v>
      </c>
      <c r="O5" s="114"/>
      <c r="P5" s="105"/>
      <c r="R5" s="104"/>
      <c r="S5" s="51"/>
      <c r="T5" s="374" t="s">
        <v>66</v>
      </c>
      <c r="U5" s="375"/>
      <c r="V5" s="376"/>
      <c r="W5" s="458" t="s">
        <v>67</v>
      </c>
      <c r="X5" s="459"/>
      <c r="Z5" s="104"/>
      <c r="AA5" s="105"/>
      <c r="AB5" s="371"/>
      <c r="AC5" s="371"/>
      <c r="AD5" s="371"/>
      <c r="AE5" s="371"/>
      <c r="AF5" s="371"/>
      <c r="AG5" s="371"/>
      <c r="AH5" s="114"/>
      <c r="AI5" s="114"/>
      <c r="AK5" s="104"/>
      <c r="AL5" s="51"/>
      <c r="AM5" s="114"/>
      <c r="AN5" s="105"/>
      <c r="AP5" s="211"/>
      <c r="AQ5" s="105"/>
      <c r="AR5" s="212" t="s">
        <v>387</v>
      </c>
      <c r="AS5" s="155"/>
      <c r="AT5" s="155" t="s">
        <v>387</v>
      </c>
      <c r="AU5" s="212"/>
      <c r="AV5" s="114"/>
      <c r="AW5" s="105"/>
    </row>
    <row r="6" spans="1:49" ht="36" x14ac:dyDescent="0.2">
      <c r="A6" s="213" t="s">
        <v>1</v>
      </c>
      <c r="B6" s="158" t="s">
        <v>350</v>
      </c>
      <c r="C6" s="214" t="s">
        <v>547</v>
      </c>
      <c r="D6" s="215" t="s">
        <v>212</v>
      </c>
      <c r="E6" s="215" t="s">
        <v>213</v>
      </c>
      <c r="F6" s="215" t="s">
        <v>68</v>
      </c>
      <c r="G6" s="215" t="s">
        <v>69</v>
      </c>
      <c r="H6" s="216" t="s">
        <v>70</v>
      </c>
      <c r="I6" s="215"/>
      <c r="K6" s="213" t="s">
        <v>1</v>
      </c>
      <c r="L6" s="158" t="s">
        <v>350</v>
      </c>
      <c r="M6" s="217" t="s">
        <v>545</v>
      </c>
      <c r="N6" s="215" t="s">
        <v>71</v>
      </c>
      <c r="O6" s="217" t="s">
        <v>72</v>
      </c>
      <c r="P6" s="216" t="s">
        <v>547</v>
      </c>
      <c r="R6" s="213" t="s">
        <v>1</v>
      </c>
      <c r="S6" s="158" t="s">
        <v>350</v>
      </c>
      <c r="T6" s="377" t="s">
        <v>440</v>
      </c>
      <c r="U6" s="378" t="s">
        <v>351</v>
      </c>
      <c r="V6" s="379" t="s">
        <v>352</v>
      </c>
      <c r="W6" s="218" t="s">
        <v>212</v>
      </c>
      <c r="X6" s="218" t="s">
        <v>214</v>
      </c>
      <c r="Z6" s="213" t="s">
        <v>1</v>
      </c>
      <c r="AA6" s="158" t="s">
        <v>350</v>
      </c>
      <c r="AB6" s="372" t="s">
        <v>53</v>
      </c>
      <c r="AC6" s="372" t="s">
        <v>54</v>
      </c>
      <c r="AD6" s="372" t="s">
        <v>55</v>
      </c>
      <c r="AE6" s="372" t="s">
        <v>56</v>
      </c>
      <c r="AF6" s="372" t="s">
        <v>57</v>
      </c>
      <c r="AG6" s="372" t="s">
        <v>549</v>
      </c>
      <c r="AH6" s="217" t="s">
        <v>73</v>
      </c>
      <c r="AI6" s="217" t="s">
        <v>74</v>
      </c>
      <c r="AK6" s="213" t="s">
        <v>1</v>
      </c>
      <c r="AL6" s="158" t="s">
        <v>350</v>
      </c>
      <c r="AM6" s="217" t="s">
        <v>44</v>
      </c>
      <c r="AN6" s="216" t="s">
        <v>75</v>
      </c>
      <c r="AP6" s="213" t="s">
        <v>1</v>
      </c>
      <c r="AQ6" s="158" t="s">
        <v>350</v>
      </c>
      <c r="AR6" s="217" t="s">
        <v>545</v>
      </c>
      <c r="AS6" s="215" t="s">
        <v>353</v>
      </c>
      <c r="AT6" s="215" t="s">
        <v>71</v>
      </c>
      <c r="AU6" s="217" t="s">
        <v>546</v>
      </c>
      <c r="AV6" s="217" t="s">
        <v>72</v>
      </c>
      <c r="AW6" s="216" t="s">
        <v>547</v>
      </c>
    </row>
    <row r="7" spans="1:49" x14ac:dyDescent="0.2">
      <c r="A7" s="219"/>
      <c r="B7" s="126"/>
      <c r="C7" s="103"/>
      <c r="H7" s="158"/>
      <c r="K7" s="219"/>
      <c r="L7" s="220"/>
      <c r="M7" s="221" t="s">
        <v>76</v>
      </c>
      <c r="N7" s="222" t="s">
        <v>77</v>
      </c>
      <c r="O7" s="221" t="s">
        <v>78</v>
      </c>
      <c r="P7" s="223" t="s">
        <v>79</v>
      </c>
      <c r="R7" s="219"/>
      <c r="S7" s="220"/>
      <c r="T7" s="380" t="s">
        <v>80</v>
      </c>
      <c r="U7" s="381"/>
      <c r="V7" s="382"/>
      <c r="W7" s="221" t="s">
        <v>81</v>
      </c>
      <c r="X7" s="221" t="s">
        <v>82</v>
      </c>
      <c r="Z7" s="219"/>
      <c r="AA7" s="220"/>
      <c r="AB7" s="373" t="s">
        <v>84</v>
      </c>
      <c r="AC7" s="373" t="s">
        <v>85</v>
      </c>
      <c r="AD7" s="373" t="s">
        <v>86</v>
      </c>
      <c r="AE7" s="373" t="s">
        <v>87</v>
      </c>
      <c r="AF7" s="373" t="s">
        <v>88</v>
      </c>
      <c r="AG7" s="373" t="s">
        <v>89</v>
      </c>
      <c r="AH7" s="221" t="s">
        <v>90</v>
      </c>
      <c r="AI7" s="221" t="s">
        <v>91</v>
      </c>
      <c r="AK7" s="219"/>
      <c r="AL7" s="220"/>
      <c r="AM7" s="221" t="s">
        <v>84</v>
      </c>
      <c r="AN7" s="223" t="s">
        <v>92</v>
      </c>
      <c r="AP7" s="219"/>
      <c r="AQ7" s="220"/>
      <c r="AR7" s="221" t="s">
        <v>388</v>
      </c>
      <c r="AS7" s="222" t="s">
        <v>389</v>
      </c>
      <c r="AT7" s="222" t="s">
        <v>390</v>
      </c>
      <c r="AU7" s="221" t="s">
        <v>391</v>
      </c>
      <c r="AV7" s="221" t="s">
        <v>392</v>
      </c>
      <c r="AW7" s="223" t="s">
        <v>393</v>
      </c>
    </row>
    <row r="8" spans="1:49" x14ac:dyDescent="0.2">
      <c r="A8" s="224" t="s">
        <v>264</v>
      </c>
      <c r="B8" s="158" t="s">
        <v>265</v>
      </c>
      <c r="C8" s="402">
        <f t="shared" ref="C8:C41" si="0">P8</f>
        <v>0.31930596918295995</v>
      </c>
      <c r="D8" s="403">
        <f t="shared" ref="D8:E41" si="1">W8</f>
        <v>0.28986921725551434</v>
      </c>
      <c r="E8" s="403">
        <f t="shared" si="1"/>
        <v>0.15732968963497951</v>
      </c>
      <c r="F8" s="403">
        <f t="shared" ref="F8:G41" si="2">AH8</f>
        <v>0.45168846379074762</v>
      </c>
      <c r="G8" s="403">
        <f t="shared" si="2"/>
        <v>0.11985164942416553</v>
      </c>
      <c r="H8" s="404">
        <f t="shared" ref="H8:H41" si="3">AN8</f>
        <v>1.0269115390614515E-2</v>
      </c>
      <c r="K8" s="224" t="s">
        <v>264</v>
      </c>
      <c r="L8" s="158" t="s">
        <v>265</v>
      </c>
      <c r="M8" s="383">
        <f>取引基本表!AX5</f>
        <v>7723</v>
      </c>
      <c r="N8" s="367">
        <f>ABS(取引基本表!BB5)</f>
        <v>5257</v>
      </c>
      <c r="O8" s="411">
        <f t="shared" ref="O8:O41" si="4">N8/M8</f>
        <v>0.68069403081704005</v>
      </c>
      <c r="P8" s="407">
        <f t="shared" ref="P8:P43" si="5">1-O8</f>
        <v>0.31930596918295995</v>
      </c>
      <c r="R8" s="224" t="s">
        <v>264</v>
      </c>
      <c r="S8" s="158" t="s">
        <v>265</v>
      </c>
      <c r="T8" s="365">
        <f>取引基本表!BD5</f>
        <v>5123</v>
      </c>
      <c r="U8" s="446">
        <f>雇用表!V5</f>
        <v>1485</v>
      </c>
      <c r="V8" s="447">
        <f>雇用表!V51</f>
        <v>806</v>
      </c>
      <c r="W8" s="413">
        <f>U8/T8</f>
        <v>0.28986921725551434</v>
      </c>
      <c r="X8" s="413">
        <f>V8/T8</f>
        <v>0.15732968963497951</v>
      </c>
      <c r="Z8" s="224" t="s">
        <v>264</v>
      </c>
      <c r="AA8" s="48" t="s">
        <v>265</v>
      </c>
      <c r="AB8" s="450">
        <f t="array" ref="AB8:AF47">TRANSPOSE(取引基本表!C46:AP50)</f>
        <v>614</v>
      </c>
      <c r="AC8" s="451">
        <v>1033</v>
      </c>
      <c r="AD8" s="451">
        <v>819</v>
      </c>
      <c r="AE8" s="451">
        <v>204</v>
      </c>
      <c r="AF8" s="451">
        <v>-356</v>
      </c>
      <c r="AG8" s="368">
        <f t="array" ref="AG8:AG47">TRANSPOSE(取引基本表!C52:AP52)</f>
        <v>5123</v>
      </c>
      <c r="AH8" s="404">
        <f>SUM(AB8:AF8)/AG8</f>
        <v>0.45168846379074762</v>
      </c>
      <c r="AI8" s="415">
        <f>AB8/AG8</f>
        <v>0.11985164942416553</v>
      </c>
      <c r="AK8" s="224" t="s">
        <v>264</v>
      </c>
      <c r="AL8" s="158" t="s">
        <v>265</v>
      </c>
      <c r="AM8" s="383">
        <f>取引基本表!AR5</f>
        <v>2831</v>
      </c>
      <c r="AN8" s="407">
        <f t="shared" ref="AN8:AN47" si="6">AM8/AM$47</f>
        <v>1.0269115390614515E-2</v>
      </c>
      <c r="AP8" s="224" t="s">
        <v>264</v>
      </c>
      <c r="AQ8" s="158" t="s">
        <v>265</v>
      </c>
      <c r="AR8" s="386">
        <f>取引基本表!AX5</f>
        <v>7723</v>
      </c>
      <c r="AS8" s="387">
        <f>取引基本表!AY5</f>
        <v>2657</v>
      </c>
      <c r="AT8" s="387">
        <f>ABS(取引基本表!BB5)</f>
        <v>5257</v>
      </c>
      <c r="AU8" s="388">
        <f>AS8-AT8</f>
        <v>-2600</v>
      </c>
      <c r="AV8" s="411">
        <v>0.83011676085593211</v>
      </c>
      <c r="AW8" s="407">
        <v>0.16988323914406789</v>
      </c>
    </row>
    <row r="9" spans="1:49" x14ac:dyDescent="0.2">
      <c r="A9" s="225" t="s">
        <v>220</v>
      </c>
      <c r="B9" s="158" t="s">
        <v>266</v>
      </c>
      <c r="C9" s="405">
        <f t="shared" si="0"/>
        <v>0.10538116591928248</v>
      </c>
      <c r="D9" s="406">
        <f t="shared" si="1"/>
        <v>0.17647058823529413</v>
      </c>
      <c r="E9" s="406">
        <f t="shared" si="1"/>
        <v>0.11764705882352941</v>
      </c>
      <c r="F9" s="406">
        <f t="shared" si="2"/>
        <v>0.68627450980392157</v>
      </c>
      <c r="G9" s="406">
        <f t="shared" si="2"/>
        <v>0.23529411764705882</v>
      </c>
      <c r="H9" s="407">
        <f t="shared" si="3"/>
        <v>5.5136190016722222E-4</v>
      </c>
      <c r="K9" s="225" t="s">
        <v>220</v>
      </c>
      <c r="L9" s="158" t="s">
        <v>266</v>
      </c>
      <c r="M9" s="383">
        <f>取引基本表!AX6</f>
        <v>446</v>
      </c>
      <c r="N9" s="367">
        <f>ABS(取引基本表!BB6)</f>
        <v>399</v>
      </c>
      <c r="O9" s="411">
        <f t="shared" si="4"/>
        <v>0.89461883408071752</v>
      </c>
      <c r="P9" s="407">
        <f t="shared" si="5"/>
        <v>0.10538116591928248</v>
      </c>
      <c r="R9" s="225" t="s">
        <v>220</v>
      </c>
      <c r="S9" s="158" t="s">
        <v>266</v>
      </c>
      <c r="T9" s="365">
        <f>取引基本表!BD6</f>
        <v>51</v>
      </c>
      <c r="U9" s="446">
        <f>雇用表!V6</f>
        <v>9</v>
      </c>
      <c r="V9" s="447">
        <f>雇用表!V52</f>
        <v>6</v>
      </c>
      <c r="W9" s="413">
        <f t="shared" ref="W9:W47" si="7">U9/T9</f>
        <v>0.17647058823529413</v>
      </c>
      <c r="X9" s="413">
        <f t="shared" ref="X9:X47" si="8">V9/T9</f>
        <v>0.11764705882352941</v>
      </c>
      <c r="Z9" s="225" t="s">
        <v>220</v>
      </c>
      <c r="AA9" s="48" t="s">
        <v>266</v>
      </c>
      <c r="AB9" s="452">
        <v>12</v>
      </c>
      <c r="AC9" s="387">
        <v>20</v>
      </c>
      <c r="AD9" s="387">
        <v>3</v>
      </c>
      <c r="AE9" s="387">
        <v>2</v>
      </c>
      <c r="AF9" s="387">
        <v>-2</v>
      </c>
      <c r="AG9" s="369">
        <v>51</v>
      </c>
      <c r="AH9" s="407">
        <f t="shared" ref="AH9:AH41" si="9">SUM(AB9:AF9)/AG9</f>
        <v>0.68627450980392157</v>
      </c>
      <c r="AI9" s="411">
        <f t="shared" ref="AI9:AI41" si="10">AB9/AG9</f>
        <v>0.23529411764705882</v>
      </c>
      <c r="AK9" s="225" t="s">
        <v>220</v>
      </c>
      <c r="AL9" s="158" t="s">
        <v>266</v>
      </c>
      <c r="AM9" s="383">
        <f>取引基本表!AR6</f>
        <v>152</v>
      </c>
      <c r="AN9" s="407">
        <f t="shared" si="6"/>
        <v>5.5136190016722222E-4</v>
      </c>
      <c r="AP9" s="225" t="s">
        <v>220</v>
      </c>
      <c r="AQ9" s="158" t="s">
        <v>266</v>
      </c>
      <c r="AR9" s="386">
        <f>取引基本表!AX6</f>
        <v>446</v>
      </c>
      <c r="AS9" s="387">
        <f>取引基本表!AY6</f>
        <v>4</v>
      </c>
      <c r="AT9" s="387">
        <f>ABS(取引基本表!BB6)</f>
        <v>399</v>
      </c>
      <c r="AU9" s="388">
        <f t="shared" ref="AU9:AU47" si="11">AS9-AT9</f>
        <v>-395</v>
      </c>
      <c r="AV9" s="411">
        <v>0.59023354564755837</v>
      </c>
      <c r="AW9" s="407">
        <v>0.40976645435244163</v>
      </c>
    </row>
    <row r="10" spans="1:49" x14ac:dyDescent="0.2">
      <c r="A10" s="225" t="s">
        <v>221</v>
      </c>
      <c r="B10" s="158" t="s">
        <v>267</v>
      </c>
      <c r="C10" s="405">
        <f t="shared" si="0"/>
        <v>4.5045045045044585E-3</v>
      </c>
      <c r="D10" s="406">
        <f t="shared" si="1"/>
        <v>0</v>
      </c>
      <c r="E10" s="406">
        <f t="shared" si="1"/>
        <v>0</v>
      </c>
      <c r="F10" s="406">
        <f t="shared" si="2"/>
        <v>0.5714285714285714</v>
      </c>
      <c r="G10" s="406">
        <f t="shared" si="2"/>
        <v>0.2857142857142857</v>
      </c>
      <c r="H10" s="407">
        <f t="shared" si="3"/>
        <v>1.0301761818913889E-3</v>
      </c>
      <c r="K10" s="225" t="s">
        <v>221</v>
      </c>
      <c r="L10" s="158" t="s">
        <v>267</v>
      </c>
      <c r="M10" s="383">
        <f>取引基本表!AX7</f>
        <v>1110</v>
      </c>
      <c r="N10" s="367">
        <f>ABS(取引基本表!BB7)</f>
        <v>1105</v>
      </c>
      <c r="O10" s="411">
        <f t="shared" si="4"/>
        <v>0.99549549549549554</v>
      </c>
      <c r="P10" s="407">
        <f t="shared" si="5"/>
        <v>4.5045045045044585E-3</v>
      </c>
      <c r="R10" s="225" t="s">
        <v>221</v>
      </c>
      <c r="S10" s="158" t="s">
        <v>267</v>
      </c>
      <c r="T10" s="365">
        <f>取引基本表!BD7</f>
        <v>7</v>
      </c>
      <c r="U10" s="446">
        <f>雇用表!V7</f>
        <v>0</v>
      </c>
      <c r="V10" s="447">
        <f>雇用表!V53</f>
        <v>0</v>
      </c>
      <c r="W10" s="413">
        <f t="shared" si="7"/>
        <v>0</v>
      </c>
      <c r="X10" s="413">
        <f t="shared" si="8"/>
        <v>0</v>
      </c>
      <c r="Z10" s="225" t="s">
        <v>221</v>
      </c>
      <c r="AA10" s="48" t="s">
        <v>267</v>
      </c>
      <c r="AB10" s="452">
        <v>2</v>
      </c>
      <c r="AC10" s="387">
        <v>1</v>
      </c>
      <c r="AD10" s="387">
        <v>1</v>
      </c>
      <c r="AE10" s="387">
        <v>0</v>
      </c>
      <c r="AF10" s="387">
        <v>0</v>
      </c>
      <c r="AG10" s="369">
        <v>7</v>
      </c>
      <c r="AH10" s="407">
        <f t="shared" si="9"/>
        <v>0.5714285714285714</v>
      </c>
      <c r="AI10" s="411">
        <f t="shared" si="10"/>
        <v>0.2857142857142857</v>
      </c>
      <c r="AK10" s="225" t="s">
        <v>221</v>
      </c>
      <c r="AL10" s="158" t="s">
        <v>267</v>
      </c>
      <c r="AM10" s="383">
        <f>取引基本表!AR7</f>
        <v>284</v>
      </c>
      <c r="AN10" s="407">
        <f t="shared" si="6"/>
        <v>1.0301761818913889E-3</v>
      </c>
      <c r="AP10" s="225" t="s">
        <v>221</v>
      </c>
      <c r="AQ10" s="158" t="s">
        <v>267</v>
      </c>
      <c r="AR10" s="386">
        <f>取引基本表!AX7</f>
        <v>1110</v>
      </c>
      <c r="AS10" s="387">
        <f>取引基本表!AY7</f>
        <v>2</v>
      </c>
      <c r="AT10" s="387">
        <f>ABS(取引基本表!BB7)</f>
        <v>1105</v>
      </c>
      <c r="AU10" s="388">
        <f t="shared" si="11"/>
        <v>-1103</v>
      </c>
      <c r="AV10" s="411">
        <v>0.31992289294256238</v>
      </c>
      <c r="AW10" s="407">
        <v>0.68007710705743762</v>
      </c>
    </row>
    <row r="11" spans="1:49" x14ac:dyDescent="0.2">
      <c r="A11" s="225" t="s">
        <v>222</v>
      </c>
      <c r="B11" s="158" t="s">
        <v>27</v>
      </c>
      <c r="C11" s="405">
        <f t="shared" si="0"/>
        <v>3.1931139802859887E-3</v>
      </c>
      <c r="D11" s="406">
        <f t="shared" si="1"/>
        <v>2.8571428571428571E-2</v>
      </c>
      <c r="E11" s="406">
        <f t="shared" si="1"/>
        <v>0</v>
      </c>
      <c r="F11" s="406">
        <f t="shared" si="2"/>
        <v>0.6</v>
      </c>
      <c r="G11" s="406">
        <f t="shared" si="2"/>
        <v>0.37142857142857144</v>
      </c>
      <c r="H11" s="407">
        <f t="shared" si="3"/>
        <v>-1.8136904610763891E-5</v>
      </c>
      <c r="K11" s="225" t="s">
        <v>222</v>
      </c>
      <c r="L11" s="158" t="s">
        <v>27</v>
      </c>
      <c r="M11" s="383">
        <f>取引基本表!AX8</f>
        <v>7203</v>
      </c>
      <c r="N11" s="367">
        <f>ABS(取引基本表!BB8)</f>
        <v>7180</v>
      </c>
      <c r="O11" s="411">
        <f t="shared" si="4"/>
        <v>0.99680688601971401</v>
      </c>
      <c r="P11" s="407">
        <f t="shared" si="5"/>
        <v>3.1931139802859887E-3</v>
      </c>
      <c r="R11" s="225" t="s">
        <v>222</v>
      </c>
      <c r="S11" s="158" t="s">
        <v>27</v>
      </c>
      <c r="T11" s="365">
        <f>取引基本表!BD8</f>
        <v>35</v>
      </c>
      <c r="U11" s="446">
        <f>雇用表!V8</f>
        <v>1</v>
      </c>
      <c r="V11" s="447">
        <f>雇用表!V54</f>
        <v>0</v>
      </c>
      <c r="W11" s="413">
        <f t="shared" si="7"/>
        <v>2.8571428571428571E-2</v>
      </c>
      <c r="X11" s="413">
        <f t="shared" si="8"/>
        <v>0</v>
      </c>
      <c r="Z11" s="225" t="s">
        <v>222</v>
      </c>
      <c r="AA11" s="48" t="s">
        <v>27</v>
      </c>
      <c r="AB11" s="452">
        <v>13</v>
      </c>
      <c r="AC11" s="387">
        <v>1</v>
      </c>
      <c r="AD11" s="387">
        <v>4</v>
      </c>
      <c r="AE11" s="387">
        <v>3</v>
      </c>
      <c r="AF11" s="387">
        <v>0</v>
      </c>
      <c r="AG11" s="369">
        <v>35</v>
      </c>
      <c r="AH11" s="407">
        <f t="shared" si="9"/>
        <v>0.6</v>
      </c>
      <c r="AI11" s="411">
        <f t="shared" si="10"/>
        <v>0.37142857142857144</v>
      </c>
      <c r="AK11" s="225" t="s">
        <v>222</v>
      </c>
      <c r="AL11" s="158" t="s">
        <v>27</v>
      </c>
      <c r="AM11" s="383">
        <f>取引基本表!AR8</f>
        <v>-5</v>
      </c>
      <c r="AN11" s="407">
        <f t="shared" si="6"/>
        <v>-1.8136904610763891E-5</v>
      </c>
      <c r="AP11" s="225" t="s">
        <v>222</v>
      </c>
      <c r="AQ11" s="158" t="s">
        <v>27</v>
      </c>
      <c r="AR11" s="386">
        <f>取引基本表!AX8</f>
        <v>7203</v>
      </c>
      <c r="AS11" s="387">
        <f>取引基本表!AY8</f>
        <v>12</v>
      </c>
      <c r="AT11" s="387">
        <f>ABS(取引基本表!BB8)</f>
        <v>7180</v>
      </c>
      <c r="AU11" s="388">
        <f t="shared" si="11"/>
        <v>-7168</v>
      </c>
      <c r="AV11" s="411">
        <v>0.97885279843965589</v>
      </c>
      <c r="AW11" s="407">
        <v>2.1147201560344109E-2</v>
      </c>
    </row>
    <row r="12" spans="1:49" x14ac:dyDescent="0.2">
      <c r="A12" s="225" t="s">
        <v>223</v>
      </c>
      <c r="B12" s="158" t="s">
        <v>191</v>
      </c>
      <c r="C12" s="405">
        <f t="shared" si="0"/>
        <v>6.6043595279642764E-2</v>
      </c>
      <c r="D12" s="406">
        <f t="shared" si="1"/>
        <v>7.3571164053820512E-2</v>
      </c>
      <c r="E12" s="406">
        <f t="shared" si="1"/>
        <v>7.8015059869151956E-2</v>
      </c>
      <c r="F12" s="406">
        <f t="shared" si="2"/>
        <v>0.31027033699543266</v>
      </c>
      <c r="G12" s="406">
        <f t="shared" si="2"/>
        <v>0.14090852981113441</v>
      </c>
      <c r="H12" s="407">
        <f t="shared" si="3"/>
        <v>8.4811793340854105E-2</v>
      </c>
      <c r="K12" s="225" t="s">
        <v>223</v>
      </c>
      <c r="L12" s="158" t="s">
        <v>191</v>
      </c>
      <c r="M12" s="383">
        <f>取引基本表!AX9</f>
        <v>33811</v>
      </c>
      <c r="N12" s="367">
        <f>ABS(取引基本表!BB9)</f>
        <v>31578</v>
      </c>
      <c r="O12" s="411">
        <f t="shared" si="4"/>
        <v>0.93395640472035724</v>
      </c>
      <c r="P12" s="407">
        <f t="shared" si="5"/>
        <v>6.6043595279642764E-2</v>
      </c>
      <c r="R12" s="225" t="s">
        <v>223</v>
      </c>
      <c r="S12" s="158" t="s">
        <v>191</v>
      </c>
      <c r="T12" s="365">
        <f>取引基本表!BD9</f>
        <v>16202</v>
      </c>
      <c r="U12" s="446">
        <f>雇用表!V9</f>
        <v>1192</v>
      </c>
      <c r="V12" s="447">
        <f>雇用表!V55</f>
        <v>1264</v>
      </c>
      <c r="W12" s="413">
        <f t="shared" si="7"/>
        <v>7.3571164053820512E-2</v>
      </c>
      <c r="X12" s="413">
        <f t="shared" si="8"/>
        <v>7.8015059869151956E-2</v>
      </c>
      <c r="Z12" s="225" t="s">
        <v>223</v>
      </c>
      <c r="AA12" s="48" t="s">
        <v>191</v>
      </c>
      <c r="AB12" s="452">
        <v>2283</v>
      </c>
      <c r="AC12" s="387">
        <v>1243</v>
      </c>
      <c r="AD12" s="387">
        <v>831</v>
      </c>
      <c r="AE12" s="387">
        <v>738</v>
      </c>
      <c r="AF12" s="387">
        <v>-68</v>
      </c>
      <c r="AG12" s="369">
        <v>16202</v>
      </c>
      <c r="AH12" s="407">
        <f t="shared" si="9"/>
        <v>0.31027033699543266</v>
      </c>
      <c r="AI12" s="411">
        <f t="shared" si="10"/>
        <v>0.14090852981113441</v>
      </c>
      <c r="AK12" s="225" t="s">
        <v>223</v>
      </c>
      <c r="AL12" s="158" t="s">
        <v>191</v>
      </c>
      <c r="AM12" s="383">
        <f>取引基本表!AR9</f>
        <v>23381</v>
      </c>
      <c r="AN12" s="407">
        <f t="shared" si="6"/>
        <v>8.4811793340854105E-2</v>
      </c>
      <c r="AP12" s="225" t="s">
        <v>223</v>
      </c>
      <c r="AQ12" s="158" t="s">
        <v>191</v>
      </c>
      <c r="AR12" s="386">
        <f>取引基本表!AX9</f>
        <v>33811</v>
      </c>
      <c r="AS12" s="387">
        <f>取引基本表!AY9</f>
        <v>13969</v>
      </c>
      <c r="AT12" s="387">
        <f>ABS(取引基本表!BB9)</f>
        <v>31578</v>
      </c>
      <c r="AU12" s="388">
        <f t="shared" si="11"/>
        <v>-17609</v>
      </c>
      <c r="AV12" s="411">
        <v>0.73020703224841943</v>
      </c>
      <c r="AW12" s="407">
        <v>0.26979296775158057</v>
      </c>
    </row>
    <row r="13" spans="1:49" x14ac:dyDescent="0.2">
      <c r="A13" s="225" t="s">
        <v>224</v>
      </c>
      <c r="B13" s="158" t="s">
        <v>28</v>
      </c>
      <c r="C13" s="405">
        <f t="shared" si="0"/>
        <v>0</v>
      </c>
      <c r="D13" s="406">
        <f t="shared" si="1"/>
        <v>0.4336283185840708</v>
      </c>
      <c r="E13" s="406">
        <f t="shared" si="1"/>
        <v>0.32743362831858408</v>
      </c>
      <c r="F13" s="406">
        <f t="shared" si="2"/>
        <v>0.38938053097345132</v>
      </c>
      <c r="G13" s="406">
        <f t="shared" si="2"/>
        <v>0.24778761061946902</v>
      </c>
      <c r="H13" s="407">
        <f t="shared" si="3"/>
        <v>1.3780420123258403E-2</v>
      </c>
      <c r="K13" s="225" t="s">
        <v>224</v>
      </c>
      <c r="L13" s="158" t="s">
        <v>28</v>
      </c>
      <c r="M13" s="383">
        <f>取引基本表!AX10</f>
        <v>5449</v>
      </c>
      <c r="N13" s="367">
        <f>ABS(取引基本表!BB10)</f>
        <v>5449</v>
      </c>
      <c r="O13" s="411">
        <f t="shared" si="4"/>
        <v>1</v>
      </c>
      <c r="P13" s="407">
        <f t="shared" si="5"/>
        <v>0</v>
      </c>
      <c r="R13" s="225" t="s">
        <v>224</v>
      </c>
      <c r="S13" s="158" t="s">
        <v>28</v>
      </c>
      <c r="T13" s="365">
        <f>取引基本表!BD10</f>
        <v>113</v>
      </c>
      <c r="U13" s="446">
        <f>雇用表!V10</f>
        <v>49</v>
      </c>
      <c r="V13" s="447">
        <f>雇用表!V56</f>
        <v>37</v>
      </c>
      <c r="W13" s="413">
        <f t="shared" si="7"/>
        <v>0.4336283185840708</v>
      </c>
      <c r="X13" s="413">
        <f t="shared" si="8"/>
        <v>0.32743362831858408</v>
      </c>
      <c r="Z13" s="225" t="s">
        <v>224</v>
      </c>
      <c r="AA13" s="48" t="s">
        <v>28</v>
      </c>
      <c r="AB13" s="452">
        <v>28</v>
      </c>
      <c r="AC13" s="387">
        <v>-2</v>
      </c>
      <c r="AD13" s="387">
        <v>13</v>
      </c>
      <c r="AE13" s="387">
        <v>5</v>
      </c>
      <c r="AF13" s="387">
        <v>0</v>
      </c>
      <c r="AG13" s="369">
        <v>113</v>
      </c>
      <c r="AH13" s="407">
        <f t="shared" si="9"/>
        <v>0.38938053097345132</v>
      </c>
      <c r="AI13" s="411">
        <f t="shared" si="10"/>
        <v>0.24778761061946902</v>
      </c>
      <c r="AK13" s="225" t="s">
        <v>224</v>
      </c>
      <c r="AL13" s="158" t="s">
        <v>28</v>
      </c>
      <c r="AM13" s="383">
        <f>取引基本表!AR10</f>
        <v>3799</v>
      </c>
      <c r="AN13" s="407">
        <f t="shared" si="6"/>
        <v>1.3780420123258403E-2</v>
      </c>
      <c r="AP13" s="225" t="s">
        <v>224</v>
      </c>
      <c r="AQ13" s="158" t="s">
        <v>28</v>
      </c>
      <c r="AR13" s="386">
        <f>取引基本表!AX10</f>
        <v>5449</v>
      </c>
      <c r="AS13" s="387">
        <f>取引基本表!AY10</f>
        <v>113</v>
      </c>
      <c r="AT13" s="387">
        <f>ABS(取引基本表!BB10)</f>
        <v>5449</v>
      </c>
      <c r="AU13" s="388">
        <f t="shared" si="11"/>
        <v>-5336</v>
      </c>
      <c r="AV13" s="411">
        <v>0.93315766467397665</v>
      </c>
      <c r="AW13" s="407">
        <v>6.684233532602335E-2</v>
      </c>
    </row>
    <row r="14" spans="1:49" x14ac:dyDescent="0.2">
      <c r="A14" s="225" t="s">
        <v>225</v>
      </c>
      <c r="B14" s="158" t="s">
        <v>268</v>
      </c>
      <c r="C14" s="405">
        <f t="shared" si="0"/>
        <v>0.21132596685082872</v>
      </c>
      <c r="D14" s="406">
        <f t="shared" si="1"/>
        <v>3.2144693982513288E-2</v>
      </c>
      <c r="E14" s="406">
        <f t="shared" si="1"/>
        <v>3.1630378878793074E-2</v>
      </c>
      <c r="F14" s="406">
        <f t="shared" si="2"/>
        <v>0.30327447282701869</v>
      </c>
      <c r="G14" s="406">
        <f t="shared" si="2"/>
        <v>0.15875192868163895</v>
      </c>
      <c r="H14" s="407">
        <f t="shared" si="3"/>
        <v>1.0700773720350694E-3</v>
      </c>
      <c r="K14" s="225" t="s">
        <v>225</v>
      </c>
      <c r="L14" s="158" t="s">
        <v>268</v>
      </c>
      <c r="M14" s="383">
        <f>取引基本表!AX11</f>
        <v>11584</v>
      </c>
      <c r="N14" s="367">
        <f>ABS(取引基本表!BB11)</f>
        <v>9136</v>
      </c>
      <c r="O14" s="411">
        <f t="shared" si="4"/>
        <v>0.78867403314917128</v>
      </c>
      <c r="P14" s="407">
        <f t="shared" si="5"/>
        <v>0.21132596685082872</v>
      </c>
      <c r="R14" s="225" t="s">
        <v>225</v>
      </c>
      <c r="S14" s="158" t="s">
        <v>268</v>
      </c>
      <c r="T14" s="365">
        <f>取引基本表!BD11</f>
        <v>11666</v>
      </c>
      <c r="U14" s="446">
        <f>雇用表!V11</f>
        <v>375</v>
      </c>
      <c r="V14" s="447">
        <f>雇用表!V57</f>
        <v>369</v>
      </c>
      <c r="W14" s="413">
        <f t="shared" si="7"/>
        <v>3.2144693982513288E-2</v>
      </c>
      <c r="X14" s="413">
        <f t="shared" si="8"/>
        <v>3.1630378878793074E-2</v>
      </c>
      <c r="Z14" s="225" t="s">
        <v>225</v>
      </c>
      <c r="AA14" s="48" t="s">
        <v>268</v>
      </c>
      <c r="AB14" s="452">
        <v>1852</v>
      </c>
      <c r="AC14" s="387">
        <v>789</v>
      </c>
      <c r="AD14" s="387">
        <v>613</v>
      </c>
      <c r="AE14" s="387">
        <v>284</v>
      </c>
      <c r="AF14" s="387">
        <v>0</v>
      </c>
      <c r="AG14" s="369">
        <v>11666</v>
      </c>
      <c r="AH14" s="407">
        <f t="shared" si="9"/>
        <v>0.30327447282701869</v>
      </c>
      <c r="AI14" s="411">
        <f t="shared" si="10"/>
        <v>0.15875192868163895</v>
      </c>
      <c r="AK14" s="225" t="s">
        <v>225</v>
      </c>
      <c r="AL14" s="158" t="s">
        <v>268</v>
      </c>
      <c r="AM14" s="383">
        <f>取引基本表!AR11</f>
        <v>295</v>
      </c>
      <c r="AN14" s="407">
        <f t="shared" si="6"/>
        <v>1.0700773720350694E-3</v>
      </c>
      <c r="AP14" s="225" t="s">
        <v>225</v>
      </c>
      <c r="AQ14" s="158" t="s">
        <v>268</v>
      </c>
      <c r="AR14" s="386">
        <f>取引基本表!AX11</f>
        <v>11584</v>
      </c>
      <c r="AS14" s="387">
        <f>取引基本表!AY11</f>
        <v>9218</v>
      </c>
      <c r="AT14" s="387">
        <f>ABS(取引基本表!BB11)</f>
        <v>9136</v>
      </c>
      <c r="AU14" s="388">
        <f t="shared" si="11"/>
        <v>82</v>
      </c>
      <c r="AV14" s="411">
        <v>0.78289172072298208</v>
      </c>
      <c r="AW14" s="407">
        <v>0.21710827927701792</v>
      </c>
    </row>
    <row r="15" spans="1:49" x14ac:dyDescent="0.2">
      <c r="A15" s="225" t="s">
        <v>226</v>
      </c>
      <c r="B15" s="158" t="s">
        <v>29</v>
      </c>
      <c r="C15" s="405">
        <f t="shared" si="0"/>
        <v>0</v>
      </c>
      <c r="D15" s="406">
        <f t="shared" si="1"/>
        <v>2.6036578049742035E-2</v>
      </c>
      <c r="E15" s="406">
        <f t="shared" si="1"/>
        <v>2.4065408546305341E-2</v>
      </c>
      <c r="F15" s="406">
        <f t="shared" si="2"/>
        <v>0.30380007199053838</v>
      </c>
      <c r="G15" s="406">
        <f t="shared" si="2"/>
        <v>9.5610291218868382E-2</v>
      </c>
      <c r="H15" s="407">
        <f t="shared" si="3"/>
        <v>7.8206332681613894E-3</v>
      </c>
      <c r="K15" s="225" t="s">
        <v>226</v>
      </c>
      <c r="L15" s="158" t="s">
        <v>29</v>
      </c>
      <c r="M15" s="383">
        <f>取引基本表!AX12</f>
        <v>42437</v>
      </c>
      <c r="N15" s="367">
        <f>ABS(取引基本表!BB12)</f>
        <v>42437</v>
      </c>
      <c r="O15" s="411">
        <f t="shared" si="4"/>
        <v>1</v>
      </c>
      <c r="P15" s="407">
        <f t="shared" si="5"/>
        <v>0</v>
      </c>
      <c r="R15" s="225" t="s">
        <v>226</v>
      </c>
      <c r="S15" s="158" t="s">
        <v>29</v>
      </c>
      <c r="T15" s="365">
        <f>取引基本表!BD12</f>
        <v>58341</v>
      </c>
      <c r="U15" s="446">
        <f>雇用表!V12</f>
        <v>1519</v>
      </c>
      <c r="V15" s="447">
        <f>雇用表!V58</f>
        <v>1404</v>
      </c>
      <c r="W15" s="413">
        <f t="shared" si="7"/>
        <v>2.6036578049742035E-2</v>
      </c>
      <c r="X15" s="413">
        <f t="shared" si="8"/>
        <v>2.4065408546305341E-2</v>
      </c>
      <c r="Z15" s="225" t="s">
        <v>226</v>
      </c>
      <c r="AA15" s="48" t="s">
        <v>29</v>
      </c>
      <c r="AB15" s="452">
        <v>5578</v>
      </c>
      <c r="AC15" s="387">
        <v>3537</v>
      </c>
      <c r="AD15" s="387">
        <v>7468</v>
      </c>
      <c r="AE15" s="387">
        <v>1141</v>
      </c>
      <c r="AF15" s="387">
        <v>0</v>
      </c>
      <c r="AG15" s="369">
        <v>58341</v>
      </c>
      <c r="AH15" s="407">
        <f t="shared" si="9"/>
        <v>0.30380007199053838</v>
      </c>
      <c r="AI15" s="411">
        <f t="shared" si="10"/>
        <v>9.5610291218868382E-2</v>
      </c>
      <c r="AK15" s="225" t="s">
        <v>226</v>
      </c>
      <c r="AL15" s="158" t="s">
        <v>29</v>
      </c>
      <c r="AM15" s="383">
        <f>取引基本表!AR12</f>
        <v>2156</v>
      </c>
      <c r="AN15" s="407">
        <f t="shared" si="6"/>
        <v>7.8206332681613894E-3</v>
      </c>
      <c r="AP15" s="225" t="s">
        <v>226</v>
      </c>
      <c r="AQ15" s="158" t="s">
        <v>29</v>
      </c>
      <c r="AR15" s="386">
        <f>取引基本表!AX12</f>
        <v>42437</v>
      </c>
      <c r="AS15" s="387">
        <f>取引基本表!AY12</f>
        <v>58341</v>
      </c>
      <c r="AT15" s="387">
        <f>ABS(取引基本表!BB12)</f>
        <v>42437</v>
      </c>
      <c r="AU15" s="388">
        <f t="shared" si="11"/>
        <v>15904</v>
      </c>
      <c r="AV15" s="411">
        <v>0.8222762164835401</v>
      </c>
      <c r="AW15" s="407">
        <v>0.1777237835164599</v>
      </c>
    </row>
    <row r="16" spans="1:49" x14ac:dyDescent="0.2">
      <c r="A16" s="225" t="s">
        <v>227</v>
      </c>
      <c r="B16" s="158" t="s">
        <v>30</v>
      </c>
      <c r="C16" s="405">
        <f t="shared" si="0"/>
        <v>5.160637490513531E-2</v>
      </c>
      <c r="D16" s="406">
        <f t="shared" si="1"/>
        <v>3.1875463306152707E-2</v>
      </c>
      <c r="E16" s="406">
        <f t="shared" si="1"/>
        <v>3.039288361749444E-2</v>
      </c>
      <c r="F16" s="406">
        <f t="shared" si="2"/>
        <v>0.28836174944403259</v>
      </c>
      <c r="G16" s="406">
        <f t="shared" si="2"/>
        <v>3.3358042994810974E-2</v>
      </c>
      <c r="H16" s="407">
        <f t="shared" si="3"/>
        <v>1.6069297485136805E-2</v>
      </c>
      <c r="K16" s="225" t="s">
        <v>227</v>
      </c>
      <c r="L16" s="158" t="s">
        <v>30</v>
      </c>
      <c r="M16" s="383">
        <f>取引基本表!AX13</f>
        <v>11859</v>
      </c>
      <c r="N16" s="367">
        <f>ABS(取引基本表!BB13)</f>
        <v>11247</v>
      </c>
      <c r="O16" s="411">
        <f t="shared" si="4"/>
        <v>0.94839362509486469</v>
      </c>
      <c r="P16" s="407">
        <f t="shared" si="5"/>
        <v>5.160637490513531E-2</v>
      </c>
      <c r="R16" s="225" t="s">
        <v>227</v>
      </c>
      <c r="S16" s="158" t="s">
        <v>30</v>
      </c>
      <c r="T16" s="365">
        <f>取引基本表!BD13</f>
        <v>1349</v>
      </c>
      <c r="U16" s="446">
        <f>雇用表!V13</f>
        <v>43</v>
      </c>
      <c r="V16" s="447">
        <f>雇用表!V59</f>
        <v>41</v>
      </c>
      <c r="W16" s="413">
        <f t="shared" si="7"/>
        <v>3.1875463306152707E-2</v>
      </c>
      <c r="X16" s="413">
        <f t="shared" si="8"/>
        <v>3.039288361749444E-2</v>
      </c>
      <c r="Z16" s="225" t="s">
        <v>227</v>
      </c>
      <c r="AA16" s="48" t="s">
        <v>30</v>
      </c>
      <c r="AB16" s="452">
        <v>45</v>
      </c>
      <c r="AC16" s="387">
        <v>37</v>
      </c>
      <c r="AD16" s="387">
        <v>126</v>
      </c>
      <c r="AE16" s="387">
        <v>184</v>
      </c>
      <c r="AF16" s="387">
        <v>-3</v>
      </c>
      <c r="AG16" s="369">
        <v>1349</v>
      </c>
      <c r="AH16" s="407">
        <f t="shared" si="9"/>
        <v>0.28836174944403259</v>
      </c>
      <c r="AI16" s="411">
        <f t="shared" si="10"/>
        <v>3.3358042994810974E-2</v>
      </c>
      <c r="AK16" s="225" t="s">
        <v>227</v>
      </c>
      <c r="AL16" s="158" t="s">
        <v>30</v>
      </c>
      <c r="AM16" s="383">
        <f>取引基本表!AR13</f>
        <v>4430</v>
      </c>
      <c r="AN16" s="407">
        <f t="shared" si="6"/>
        <v>1.6069297485136805E-2</v>
      </c>
      <c r="AP16" s="225" t="s">
        <v>227</v>
      </c>
      <c r="AQ16" s="158" t="s">
        <v>30</v>
      </c>
      <c r="AR16" s="386">
        <f>取引基本表!AX13</f>
        <v>11859</v>
      </c>
      <c r="AS16" s="387">
        <f>取引基本表!AY13</f>
        <v>737</v>
      </c>
      <c r="AT16" s="387">
        <f>ABS(取引基本表!BB13)</f>
        <v>11247</v>
      </c>
      <c r="AU16" s="388">
        <f t="shared" si="11"/>
        <v>-10510</v>
      </c>
      <c r="AV16" s="411">
        <v>0.87631747448336361</v>
      </c>
      <c r="AW16" s="407">
        <v>0.12368252551663639</v>
      </c>
    </row>
    <row r="17" spans="1:49" x14ac:dyDescent="0.2">
      <c r="A17" s="225" t="s">
        <v>2</v>
      </c>
      <c r="B17" s="158" t="s">
        <v>375</v>
      </c>
      <c r="C17" s="405">
        <f t="shared" si="0"/>
        <v>0.10194271980773084</v>
      </c>
      <c r="D17" s="406">
        <f t="shared" si="1"/>
        <v>8.2490867385948519E-2</v>
      </c>
      <c r="E17" s="406">
        <f t="shared" si="1"/>
        <v>8.6313822105173729E-2</v>
      </c>
      <c r="F17" s="406">
        <f t="shared" si="2"/>
        <v>0.32180783280944697</v>
      </c>
      <c r="G17" s="406">
        <f t="shared" si="2"/>
        <v>0.21196160054370911</v>
      </c>
      <c r="H17" s="407">
        <f t="shared" si="3"/>
        <v>2.8221023574348612E-3</v>
      </c>
      <c r="K17" s="225" t="s">
        <v>2</v>
      </c>
      <c r="L17" s="158" t="s">
        <v>375</v>
      </c>
      <c r="M17" s="383">
        <f>取引基本表!AX14</f>
        <v>19972</v>
      </c>
      <c r="N17" s="367">
        <f>ABS(取引基本表!BB14)</f>
        <v>17936</v>
      </c>
      <c r="O17" s="411">
        <f t="shared" si="4"/>
        <v>0.89805728019226916</v>
      </c>
      <c r="P17" s="407">
        <f t="shared" si="5"/>
        <v>0.10194271980773084</v>
      </c>
      <c r="R17" s="225" t="s">
        <v>2</v>
      </c>
      <c r="S17" s="158" t="s">
        <v>375</v>
      </c>
      <c r="T17" s="365">
        <f>取引基本表!BD14</f>
        <v>11771</v>
      </c>
      <c r="U17" s="446">
        <f>雇用表!V14</f>
        <v>971</v>
      </c>
      <c r="V17" s="447">
        <f>雇用表!V60</f>
        <v>1016</v>
      </c>
      <c r="W17" s="413">
        <f t="shared" si="7"/>
        <v>8.2490867385948519E-2</v>
      </c>
      <c r="X17" s="413">
        <f t="shared" si="8"/>
        <v>8.6313822105173729E-2</v>
      </c>
      <c r="Z17" s="225" t="s">
        <v>2</v>
      </c>
      <c r="AA17" s="48" t="s">
        <v>375</v>
      </c>
      <c r="AB17" s="452">
        <v>2495</v>
      </c>
      <c r="AC17" s="387">
        <v>-78</v>
      </c>
      <c r="AD17" s="387">
        <v>941</v>
      </c>
      <c r="AE17" s="387">
        <v>430</v>
      </c>
      <c r="AF17" s="387">
        <v>0</v>
      </c>
      <c r="AG17" s="369">
        <v>11771</v>
      </c>
      <c r="AH17" s="407">
        <f t="shared" si="9"/>
        <v>0.32180783280944697</v>
      </c>
      <c r="AI17" s="411">
        <f t="shared" si="10"/>
        <v>0.21196160054370911</v>
      </c>
      <c r="AK17" s="225" t="s">
        <v>2</v>
      </c>
      <c r="AL17" s="158" t="s">
        <v>375</v>
      </c>
      <c r="AM17" s="383">
        <f>取引基本表!AR14</f>
        <v>778</v>
      </c>
      <c r="AN17" s="407">
        <f t="shared" si="6"/>
        <v>2.8221023574348612E-3</v>
      </c>
      <c r="AP17" s="225" t="s">
        <v>2</v>
      </c>
      <c r="AQ17" s="158" t="s">
        <v>365</v>
      </c>
      <c r="AR17" s="386">
        <f>取引基本表!AX14</f>
        <v>19972</v>
      </c>
      <c r="AS17" s="387">
        <f>取引基本表!AY14</f>
        <v>9735</v>
      </c>
      <c r="AT17" s="387">
        <f>ABS(取引基本表!BB14)</f>
        <v>17936</v>
      </c>
      <c r="AU17" s="388">
        <f t="shared" si="11"/>
        <v>-8201</v>
      </c>
      <c r="AV17" s="411">
        <v>0.80716043298169571</v>
      </c>
      <c r="AW17" s="407">
        <v>0.19283956701830429</v>
      </c>
    </row>
    <row r="18" spans="1:49" x14ac:dyDescent="0.2">
      <c r="A18" s="225" t="s">
        <v>3</v>
      </c>
      <c r="B18" s="158" t="s">
        <v>31</v>
      </c>
      <c r="C18" s="405">
        <f t="shared" si="0"/>
        <v>6.449787835926446E-2</v>
      </c>
      <c r="D18" s="406">
        <f t="shared" si="1"/>
        <v>2.2415039768618944E-2</v>
      </c>
      <c r="E18" s="406">
        <f t="shared" si="1"/>
        <v>1.6630513376717282E-2</v>
      </c>
      <c r="F18" s="406">
        <f t="shared" si="2"/>
        <v>0.45914678235719453</v>
      </c>
      <c r="G18" s="406">
        <f t="shared" si="2"/>
        <v>0.21547360809833696</v>
      </c>
      <c r="H18" s="407">
        <f t="shared" si="3"/>
        <v>4.2077618696972224E-4</v>
      </c>
      <c r="K18" s="225" t="s">
        <v>3</v>
      </c>
      <c r="L18" s="158" t="s">
        <v>31</v>
      </c>
      <c r="M18" s="383">
        <f>取引基本表!AX15</f>
        <v>3535</v>
      </c>
      <c r="N18" s="367">
        <f>ABS(取引基本表!BB15)</f>
        <v>3307</v>
      </c>
      <c r="O18" s="411">
        <f t="shared" si="4"/>
        <v>0.93550212164073554</v>
      </c>
      <c r="P18" s="407">
        <f t="shared" si="5"/>
        <v>6.449787835926446E-2</v>
      </c>
      <c r="R18" s="225" t="s">
        <v>3</v>
      </c>
      <c r="S18" s="158" t="s">
        <v>31</v>
      </c>
      <c r="T18" s="365">
        <f>取引基本表!BD15</f>
        <v>1383</v>
      </c>
      <c r="U18" s="446">
        <f>雇用表!V15</f>
        <v>31</v>
      </c>
      <c r="V18" s="447">
        <f>雇用表!V61</f>
        <v>23</v>
      </c>
      <c r="W18" s="413">
        <f t="shared" si="7"/>
        <v>2.2415039768618944E-2</v>
      </c>
      <c r="X18" s="413">
        <f t="shared" si="8"/>
        <v>1.6630513376717282E-2</v>
      </c>
      <c r="Z18" s="225" t="s">
        <v>3</v>
      </c>
      <c r="AA18" s="48" t="s">
        <v>31</v>
      </c>
      <c r="AB18" s="452">
        <v>298</v>
      </c>
      <c r="AC18" s="387">
        <v>133</v>
      </c>
      <c r="AD18" s="387">
        <v>161</v>
      </c>
      <c r="AE18" s="387">
        <v>43</v>
      </c>
      <c r="AF18" s="387">
        <v>0</v>
      </c>
      <c r="AG18" s="369">
        <v>1383</v>
      </c>
      <c r="AH18" s="407">
        <f t="shared" si="9"/>
        <v>0.45914678235719453</v>
      </c>
      <c r="AI18" s="411">
        <f t="shared" si="10"/>
        <v>0.21547360809833696</v>
      </c>
      <c r="AK18" s="225" t="s">
        <v>3</v>
      </c>
      <c r="AL18" s="158" t="s">
        <v>31</v>
      </c>
      <c r="AM18" s="383">
        <f>取引基本表!AR15</f>
        <v>116</v>
      </c>
      <c r="AN18" s="407">
        <f t="shared" si="6"/>
        <v>4.2077618696972224E-4</v>
      </c>
      <c r="AP18" s="225" t="s">
        <v>3</v>
      </c>
      <c r="AQ18" s="158" t="s">
        <v>31</v>
      </c>
      <c r="AR18" s="386">
        <f>取引基本表!AX15</f>
        <v>3535</v>
      </c>
      <c r="AS18" s="387">
        <f>取引基本表!AY15</f>
        <v>1155</v>
      </c>
      <c r="AT18" s="387">
        <f>ABS(取引基本表!BB15)</f>
        <v>3307</v>
      </c>
      <c r="AU18" s="388">
        <f t="shared" si="11"/>
        <v>-2152</v>
      </c>
      <c r="AV18" s="411">
        <v>0.69369460950567885</v>
      </c>
      <c r="AW18" s="407">
        <v>0.30630539049432115</v>
      </c>
    </row>
    <row r="19" spans="1:49" x14ac:dyDescent="0.2">
      <c r="A19" s="225" t="s">
        <v>4</v>
      </c>
      <c r="B19" s="158" t="s">
        <v>32</v>
      </c>
      <c r="C19" s="405">
        <f t="shared" si="0"/>
        <v>8.3816636211964779E-2</v>
      </c>
      <c r="D19" s="406">
        <f t="shared" si="1"/>
        <v>1.3059302076643117E-2</v>
      </c>
      <c r="E19" s="406">
        <f t="shared" si="1"/>
        <v>1.4771997430956968E-2</v>
      </c>
      <c r="F19" s="406">
        <f t="shared" si="2"/>
        <v>0.2397773496039392</v>
      </c>
      <c r="G19" s="406">
        <f t="shared" si="2"/>
        <v>5.7589381288803254E-2</v>
      </c>
      <c r="H19" s="407">
        <f t="shared" si="3"/>
        <v>-1.0882142766458335E-4</v>
      </c>
      <c r="K19" s="225" t="s">
        <v>4</v>
      </c>
      <c r="L19" s="158" t="s">
        <v>32</v>
      </c>
      <c r="M19" s="383">
        <f>取引基本表!AX16</f>
        <v>12587</v>
      </c>
      <c r="N19" s="367">
        <f>ABS(取引基本表!BB16)</f>
        <v>11532</v>
      </c>
      <c r="O19" s="411">
        <f t="shared" si="4"/>
        <v>0.91618336378803522</v>
      </c>
      <c r="P19" s="407">
        <f t="shared" si="5"/>
        <v>8.3816636211964779E-2</v>
      </c>
      <c r="R19" s="225" t="s">
        <v>4</v>
      </c>
      <c r="S19" s="158" t="s">
        <v>32</v>
      </c>
      <c r="T19" s="365">
        <f>取引基本表!BD16</f>
        <v>4671</v>
      </c>
      <c r="U19" s="446">
        <f>雇用表!V16</f>
        <v>61</v>
      </c>
      <c r="V19" s="447">
        <f>雇用表!V62</f>
        <v>69</v>
      </c>
      <c r="W19" s="413">
        <f t="shared" si="7"/>
        <v>1.3059302076643117E-2</v>
      </c>
      <c r="X19" s="413">
        <f t="shared" si="8"/>
        <v>1.4771997430956968E-2</v>
      </c>
      <c r="Z19" s="225" t="s">
        <v>4</v>
      </c>
      <c r="AA19" s="48" t="s">
        <v>32</v>
      </c>
      <c r="AB19" s="452">
        <v>269</v>
      </c>
      <c r="AC19" s="387">
        <v>512</v>
      </c>
      <c r="AD19" s="387">
        <v>257</v>
      </c>
      <c r="AE19" s="387">
        <v>82</v>
      </c>
      <c r="AF19" s="387">
        <v>0</v>
      </c>
      <c r="AG19" s="369">
        <v>4671</v>
      </c>
      <c r="AH19" s="407">
        <f t="shared" si="9"/>
        <v>0.2397773496039392</v>
      </c>
      <c r="AI19" s="411">
        <f t="shared" si="10"/>
        <v>5.7589381288803254E-2</v>
      </c>
      <c r="AK19" s="225" t="s">
        <v>4</v>
      </c>
      <c r="AL19" s="158" t="s">
        <v>32</v>
      </c>
      <c r="AM19" s="383">
        <f>取引基本表!AR16</f>
        <v>-30</v>
      </c>
      <c r="AN19" s="407">
        <f t="shared" si="6"/>
        <v>-1.0882142766458335E-4</v>
      </c>
      <c r="AP19" s="225" t="s">
        <v>4</v>
      </c>
      <c r="AQ19" s="158" t="s">
        <v>32</v>
      </c>
      <c r="AR19" s="386">
        <f>取引基本表!AX16</f>
        <v>12587</v>
      </c>
      <c r="AS19" s="387">
        <f>取引基本表!AY16</f>
        <v>3616</v>
      </c>
      <c r="AT19" s="387">
        <f>ABS(取引基本表!BB16)</f>
        <v>11532</v>
      </c>
      <c r="AU19" s="388">
        <f t="shared" si="11"/>
        <v>-7916</v>
      </c>
      <c r="AV19" s="411">
        <v>0.63033685044372512</v>
      </c>
      <c r="AW19" s="407">
        <v>0.36966314955627488</v>
      </c>
    </row>
    <row r="20" spans="1:49" x14ac:dyDescent="0.2">
      <c r="A20" s="225" t="s">
        <v>5</v>
      </c>
      <c r="B20" s="158" t="s">
        <v>33</v>
      </c>
      <c r="C20" s="405">
        <f t="shared" si="0"/>
        <v>0.20483184148778999</v>
      </c>
      <c r="D20" s="406">
        <f t="shared" si="1"/>
        <v>1.650643136221959E-2</v>
      </c>
      <c r="E20" s="406">
        <f t="shared" si="1"/>
        <v>1.8613635365907197E-2</v>
      </c>
      <c r="F20" s="406">
        <f t="shared" si="2"/>
        <v>0.22283682338996444</v>
      </c>
      <c r="G20" s="406">
        <f t="shared" si="2"/>
        <v>0.10000439000834102</v>
      </c>
      <c r="H20" s="407">
        <f t="shared" si="3"/>
        <v>5.2234285279000004E-4</v>
      </c>
      <c r="K20" s="225" t="s">
        <v>5</v>
      </c>
      <c r="L20" s="158" t="s">
        <v>33</v>
      </c>
      <c r="M20" s="383">
        <f>取引基本表!AX17</f>
        <v>23014</v>
      </c>
      <c r="N20" s="367">
        <f>ABS(取引基本表!BB17)</f>
        <v>18300</v>
      </c>
      <c r="O20" s="411">
        <f t="shared" si="4"/>
        <v>0.79516815851221001</v>
      </c>
      <c r="P20" s="407">
        <f t="shared" si="5"/>
        <v>0.20483184148778999</v>
      </c>
      <c r="R20" s="225" t="s">
        <v>5</v>
      </c>
      <c r="S20" s="158" t="s">
        <v>33</v>
      </c>
      <c r="T20" s="365">
        <f>取引基本表!BD17</f>
        <v>22779</v>
      </c>
      <c r="U20" s="446">
        <f>雇用表!V17</f>
        <v>376</v>
      </c>
      <c r="V20" s="447">
        <f>雇用表!V63</f>
        <v>424</v>
      </c>
      <c r="W20" s="413">
        <f t="shared" si="7"/>
        <v>1.650643136221959E-2</v>
      </c>
      <c r="X20" s="413">
        <f t="shared" si="8"/>
        <v>1.8613635365907197E-2</v>
      </c>
      <c r="Z20" s="225" t="s">
        <v>5</v>
      </c>
      <c r="AA20" s="48" t="s">
        <v>33</v>
      </c>
      <c r="AB20" s="452">
        <v>2278</v>
      </c>
      <c r="AC20" s="387">
        <v>1949</v>
      </c>
      <c r="AD20" s="387">
        <v>683</v>
      </c>
      <c r="AE20" s="387">
        <v>166</v>
      </c>
      <c r="AF20" s="387">
        <v>0</v>
      </c>
      <c r="AG20" s="369">
        <v>22779</v>
      </c>
      <c r="AH20" s="407">
        <f t="shared" si="9"/>
        <v>0.22283682338996444</v>
      </c>
      <c r="AI20" s="411">
        <f t="shared" si="10"/>
        <v>0.10000439000834102</v>
      </c>
      <c r="AK20" s="225" t="s">
        <v>5</v>
      </c>
      <c r="AL20" s="158" t="s">
        <v>33</v>
      </c>
      <c r="AM20" s="383">
        <f>取引基本表!AR17</f>
        <v>144</v>
      </c>
      <c r="AN20" s="407">
        <f t="shared" si="6"/>
        <v>5.2234285279000004E-4</v>
      </c>
      <c r="AP20" s="225" t="s">
        <v>5</v>
      </c>
      <c r="AQ20" s="158" t="s">
        <v>33</v>
      </c>
      <c r="AR20" s="386">
        <f>取引基本表!AX17</f>
        <v>23014</v>
      </c>
      <c r="AS20" s="387">
        <f>取引基本表!AY17</f>
        <v>18065</v>
      </c>
      <c r="AT20" s="387">
        <f>ABS(取引基本表!BB17)</f>
        <v>18300</v>
      </c>
      <c r="AU20" s="388">
        <f t="shared" si="11"/>
        <v>-235</v>
      </c>
      <c r="AV20" s="411">
        <v>0.88159848319713086</v>
      </c>
      <c r="AW20" s="407">
        <v>0.11840151680286914</v>
      </c>
    </row>
    <row r="21" spans="1:49" x14ac:dyDescent="0.2">
      <c r="A21" s="225" t="s">
        <v>6</v>
      </c>
      <c r="B21" s="158" t="s">
        <v>34</v>
      </c>
      <c r="C21" s="405">
        <f t="shared" si="0"/>
        <v>0.18990139408364504</v>
      </c>
      <c r="D21" s="406">
        <f t="shared" si="1"/>
        <v>1.7623546511627907E-2</v>
      </c>
      <c r="E21" s="406">
        <f t="shared" si="1"/>
        <v>1.5746124031007752E-2</v>
      </c>
      <c r="F21" s="406">
        <f t="shared" si="2"/>
        <v>0.42587209302325579</v>
      </c>
      <c r="G21" s="406">
        <f t="shared" si="2"/>
        <v>0.28518653100775193</v>
      </c>
      <c r="H21" s="407">
        <f t="shared" si="3"/>
        <v>8.7057142131666677E-4</v>
      </c>
      <c r="K21" s="225" t="s">
        <v>6</v>
      </c>
      <c r="L21" s="158" t="s">
        <v>34</v>
      </c>
      <c r="M21" s="383">
        <f>取引基本表!AX18</f>
        <v>11764</v>
      </c>
      <c r="N21" s="367">
        <f>ABS(取引基本表!BB18)</f>
        <v>9530</v>
      </c>
      <c r="O21" s="411">
        <f t="shared" si="4"/>
        <v>0.81009860591635496</v>
      </c>
      <c r="P21" s="407">
        <f t="shared" si="5"/>
        <v>0.18990139408364504</v>
      </c>
      <c r="R21" s="225" t="s">
        <v>6</v>
      </c>
      <c r="S21" s="158" t="s">
        <v>34</v>
      </c>
      <c r="T21" s="365">
        <f>取引基本表!BD18</f>
        <v>16512</v>
      </c>
      <c r="U21" s="446">
        <f>雇用表!V18</f>
        <v>291</v>
      </c>
      <c r="V21" s="447">
        <f>雇用表!V64</f>
        <v>260</v>
      </c>
      <c r="W21" s="413">
        <f t="shared" si="7"/>
        <v>1.7623546511627907E-2</v>
      </c>
      <c r="X21" s="413">
        <f t="shared" si="8"/>
        <v>1.5746124031007752E-2</v>
      </c>
      <c r="Z21" s="225" t="s">
        <v>6</v>
      </c>
      <c r="AA21" s="48" t="s">
        <v>34</v>
      </c>
      <c r="AB21" s="452">
        <v>4709</v>
      </c>
      <c r="AC21" s="387">
        <v>492</v>
      </c>
      <c r="AD21" s="387">
        <v>1375</v>
      </c>
      <c r="AE21" s="387">
        <v>456</v>
      </c>
      <c r="AF21" s="387">
        <v>0</v>
      </c>
      <c r="AG21" s="369">
        <v>16512</v>
      </c>
      <c r="AH21" s="407">
        <f t="shared" si="9"/>
        <v>0.42587209302325579</v>
      </c>
      <c r="AI21" s="411">
        <f t="shared" si="10"/>
        <v>0.28518653100775193</v>
      </c>
      <c r="AK21" s="225" t="s">
        <v>6</v>
      </c>
      <c r="AL21" s="158" t="s">
        <v>34</v>
      </c>
      <c r="AM21" s="383">
        <f>取引基本表!AR18</f>
        <v>240</v>
      </c>
      <c r="AN21" s="407">
        <f t="shared" si="6"/>
        <v>8.7057142131666677E-4</v>
      </c>
      <c r="AP21" s="225" t="s">
        <v>6</v>
      </c>
      <c r="AQ21" s="158" t="s">
        <v>34</v>
      </c>
      <c r="AR21" s="386">
        <f>取引基本表!AX18</f>
        <v>11764</v>
      </c>
      <c r="AS21" s="387">
        <f>取引基本表!AY18</f>
        <v>14278</v>
      </c>
      <c r="AT21" s="387">
        <f>ABS(取引基本表!BB18)</f>
        <v>9530</v>
      </c>
      <c r="AU21" s="388">
        <f t="shared" si="11"/>
        <v>4748</v>
      </c>
      <c r="AV21" s="411">
        <v>0.73741787363403832</v>
      </c>
      <c r="AW21" s="407">
        <v>0.26258212636596168</v>
      </c>
    </row>
    <row r="22" spans="1:49" x14ac:dyDescent="0.2">
      <c r="A22" s="225" t="s">
        <v>7</v>
      </c>
      <c r="B22" s="158" t="s">
        <v>269</v>
      </c>
      <c r="C22" s="405">
        <f t="shared" si="0"/>
        <v>1.6020972909991271E-2</v>
      </c>
      <c r="D22" s="406">
        <f t="shared" si="1"/>
        <v>3.6491228070175435E-2</v>
      </c>
      <c r="E22" s="406">
        <f t="shared" si="1"/>
        <v>3.5789473684210524E-2</v>
      </c>
      <c r="F22" s="406">
        <f t="shared" si="2"/>
        <v>0.4126315789473684</v>
      </c>
      <c r="G22" s="406">
        <f t="shared" si="2"/>
        <v>0.19438596491228069</v>
      </c>
      <c r="H22" s="407">
        <f t="shared" si="3"/>
        <v>3.9901190143680555E-5</v>
      </c>
      <c r="K22" s="225" t="s">
        <v>7</v>
      </c>
      <c r="L22" s="158" t="s">
        <v>269</v>
      </c>
      <c r="M22" s="383">
        <f>取引基本表!AX19</f>
        <v>3433</v>
      </c>
      <c r="N22" s="367">
        <f>ABS(取引基本表!BB19)</f>
        <v>3378</v>
      </c>
      <c r="O22" s="411">
        <f t="shared" si="4"/>
        <v>0.98397902709000873</v>
      </c>
      <c r="P22" s="407">
        <f t="shared" si="5"/>
        <v>1.6020972909991271E-2</v>
      </c>
      <c r="R22" s="225" t="s">
        <v>7</v>
      </c>
      <c r="S22" s="158" t="s">
        <v>269</v>
      </c>
      <c r="T22" s="365">
        <f>取引基本表!BD19</f>
        <v>1425</v>
      </c>
      <c r="U22" s="446">
        <f>雇用表!V19</f>
        <v>52</v>
      </c>
      <c r="V22" s="447">
        <f>雇用表!V65</f>
        <v>51</v>
      </c>
      <c r="W22" s="413">
        <f t="shared" si="7"/>
        <v>3.6491228070175435E-2</v>
      </c>
      <c r="X22" s="413">
        <f t="shared" si="8"/>
        <v>3.5789473684210524E-2</v>
      </c>
      <c r="Z22" s="225" t="s">
        <v>7</v>
      </c>
      <c r="AA22" s="48" t="s">
        <v>269</v>
      </c>
      <c r="AB22" s="452">
        <v>277</v>
      </c>
      <c r="AC22" s="387">
        <v>152</v>
      </c>
      <c r="AD22" s="387">
        <v>150</v>
      </c>
      <c r="AE22" s="387">
        <v>9</v>
      </c>
      <c r="AF22" s="387">
        <v>0</v>
      </c>
      <c r="AG22" s="369">
        <v>1425</v>
      </c>
      <c r="AH22" s="407">
        <f t="shared" si="9"/>
        <v>0.4126315789473684</v>
      </c>
      <c r="AI22" s="411">
        <f t="shared" si="10"/>
        <v>0.19438596491228069</v>
      </c>
      <c r="AK22" s="225" t="s">
        <v>7</v>
      </c>
      <c r="AL22" s="158" t="s">
        <v>269</v>
      </c>
      <c r="AM22" s="383">
        <f>取引基本表!AR19</f>
        <v>11</v>
      </c>
      <c r="AN22" s="407">
        <f t="shared" si="6"/>
        <v>3.9901190143680555E-5</v>
      </c>
      <c r="AP22" s="225" t="s">
        <v>7</v>
      </c>
      <c r="AQ22" s="158" t="s">
        <v>269</v>
      </c>
      <c r="AR22" s="386">
        <f>取引基本表!AX19</f>
        <v>3433</v>
      </c>
      <c r="AS22" s="387">
        <f>取引基本表!AY19</f>
        <v>1370</v>
      </c>
      <c r="AT22" s="387">
        <f>ABS(取引基本表!BB19)</f>
        <v>3378</v>
      </c>
      <c r="AU22" s="388">
        <f t="shared" si="11"/>
        <v>-2008</v>
      </c>
      <c r="AV22" s="411">
        <v>0.80743251432126495</v>
      </c>
      <c r="AW22" s="407">
        <v>0.19256748567873505</v>
      </c>
    </row>
    <row r="23" spans="1:49" x14ac:dyDescent="0.2">
      <c r="A23" s="225" t="s">
        <v>8</v>
      </c>
      <c r="B23" s="158" t="s">
        <v>270</v>
      </c>
      <c r="C23" s="405">
        <f t="shared" si="0"/>
        <v>0</v>
      </c>
      <c r="D23" s="406">
        <f t="shared" si="1"/>
        <v>3.7604705043664234E-2</v>
      </c>
      <c r="E23" s="406">
        <f t="shared" si="1"/>
        <v>3.920869720192479E-2</v>
      </c>
      <c r="F23" s="406">
        <f t="shared" si="2"/>
        <v>0.44145428622348959</v>
      </c>
      <c r="G23" s="406">
        <f t="shared" si="2"/>
        <v>0.21600427731242203</v>
      </c>
      <c r="H23" s="407">
        <f t="shared" si="3"/>
        <v>2.5391666455069447E-5</v>
      </c>
      <c r="K23" s="225" t="s">
        <v>8</v>
      </c>
      <c r="L23" s="158" t="s">
        <v>270</v>
      </c>
      <c r="M23" s="383">
        <f>取引基本表!AX20</f>
        <v>3244</v>
      </c>
      <c r="N23" s="367">
        <f>ABS(取引基本表!BB20)</f>
        <v>3244</v>
      </c>
      <c r="O23" s="411">
        <f t="shared" si="4"/>
        <v>1</v>
      </c>
      <c r="P23" s="407">
        <f t="shared" si="5"/>
        <v>0</v>
      </c>
      <c r="R23" s="225" t="s">
        <v>8</v>
      </c>
      <c r="S23" s="158" t="s">
        <v>270</v>
      </c>
      <c r="T23" s="365">
        <f>取引基本表!BD20</f>
        <v>5611</v>
      </c>
      <c r="U23" s="446">
        <f>雇用表!V20</f>
        <v>211</v>
      </c>
      <c r="V23" s="447">
        <f>雇用表!V66</f>
        <v>220</v>
      </c>
      <c r="W23" s="413">
        <f t="shared" si="7"/>
        <v>3.7604705043664234E-2</v>
      </c>
      <c r="X23" s="413">
        <f t="shared" si="8"/>
        <v>3.920869720192479E-2</v>
      </c>
      <c r="Z23" s="225" t="s">
        <v>8</v>
      </c>
      <c r="AA23" s="48" t="s">
        <v>270</v>
      </c>
      <c r="AB23" s="452">
        <v>1212</v>
      </c>
      <c r="AC23" s="387">
        <v>631</v>
      </c>
      <c r="AD23" s="387">
        <v>579</v>
      </c>
      <c r="AE23" s="387">
        <v>55</v>
      </c>
      <c r="AF23" s="387">
        <v>0</v>
      </c>
      <c r="AG23" s="369">
        <v>5611</v>
      </c>
      <c r="AH23" s="407">
        <f t="shared" si="9"/>
        <v>0.44145428622348959</v>
      </c>
      <c r="AI23" s="411">
        <f t="shared" si="10"/>
        <v>0.21600427731242203</v>
      </c>
      <c r="AK23" s="225" t="s">
        <v>8</v>
      </c>
      <c r="AL23" s="158" t="s">
        <v>270</v>
      </c>
      <c r="AM23" s="383">
        <f>取引基本表!AR20</f>
        <v>7</v>
      </c>
      <c r="AN23" s="407">
        <f t="shared" si="6"/>
        <v>2.5391666455069447E-5</v>
      </c>
      <c r="AP23" s="225" t="s">
        <v>8</v>
      </c>
      <c r="AQ23" s="158" t="s">
        <v>270</v>
      </c>
      <c r="AR23" s="386">
        <f>取引基本表!AX20</f>
        <v>3244</v>
      </c>
      <c r="AS23" s="387">
        <f>取引基本表!AY20</f>
        <v>5611</v>
      </c>
      <c r="AT23" s="387">
        <f>ABS(取引基本表!BB20)</f>
        <v>3244</v>
      </c>
      <c r="AU23" s="388">
        <f t="shared" si="11"/>
        <v>2367</v>
      </c>
      <c r="AV23" s="411">
        <v>0.79883567479416906</v>
      </c>
      <c r="AW23" s="407">
        <v>0.20116432520583094</v>
      </c>
    </row>
    <row r="24" spans="1:49" x14ac:dyDescent="0.2">
      <c r="A24" s="225" t="s">
        <v>9</v>
      </c>
      <c r="B24" s="158" t="s">
        <v>271</v>
      </c>
      <c r="C24" s="405">
        <f t="shared" si="0"/>
        <v>0.69825317061497971</v>
      </c>
      <c r="D24" s="406">
        <f t="shared" si="1"/>
        <v>8.9026915113871643E-3</v>
      </c>
      <c r="E24" s="406">
        <f t="shared" si="1"/>
        <v>9.316770186335404E-3</v>
      </c>
      <c r="F24" s="406">
        <f t="shared" si="2"/>
        <v>0.39233954451345754</v>
      </c>
      <c r="G24" s="406">
        <f t="shared" si="2"/>
        <v>0.20807453416149069</v>
      </c>
      <c r="H24" s="407">
        <f t="shared" si="3"/>
        <v>2.9019047377222226E-4</v>
      </c>
      <c r="K24" s="225" t="s">
        <v>9</v>
      </c>
      <c r="L24" s="158" t="s">
        <v>271</v>
      </c>
      <c r="M24" s="383">
        <f>取引基本表!AX21</f>
        <v>4179</v>
      </c>
      <c r="N24" s="367">
        <f>ABS(取引基本表!BB21)</f>
        <v>1261</v>
      </c>
      <c r="O24" s="411">
        <f t="shared" si="4"/>
        <v>0.30174682938502034</v>
      </c>
      <c r="P24" s="407">
        <f t="shared" si="5"/>
        <v>0.69825317061497971</v>
      </c>
      <c r="R24" s="225" t="s">
        <v>9</v>
      </c>
      <c r="S24" s="158" t="s">
        <v>271</v>
      </c>
      <c r="T24" s="365">
        <f>取引基本表!BD21</f>
        <v>4830</v>
      </c>
      <c r="U24" s="446">
        <f>雇用表!V21</f>
        <v>43</v>
      </c>
      <c r="V24" s="447">
        <f>雇用表!V67</f>
        <v>45</v>
      </c>
      <c r="W24" s="413">
        <f t="shared" si="7"/>
        <v>8.9026915113871643E-3</v>
      </c>
      <c r="X24" s="413">
        <f t="shared" si="8"/>
        <v>9.316770186335404E-3</v>
      </c>
      <c r="Z24" s="225" t="s">
        <v>9</v>
      </c>
      <c r="AA24" s="48" t="s">
        <v>271</v>
      </c>
      <c r="AB24" s="452">
        <v>1005</v>
      </c>
      <c r="AC24" s="387">
        <v>121</v>
      </c>
      <c r="AD24" s="387">
        <v>693</v>
      </c>
      <c r="AE24" s="387">
        <v>76</v>
      </c>
      <c r="AF24" s="387">
        <v>0</v>
      </c>
      <c r="AG24" s="369">
        <v>4830</v>
      </c>
      <c r="AH24" s="407">
        <f t="shared" si="9"/>
        <v>0.39233954451345754</v>
      </c>
      <c r="AI24" s="411">
        <f t="shared" si="10"/>
        <v>0.20807453416149069</v>
      </c>
      <c r="AK24" s="225" t="s">
        <v>9</v>
      </c>
      <c r="AL24" s="158" t="s">
        <v>271</v>
      </c>
      <c r="AM24" s="383">
        <f>取引基本表!AR21</f>
        <v>80</v>
      </c>
      <c r="AN24" s="407">
        <f t="shared" si="6"/>
        <v>2.9019047377222226E-4</v>
      </c>
      <c r="AP24" s="225" t="s">
        <v>9</v>
      </c>
      <c r="AQ24" s="158" t="s">
        <v>271</v>
      </c>
      <c r="AR24" s="386">
        <f>取引基本表!AX21</f>
        <v>4179</v>
      </c>
      <c r="AS24" s="387">
        <f>取引基本表!AY21</f>
        <v>1912</v>
      </c>
      <c r="AT24" s="387">
        <f>ABS(取引基本表!BB21)</f>
        <v>1261</v>
      </c>
      <c r="AU24" s="388">
        <f t="shared" si="11"/>
        <v>651</v>
      </c>
      <c r="AV24" s="411">
        <v>0.53203541493025519</v>
      </c>
      <c r="AW24" s="407">
        <v>0.46796458506974481</v>
      </c>
    </row>
    <row r="25" spans="1:49" x14ac:dyDescent="0.2">
      <c r="A25" s="225" t="s">
        <v>10</v>
      </c>
      <c r="B25" s="158" t="s">
        <v>272</v>
      </c>
      <c r="C25" s="405">
        <f t="shared" si="0"/>
        <v>6.4698426111756691E-3</v>
      </c>
      <c r="D25" s="406">
        <f t="shared" si="1"/>
        <v>2.1639551413678723E-2</v>
      </c>
      <c r="E25" s="406">
        <f t="shared" si="1"/>
        <v>2.0691833833517612E-2</v>
      </c>
      <c r="F25" s="406">
        <f t="shared" si="2"/>
        <v>0.35065550465961143</v>
      </c>
      <c r="G25" s="406">
        <f t="shared" si="2"/>
        <v>0.19696730374348445</v>
      </c>
      <c r="H25" s="407">
        <f t="shared" si="3"/>
        <v>4.8606904356847223E-4</v>
      </c>
      <c r="K25" s="225" t="s">
        <v>10</v>
      </c>
      <c r="L25" s="158" t="s">
        <v>272</v>
      </c>
      <c r="M25" s="383">
        <f>取引基本表!AX22</f>
        <v>75736</v>
      </c>
      <c r="N25" s="367">
        <f>ABS(取引基本表!BB22)</f>
        <v>75246</v>
      </c>
      <c r="O25" s="411">
        <f t="shared" si="4"/>
        <v>0.99353015738882433</v>
      </c>
      <c r="P25" s="407">
        <f t="shared" si="5"/>
        <v>6.4698426111756691E-3</v>
      </c>
      <c r="R25" s="225" t="s">
        <v>10</v>
      </c>
      <c r="S25" s="158" t="s">
        <v>272</v>
      </c>
      <c r="T25" s="365">
        <f>取引基本表!BD22</f>
        <v>6331</v>
      </c>
      <c r="U25" s="446">
        <f>雇用表!V22</f>
        <v>137</v>
      </c>
      <c r="V25" s="447">
        <f>雇用表!V68</f>
        <v>131</v>
      </c>
      <c r="W25" s="413">
        <f t="shared" si="7"/>
        <v>2.1639551413678723E-2</v>
      </c>
      <c r="X25" s="413">
        <f t="shared" si="8"/>
        <v>2.0691833833517612E-2</v>
      </c>
      <c r="Z25" s="225" t="s">
        <v>10</v>
      </c>
      <c r="AA25" s="48" t="s">
        <v>272</v>
      </c>
      <c r="AB25" s="452">
        <v>1247</v>
      </c>
      <c r="AC25" s="387">
        <v>-266</v>
      </c>
      <c r="AD25" s="387">
        <v>1189</v>
      </c>
      <c r="AE25" s="387">
        <v>50</v>
      </c>
      <c r="AF25" s="387">
        <v>0</v>
      </c>
      <c r="AG25" s="369">
        <v>6331</v>
      </c>
      <c r="AH25" s="407">
        <f t="shared" si="9"/>
        <v>0.35065550465961143</v>
      </c>
      <c r="AI25" s="411">
        <f t="shared" si="10"/>
        <v>0.19696730374348445</v>
      </c>
      <c r="AK25" s="225" t="s">
        <v>10</v>
      </c>
      <c r="AL25" s="158" t="s">
        <v>272</v>
      </c>
      <c r="AM25" s="383">
        <f>取引基本表!AR22</f>
        <v>134</v>
      </c>
      <c r="AN25" s="407">
        <f t="shared" si="6"/>
        <v>4.8606904356847223E-4</v>
      </c>
      <c r="AP25" s="225" t="s">
        <v>10</v>
      </c>
      <c r="AQ25" s="158" t="s">
        <v>272</v>
      </c>
      <c r="AR25" s="386">
        <f>取引基本表!AX22</f>
        <v>75736</v>
      </c>
      <c r="AS25" s="387">
        <f>取引基本表!AY22</f>
        <v>5841</v>
      </c>
      <c r="AT25" s="387">
        <f>ABS(取引基本表!BB22)</f>
        <v>75246</v>
      </c>
      <c r="AU25" s="388">
        <f t="shared" si="11"/>
        <v>-69405</v>
      </c>
      <c r="AV25" s="411">
        <v>0.88160188384965898</v>
      </c>
      <c r="AW25" s="407">
        <v>0.11839811615034102</v>
      </c>
    </row>
    <row r="26" spans="1:49" x14ac:dyDescent="0.2">
      <c r="A26" s="225" t="s">
        <v>11</v>
      </c>
      <c r="B26" s="158" t="s">
        <v>35</v>
      </c>
      <c r="C26" s="405">
        <f t="shared" si="0"/>
        <v>0.30930996714129244</v>
      </c>
      <c r="D26" s="406">
        <f t="shared" si="1"/>
        <v>6.18829559299248E-2</v>
      </c>
      <c r="E26" s="406">
        <f t="shared" si="1"/>
        <v>6.8268705625341347E-2</v>
      </c>
      <c r="F26" s="406">
        <f t="shared" si="2"/>
        <v>0.33483174389782799</v>
      </c>
      <c r="G26" s="406">
        <f t="shared" si="2"/>
        <v>0.19640381464521278</v>
      </c>
      <c r="H26" s="407">
        <f t="shared" si="3"/>
        <v>9.7503999187466672E-3</v>
      </c>
      <c r="K26" s="225" t="s">
        <v>11</v>
      </c>
      <c r="L26" s="158" t="s">
        <v>35</v>
      </c>
      <c r="M26" s="383">
        <f>取引基本表!AX23</f>
        <v>13695</v>
      </c>
      <c r="N26" s="367">
        <f>ABS(取引基本表!BB23)</f>
        <v>9459</v>
      </c>
      <c r="O26" s="411">
        <f t="shared" si="4"/>
        <v>0.69069003285870756</v>
      </c>
      <c r="P26" s="407">
        <f t="shared" si="5"/>
        <v>0.30930996714129244</v>
      </c>
      <c r="R26" s="225" t="s">
        <v>11</v>
      </c>
      <c r="S26" s="158" t="s">
        <v>35</v>
      </c>
      <c r="T26" s="365">
        <f>取引基本表!BD23</f>
        <v>23803</v>
      </c>
      <c r="U26" s="446">
        <f>雇用表!V23</f>
        <v>1473</v>
      </c>
      <c r="V26" s="447">
        <f>雇用表!V69</f>
        <v>1625</v>
      </c>
      <c r="W26" s="413">
        <f t="shared" si="7"/>
        <v>6.18829559299248E-2</v>
      </c>
      <c r="X26" s="413">
        <f t="shared" si="8"/>
        <v>6.8268705625341347E-2</v>
      </c>
      <c r="Z26" s="225" t="s">
        <v>11</v>
      </c>
      <c r="AA26" s="48" t="s">
        <v>35</v>
      </c>
      <c r="AB26" s="452">
        <v>4675</v>
      </c>
      <c r="AC26" s="387">
        <v>-514</v>
      </c>
      <c r="AD26" s="387">
        <v>3715</v>
      </c>
      <c r="AE26" s="387">
        <v>94</v>
      </c>
      <c r="AF26" s="387">
        <v>0</v>
      </c>
      <c r="AG26" s="369">
        <v>23803</v>
      </c>
      <c r="AH26" s="407">
        <f t="shared" si="9"/>
        <v>0.33483174389782799</v>
      </c>
      <c r="AI26" s="411">
        <f t="shared" si="10"/>
        <v>0.19640381464521278</v>
      </c>
      <c r="AK26" s="225" t="s">
        <v>11</v>
      </c>
      <c r="AL26" s="158" t="s">
        <v>35</v>
      </c>
      <c r="AM26" s="383">
        <f>取引基本表!AR23</f>
        <v>2688</v>
      </c>
      <c r="AN26" s="407">
        <f t="shared" si="6"/>
        <v>9.7503999187466672E-3</v>
      </c>
      <c r="AP26" s="225" t="s">
        <v>11</v>
      </c>
      <c r="AQ26" s="158" t="s">
        <v>35</v>
      </c>
      <c r="AR26" s="386">
        <f>取引基本表!AX23</f>
        <v>13695</v>
      </c>
      <c r="AS26" s="387">
        <f>取引基本表!AY23</f>
        <v>19567</v>
      </c>
      <c r="AT26" s="387">
        <f>ABS(取引基本表!BB23)</f>
        <v>9459</v>
      </c>
      <c r="AU26" s="388">
        <f t="shared" si="11"/>
        <v>10108</v>
      </c>
      <c r="AV26" s="411">
        <v>0.70886039128338962</v>
      </c>
      <c r="AW26" s="407">
        <v>0.29113960871661038</v>
      </c>
    </row>
    <row r="27" spans="1:49" x14ac:dyDescent="0.2">
      <c r="A27" s="225" t="s">
        <v>12</v>
      </c>
      <c r="B27" s="158" t="s">
        <v>376</v>
      </c>
      <c r="C27" s="405">
        <f t="shared" si="0"/>
        <v>1</v>
      </c>
      <c r="D27" s="406">
        <f t="shared" si="1"/>
        <v>1.0772001304551276E-2</v>
      </c>
      <c r="E27" s="406">
        <f t="shared" si="1"/>
        <v>1.299351978333105E-2</v>
      </c>
      <c r="F27" s="406">
        <f t="shared" si="2"/>
        <v>0.32230451819045502</v>
      </c>
      <c r="G27" s="406">
        <f t="shared" si="2"/>
        <v>0.17104746959591996</v>
      </c>
      <c r="H27" s="407">
        <f t="shared" si="3"/>
        <v>1.0751557053260833E-2</v>
      </c>
      <c r="K27" s="225" t="s">
        <v>12</v>
      </c>
      <c r="L27" s="158" t="s">
        <v>377</v>
      </c>
      <c r="M27" s="383">
        <f>取引基本表!AX24</f>
        <v>10663</v>
      </c>
      <c r="N27" s="367">
        <f>ABS(取引基本表!BB24)</f>
        <v>0</v>
      </c>
      <c r="O27" s="411">
        <f t="shared" si="4"/>
        <v>0</v>
      </c>
      <c r="P27" s="407">
        <f t="shared" si="5"/>
        <v>1</v>
      </c>
      <c r="R27" s="225" t="s">
        <v>12</v>
      </c>
      <c r="S27" s="158" t="s">
        <v>377</v>
      </c>
      <c r="T27" s="365">
        <f>取引基本表!BD24</f>
        <v>211567</v>
      </c>
      <c r="U27" s="446">
        <f>雇用表!V24</f>
        <v>2279</v>
      </c>
      <c r="V27" s="447">
        <f>雇用表!V70</f>
        <v>2749</v>
      </c>
      <c r="W27" s="413">
        <f t="shared" si="7"/>
        <v>1.0772001304551276E-2</v>
      </c>
      <c r="X27" s="413">
        <f t="shared" si="8"/>
        <v>1.299351978333105E-2</v>
      </c>
      <c r="Z27" s="225" t="s">
        <v>12</v>
      </c>
      <c r="AA27" s="48" t="s">
        <v>366</v>
      </c>
      <c r="AB27" s="452">
        <v>36188</v>
      </c>
      <c r="AC27" s="387">
        <v>-10282</v>
      </c>
      <c r="AD27" s="387">
        <v>39773</v>
      </c>
      <c r="AE27" s="387">
        <v>2512</v>
      </c>
      <c r="AF27" s="387">
        <v>-2</v>
      </c>
      <c r="AG27" s="369">
        <v>211567</v>
      </c>
      <c r="AH27" s="407">
        <f t="shared" si="9"/>
        <v>0.32230451819045502</v>
      </c>
      <c r="AI27" s="411">
        <f t="shared" si="10"/>
        <v>0.17104746959591996</v>
      </c>
      <c r="AK27" s="225" t="s">
        <v>12</v>
      </c>
      <c r="AL27" s="158" t="s">
        <v>366</v>
      </c>
      <c r="AM27" s="383">
        <f>取引基本表!AR24</f>
        <v>2964</v>
      </c>
      <c r="AN27" s="407">
        <f t="shared" si="6"/>
        <v>1.0751557053260833E-2</v>
      </c>
      <c r="AP27" s="225" t="s">
        <v>12</v>
      </c>
      <c r="AQ27" s="158" t="s">
        <v>366</v>
      </c>
      <c r="AR27" s="386">
        <f>取引基本表!AX24</f>
        <v>10663</v>
      </c>
      <c r="AS27" s="387">
        <f>取引基本表!AY24</f>
        <v>200904</v>
      </c>
      <c r="AT27" s="387">
        <f>ABS(取引基本表!BB24)</f>
        <v>0</v>
      </c>
      <c r="AU27" s="388">
        <f t="shared" si="11"/>
        <v>200904</v>
      </c>
      <c r="AV27" s="411">
        <v>0.77609965062016961</v>
      </c>
      <c r="AW27" s="407">
        <v>0.22390034937983039</v>
      </c>
    </row>
    <row r="28" spans="1:49" x14ac:dyDescent="0.2">
      <c r="A28" s="225" t="s">
        <v>13</v>
      </c>
      <c r="B28" s="158" t="s">
        <v>192</v>
      </c>
      <c r="C28" s="405">
        <f t="shared" si="0"/>
        <v>0.18422373610613119</v>
      </c>
      <c r="D28" s="406">
        <f t="shared" si="1"/>
        <v>1.8978391220726327E-2</v>
      </c>
      <c r="E28" s="406">
        <f t="shared" si="1"/>
        <v>1.988347098088019E-2</v>
      </c>
      <c r="F28" s="406">
        <f t="shared" si="2"/>
        <v>0.21354225591130219</v>
      </c>
      <c r="G28" s="406">
        <f t="shared" si="2"/>
        <v>0.12484443941622356</v>
      </c>
      <c r="H28" s="407">
        <f t="shared" si="3"/>
        <v>2.0316960544977711E-2</v>
      </c>
      <c r="K28" s="225" t="s">
        <v>13</v>
      </c>
      <c r="L28" s="158" t="s">
        <v>192</v>
      </c>
      <c r="M28" s="383">
        <f>取引基本表!AX25</f>
        <v>27890</v>
      </c>
      <c r="N28" s="367">
        <f>ABS(取引基本表!BB25)</f>
        <v>22752</v>
      </c>
      <c r="O28" s="411">
        <f t="shared" si="4"/>
        <v>0.81577626389386881</v>
      </c>
      <c r="P28" s="407">
        <f t="shared" si="5"/>
        <v>0.18422373610613119</v>
      </c>
      <c r="R28" s="225" t="s">
        <v>13</v>
      </c>
      <c r="S28" s="158" t="s">
        <v>192</v>
      </c>
      <c r="T28" s="365">
        <f>取引基本表!BD25</f>
        <v>35356</v>
      </c>
      <c r="U28" s="446">
        <f>雇用表!V25</f>
        <v>671</v>
      </c>
      <c r="V28" s="447">
        <f>雇用表!V71</f>
        <v>703</v>
      </c>
      <c r="W28" s="413">
        <f t="shared" si="7"/>
        <v>1.8978391220726327E-2</v>
      </c>
      <c r="X28" s="413">
        <f t="shared" si="8"/>
        <v>1.988347098088019E-2</v>
      </c>
      <c r="Z28" s="225" t="s">
        <v>13</v>
      </c>
      <c r="AA28" s="48" t="s">
        <v>192</v>
      </c>
      <c r="AB28" s="452">
        <v>4414</v>
      </c>
      <c r="AC28" s="387">
        <v>443</v>
      </c>
      <c r="AD28" s="387">
        <v>2411</v>
      </c>
      <c r="AE28" s="387">
        <v>282</v>
      </c>
      <c r="AF28" s="387">
        <v>0</v>
      </c>
      <c r="AG28" s="369">
        <v>35356</v>
      </c>
      <c r="AH28" s="407">
        <f t="shared" si="9"/>
        <v>0.21354225591130219</v>
      </c>
      <c r="AI28" s="411">
        <f t="shared" si="10"/>
        <v>0.12484443941622356</v>
      </c>
      <c r="AK28" s="225" t="s">
        <v>13</v>
      </c>
      <c r="AL28" s="158" t="s">
        <v>192</v>
      </c>
      <c r="AM28" s="383">
        <f>取引基本表!AR25</f>
        <v>5601</v>
      </c>
      <c r="AN28" s="407">
        <f t="shared" si="6"/>
        <v>2.0316960544977711E-2</v>
      </c>
      <c r="AP28" s="225" t="s">
        <v>13</v>
      </c>
      <c r="AQ28" s="158" t="s">
        <v>192</v>
      </c>
      <c r="AR28" s="386">
        <f>取引基本表!AX25</f>
        <v>27890</v>
      </c>
      <c r="AS28" s="387">
        <f>取引基本表!AY25</f>
        <v>30218</v>
      </c>
      <c r="AT28" s="387">
        <f>ABS(取引基本表!BB25)</f>
        <v>22752</v>
      </c>
      <c r="AU28" s="388">
        <f t="shared" si="11"/>
        <v>7466</v>
      </c>
      <c r="AV28" s="411">
        <v>0.77487185874795916</v>
      </c>
      <c r="AW28" s="407">
        <v>0.22512814125204084</v>
      </c>
    </row>
    <row r="29" spans="1:49" x14ac:dyDescent="0.2">
      <c r="A29" s="225" t="s">
        <v>14</v>
      </c>
      <c r="B29" s="158" t="s">
        <v>50</v>
      </c>
      <c r="C29" s="405">
        <f t="shared" si="0"/>
        <v>0.37519639677385563</v>
      </c>
      <c r="D29" s="406">
        <f t="shared" si="1"/>
        <v>3.4821506885360932E-2</v>
      </c>
      <c r="E29" s="406">
        <f t="shared" si="1"/>
        <v>2.4822384001403387E-2</v>
      </c>
      <c r="F29" s="406">
        <f t="shared" si="2"/>
        <v>0.42899745636347691</v>
      </c>
      <c r="G29" s="406">
        <f t="shared" si="2"/>
        <v>0.26085431102534867</v>
      </c>
      <c r="H29" s="407">
        <f t="shared" si="3"/>
        <v>9.7721642042795844E-3</v>
      </c>
      <c r="K29" s="225" t="s">
        <v>14</v>
      </c>
      <c r="L29" s="158" t="s">
        <v>50</v>
      </c>
      <c r="M29" s="383">
        <f>取引基本表!AX26</f>
        <v>9547</v>
      </c>
      <c r="N29" s="367">
        <f>ABS(取引基本表!BB26)</f>
        <v>5965</v>
      </c>
      <c r="O29" s="411">
        <f t="shared" si="4"/>
        <v>0.62480360322614437</v>
      </c>
      <c r="P29" s="407">
        <f t="shared" si="5"/>
        <v>0.37519639677385563</v>
      </c>
      <c r="R29" s="225" t="s">
        <v>14</v>
      </c>
      <c r="S29" s="158" t="s">
        <v>50</v>
      </c>
      <c r="T29" s="365">
        <f>取引基本表!BD26</f>
        <v>11401</v>
      </c>
      <c r="U29" s="446">
        <f>雇用表!V26</f>
        <v>397</v>
      </c>
      <c r="V29" s="447">
        <f>雇用表!V72</f>
        <v>283</v>
      </c>
      <c r="W29" s="413">
        <f t="shared" si="7"/>
        <v>3.4821506885360932E-2</v>
      </c>
      <c r="X29" s="413">
        <f t="shared" si="8"/>
        <v>2.4822384001403387E-2</v>
      </c>
      <c r="Z29" s="225" t="s">
        <v>14</v>
      </c>
      <c r="AA29" s="48" t="s">
        <v>50</v>
      </c>
      <c r="AB29" s="452">
        <v>2974</v>
      </c>
      <c r="AC29" s="387">
        <v>429</v>
      </c>
      <c r="AD29" s="387">
        <v>1170</v>
      </c>
      <c r="AE29" s="387">
        <v>318</v>
      </c>
      <c r="AF29" s="387">
        <v>0</v>
      </c>
      <c r="AG29" s="369">
        <v>11401</v>
      </c>
      <c r="AH29" s="407">
        <f t="shared" si="9"/>
        <v>0.42899745636347691</v>
      </c>
      <c r="AI29" s="411">
        <f t="shared" si="10"/>
        <v>0.26085431102534867</v>
      </c>
      <c r="AK29" s="225" t="s">
        <v>14</v>
      </c>
      <c r="AL29" s="158" t="s">
        <v>50</v>
      </c>
      <c r="AM29" s="383">
        <f>取引基本表!AR26</f>
        <v>2694</v>
      </c>
      <c r="AN29" s="407">
        <f t="shared" si="6"/>
        <v>9.7721642042795844E-3</v>
      </c>
      <c r="AP29" s="225" t="s">
        <v>14</v>
      </c>
      <c r="AQ29" s="158" t="s">
        <v>50</v>
      </c>
      <c r="AR29" s="386">
        <f>取引基本表!AX26</f>
        <v>9547</v>
      </c>
      <c r="AS29" s="387">
        <f>取引基本表!AY26</f>
        <v>7819</v>
      </c>
      <c r="AT29" s="387">
        <f>ABS(取引基本表!BB26)</f>
        <v>5965</v>
      </c>
      <c r="AU29" s="388">
        <f t="shared" si="11"/>
        <v>1854</v>
      </c>
      <c r="AV29" s="411">
        <v>0.79707187916920597</v>
      </c>
      <c r="AW29" s="407">
        <v>0.20292812083079403</v>
      </c>
    </row>
    <row r="30" spans="1:49" x14ac:dyDescent="0.2">
      <c r="A30" s="225" t="s">
        <v>15</v>
      </c>
      <c r="B30" s="158" t="s">
        <v>36</v>
      </c>
      <c r="C30" s="405">
        <f t="shared" si="0"/>
        <v>1</v>
      </c>
      <c r="D30" s="406">
        <f t="shared" si="1"/>
        <v>0.11795616400470166</v>
      </c>
      <c r="E30" s="406">
        <f t="shared" si="1"/>
        <v>7.695498859157851E-2</v>
      </c>
      <c r="F30" s="406">
        <f t="shared" si="2"/>
        <v>0.44064163728133859</v>
      </c>
      <c r="G30" s="406">
        <f t="shared" si="2"/>
        <v>0.34460347092581067</v>
      </c>
      <c r="H30" s="407">
        <f t="shared" si="3"/>
        <v>0</v>
      </c>
      <c r="K30" s="225" t="s">
        <v>15</v>
      </c>
      <c r="L30" s="158" t="s">
        <v>36</v>
      </c>
      <c r="M30" s="383">
        <f>取引基本表!AX27</f>
        <v>14463</v>
      </c>
      <c r="N30" s="367">
        <f>ABS(取引基本表!BB27)</f>
        <v>0</v>
      </c>
      <c r="O30" s="411">
        <f t="shared" si="4"/>
        <v>0</v>
      </c>
      <c r="P30" s="407">
        <f t="shared" si="5"/>
        <v>1</v>
      </c>
      <c r="R30" s="225" t="s">
        <v>15</v>
      </c>
      <c r="S30" s="158" t="s">
        <v>36</v>
      </c>
      <c r="T30" s="365">
        <f>取引基本表!BD27</f>
        <v>14463</v>
      </c>
      <c r="U30" s="446">
        <f>雇用表!V27</f>
        <v>1706</v>
      </c>
      <c r="V30" s="447">
        <f>雇用表!V73</f>
        <v>1113</v>
      </c>
      <c r="W30" s="413">
        <f t="shared" si="7"/>
        <v>0.11795616400470166</v>
      </c>
      <c r="X30" s="413">
        <f t="shared" si="8"/>
        <v>7.695498859157851E-2</v>
      </c>
      <c r="Z30" s="225" t="s">
        <v>15</v>
      </c>
      <c r="AA30" s="48" t="s">
        <v>36</v>
      </c>
      <c r="AB30" s="452">
        <v>4984</v>
      </c>
      <c r="AC30" s="387">
        <v>386</v>
      </c>
      <c r="AD30" s="387">
        <v>531</v>
      </c>
      <c r="AE30" s="387">
        <v>533</v>
      </c>
      <c r="AF30" s="387">
        <v>-61</v>
      </c>
      <c r="AG30" s="369">
        <v>14463</v>
      </c>
      <c r="AH30" s="407">
        <f t="shared" si="9"/>
        <v>0.44064163728133859</v>
      </c>
      <c r="AI30" s="411">
        <f t="shared" si="10"/>
        <v>0.34460347092581067</v>
      </c>
      <c r="AK30" s="225" t="s">
        <v>15</v>
      </c>
      <c r="AL30" s="158" t="s">
        <v>36</v>
      </c>
      <c r="AM30" s="383">
        <f>取引基本表!AR27</f>
        <v>0</v>
      </c>
      <c r="AN30" s="407">
        <f t="shared" si="6"/>
        <v>0</v>
      </c>
      <c r="AP30" s="225" t="s">
        <v>15</v>
      </c>
      <c r="AQ30" s="158" t="s">
        <v>36</v>
      </c>
      <c r="AR30" s="386">
        <f>取引基本表!AX27</f>
        <v>14463</v>
      </c>
      <c r="AS30" s="387">
        <f>取引基本表!AY27</f>
        <v>0</v>
      </c>
      <c r="AT30" s="387">
        <f>ABS(取引基本表!BB27)</f>
        <v>0</v>
      </c>
      <c r="AU30" s="388">
        <f t="shared" si="11"/>
        <v>0</v>
      </c>
      <c r="AV30" s="411">
        <v>0</v>
      </c>
      <c r="AW30" s="407">
        <v>1</v>
      </c>
    </row>
    <row r="31" spans="1:49" x14ac:dyDescent="0.2">
      <c r="A31" s="225" t="s">
        <v>16</v>
      </c>
      <c r="B31" s="158" t="s">
        <v>193</v>
      </c>
      <c r="C31" s="405">
        <f t="shared" si="0"/>
        <v>0.41247576690614662</v>
      </c>
      <c r="D31" s="406">
        <f t="shared" si="1"/>
        <v>3.0074155451798958E-2</v>
      </c>
      <c r="E31" s="406">
        <f t="shared" si="1"/>
        <v>2.6229057951112331E-2</v>
      </c>
      <c r="F31" s="406">
        <f t="shared" si="2"/>
        <v>0.34509750068662454</v>
      </c>
      <c r="G31" s="406">
        <f t="shared" si="2"/>
        <v>7.085965394122494E-2</v>
      </c>
      <c r="H31" s="407">
        <f t="shared" si="3"/>
        <v>2.0541858162151181E-2</v>
      </c>
      <c r="K31" s="225" t="s">
        <v>16</v>
      </c>
      <c r="L31" s="158" t="s">
        <v>193</v>
      </c>
      <c r="M31" s="383">
        <f>取引基本表!AX28</f>
        <v>17538</v>
      </c>
      <c r="N31" s="367">
        <f>ABS(取引基本表!BB28)</f>
        <v>10304</v>
      </c>
      <c r="O31" s="411">
        <f t="shared" si="4"/>
        <v>0.58752423309385338</v>
      </c>
      <c r="P31" s="407">
        <f t="shared" si="5"/>
        <v>0.41247576690614662</v>
      </c>
      <c r="R31" s="225" t="s">
        <v>16</v>
      </c>
      <c r="S31" s="158" t="s">
        <v>193</v>
      </c>
      <c r="T31" s="365">
        <f>取引基本表!BD28</f>
        <v>7282</v>
      </c>
      <c r="U31" s="446">
        <f>雇用表!V28</f>
        <v>219</v>
      </c>
      <c r="V31" s="447">
        <f>雇用表!V74</f>
        <v>191</v>
      </c>
      <c r="W31" s="413">
        <f t="shared" si="7"/>
        <v>3.0074155451798958E-2</v>
      </c>
      <c r="X31" s="413">
        <f t="shared" si="8"/>
        <v>2.6229057951112331E-2</v>
      </c>
      <c r="Z31" s="225" t="s">
        <v>16</v>
      </c>
      <c r="AA31" s="48" t="s">
        <v>193</v>
      </c>
      <c r="AB31" s="452">
        <v>516</v>
      </c>
      <c r="AC31" s="387">
        <v>376</v>
      </c>
      <c r="AD31" s="387">
        <v>1398</v>
      </c>
      <c r="AE31" s="387">
        <v>223</v>
      </c>
      <c r="AF31" s="387">
        <v>0</v>
      </c>
      <c r="AG31" s="369">
        <v>7282</v>
      </c>
      <c r="AH31" s="407">
        <f t="shared" si="9"/>
        <v>0.34509750068662454</v>
      </c>
      <c r="AI31" s="411">
        <f t="shared" si="10"/>
        <v>7.085965394122494E-2</v>
      </c>
      <c r="AK31" s="225" t="s">
        <v>16</v>
      </c>
      <c r="AL31" s="158" t="s">
        <v>193</v>
      </c>
      <c r="AM31" s="383">
        <f>取引基本表!AR28</f>
        <v>5663</v>
      </c>
      <c r="AN31" s="407">
        <f t="shared" si="6"/>
        <v>2.0541858162151181E-2</v>
      </c>
      <c r="AP31" s="225" t="s">
        <v>16</v>
      </c>
      <c r="AQ31" s="158" t="s">
        <v>193</v>
      </c>
      <c r="AR31" s="386">
        <f>取引基本表!AX28</f>
        <v>17538</v>
      </c>
      <c r="AS31" s="387">
        <f>取引基本表!AY28</f>
        <v>48</v>
      </c>
      <c r="AT31" s="387">
        <f>ABS(取引基本表!BB28)</f>
        <v>10304</v>
      </c>
      <c r="AU31" s="388">
        <f t="shared" si="11"/>
        <v>-10256</v>
      </c>
      <c r="AV31" s="411">
        <v>3.3200621348077096E-3</v>
      </c>
      <c r="AW31" s="407">
        <v>0.99667993786519227</v>
      </c>
    </row>
    <row r="32" spans="1:49" x14ac:dyDescent="0.2">
      <c r="A32" s="225" t="s">
        <v>17</v>
      </c>
      <c r="B32" s="158" t="s">
        <v>273</v>
      </c>
      <c r="C32" s="405">
        <f t="shared" si="0"/>
        <v>0.57030303030303031</v>
      </c>
      <c r="D32" s="406">
        <f t="shared" si="1"/>
        <v>2.4802110817941952E-2</v>
      </c>
      <c r="E32" s="406">
        <f t="shared" si="1"/>
        <v>3.5883905013192614E-2</v>
      </c>
      <c r="F32" s="406">
        <f t="shared" si="2"/>
        <v>0.48284960422163586</v>
      </c>
      <c r="G32" s="406">
        <f t="shared" si="2"/>
        <v>0.14036939313984167</v>
      </c>
      <c r="H32" s="407">
        <f t="shared" si="3"/>
        <v>5.992433283396389E-3</v>
      </c>
      <c r="K32" s="225" t="s">
        <v>17</v>
      </c>
      <c r="L32" s="158" t="s">
        <v>273</v>
      </c>
      <c r="M32" s="383">
        <f>取引基本表!AX29</f>
        <v>3300</v>
      </c>
      <c r="N32" s="367">
        <f>ABS(取引基本表!BB29)</f>
        <v>1418</v>
      </c>
      <c r="O32" s="411">
        <f t="shared" si="4"/>
        <v>0.42969696969696969</v>
      </c>
      <c r="P32" s="407">
        <f t="shared" si="5"/>
        <v>0.57030303030303031</v>
      </c>
      <c r="R32" s="225" t="s">
        <v>17</v>
      </c>
      <c r="S32" s="158" t="s">
        <v>273</v>
      </c>
      <c r="T32" s="365">
        <f>取引基本表!BD29</f>
        <v>1895</v>
      </c>
      <c r="U32" s="446">
        <f>雇用表!V29</f>
        <v>47</v>
      </c>
      <c r="V32" s="447">
        <f>雇用表!V75</f>
        <v>68</v>
      </c>
      <c r="W32" s="413">
        <f t="shared" si="7"/>
        <v>2.4802110817941952E-2</v>
      </c>
      <c r="X32" s="413">
        <f t="shared" si="8"/>
        <v>3.5883905013192614E-2</v>
      </c>
      <c r="Z32" s="225" t="s">
        <v>17</v>
      </c>
      <c r="AA32" s="48" t="s">
        <v>273</v>
      </c>
      <c r="AB32" s="452">
        <v>266</v>
      </c>
      <c r="AC32" s="387">
        <v>246</v>
      </c>
      <c r="AD32" s="387">
        <v>408</v>
      </c>
      <c r="AE32" s="387">
        <v>87</v>
      </c>
      <c r="AF32" s="387">
        <v>-92</v>
      </c>
      <c r="AG32" s="369">
        <v>1895</v>
      </c>
      <c r="AH32" s="407">
        <f t="shared" si="9"/>
        <v>0.48284960422163586</v>
      </c>
      <c r="AI32" s="411">
        <f t="shared" si="10"/>
        <v>0.14036939313984167</v>
      </c>
      <c r="AK32" s="225" t="s">
        <v>17</v>
      </c>
      <c r="AL32" s="158" t="s">
        <v>273</v>
      </c>
      <c r="AM32" s="383">
        <f>取引基本表!AR29</f>
        <v>1652</v>
      </c>
      <c r="AN32" s="407">
        <f t="shared" si="6"/>
        <v>5.992433283396389E-3</v>
      </c>
      <c r="AP32" s="225" t="s">
        <v>17</v>
      </c>
      <c r="AQ32" s="158" t="s">
        <v>273</v>
      </c>
      <c r="AR32" s="386">
        <f>取引基本表!AX29</f>
        <v>3300</v>
      </c>
      <c r="AS32" s="387">
        <f>取引基本表!AY29</f>
        <v>13</v>
      </c>
      <c r="AT32" s="387">
        <f>ABS(取引基本表!BB29)</f>
        <v>1418</v>
      </c>
      <c r="AU32" s="388">
        <f t="shared" si="11"/>
        <v>-1405</v>
      </c>
      <c r="AV32" s="411">
        <v>2.6249531258370389E-4</v>
      </c>
      <c r="AW32" s="407">
        <v>0.99973750468741629</v>
      </c>
    </row>
    <row r="33" spans="1:49" x14ac:dyDescent="0.2">
      <c r="A33" s="225" t="s">
        <v>18</v>
      </c>
      <c r="B33" s="158" t="s">
        <v>274</v>
      </c>
      <c r="C33" s="405">
        <f t="shared" si="0"/>
        <v>0.6011428571428572</v>
      </c>
      <c r="D33" s="406">
        <f t="shared" si="1"/>
        <v>0.13725490196078433</v>
      </c>
      <c r="E33" s="406">
        <f t="shared" si="1"/>
        <v>0.12839974699557241</v>
      </c>
      <c r="F33" s="406">
        <f t="shared" si="2"/>
        <v>0.64579380139152431</v>
      </c>
      <c r="G33" s="406">
        <f t="shared" si="2"/>
        <v>0.50790638836179636</v>
      </c>
      <c r="H33" s="407">
        <f t="shared" si="3"/>
        <v>9.0684523053819453E-4</v>
      </c>
      <c r="K33" s="225" t="s">
        <v>18</v>
      </c>
      <c r="L33" s="158" t="s">
        <v>274</v>
      </c>
      <c r="M33" s="383">
        <f>取引基本表!AX30</f>
        <v>2625</v>
      </c>
      <c r="N33" s="367">
        <f>ABS(取引基本表!BB30)</f>
        <v>1047</v>
      </c>
      <c r="O33" s="411">
        <f t="shared" si="4"/>
        <v>0.39885714285714285</v>
      </c>
      <c r="P33" s="407">
        <f t="shared" si="5"/>
        <v>0.6011428571428572</v>
      </c>
      <c r="R33" s="225" t="s">
        <v>18</v>
      </c>
      <c r="S33" s="158" t="s">
        <v>274</v>
      </c>
      <c r="T33" s="365">
        <f>取引基本表!BD30</f>
        <v>1581</v>
      </c>
      <c r="U33" s="446">
        <f>雇用表!V30</f>
        <v>217</v>
      </c>
      <c r="V33" s="447">
        <f>雇用表!V76</f>
        <v>203</v>
      </c>
      <c r="W33" s="413">
        <f t="shared" si="7"/>
        <v>0.13725490196078433</v>
      </c>
      <c r="X33" s="413">
        <f t="shared" si="8"/>
        <v>0.12839974699557241</v>
      </c>
      <c r="Z33" s="225" t="s">
        <v>18</v>
      </c>
      <c r="AA33" s="48" t="s">
        <v>274</v>
      </c>
      <c r="AB33" s="452">
        <v>803</v>
      </c>
      <c r="AC33" s="387">
        <v>59</v>
      </c>
      <c r="AD33" s="387">
        <v>128</v>
      </c>
      <c r="AE33" s="387">
        <v>31</v>
      </c>
      <c r="AF33" s="387">
        <v>0</v>
      </c>
      <c r="AG33" s="369">
        <v>1581</v>
      </c>
      <c r="AH33" s="407">
        <f t="shared" si="9"/>
        <v>0.64579380139152431</v>
      </c>
      <c r="AI33" s="411">
        <f t="shared" si="10"/>
        <v>0.50790638836179636</v>
      </c>
      <c r="AK33" s="225" t="s">
        <v>18</v>
      </c>
      <c r="AL33" s="158" t="s">
        <v>274</v>
      </c>
      <c r="AM33" s="383">
        <f>取引基本表!AR30</f>
        <v>250</v>
      </c>
      <c r="AN33" s="407">
        <f t="shared" si="6"/>
        <v>9.0684523053819453E-4</v>
      </c>
      <c r="AP33" s="225" t="s">
        <v>18</v>
      </c>
      <c r="AQ33" s="158" t="s">
        <v>274</v>
      </c>
      <c r="AR33" s="386">
        <f>取引基本表!AX30</f>
        <v>2625</v>
      </c>
      <c r="AS33" s="387">
        <f>取引基本表!AY30</f>
        <v>3</v>
      </c>
      <c r="AT33" s="387">
        <f>ABS(取引基本表!BB30)</f>
        <v>1047</v>
      </c>
      <c r="AU33" s="388">
        <f t="shared" si="11"/>
        <v>-1044</v>
      </c>
      <c r="AV33" s="411">
        <v>7.2791995281517016E-2</v>
      </c>
      <c r="AW33" s="407">
        <v>0.92720800471848297</v>
      </c>
    </row>
    <row r="34" spans="1:49" x14ac:dyDescent="0.2">
      <c r="A34" s="225" t="s">
        <v>19</v>
      </c>
      <c r="B34" s="158" t="s">
        <v>275</v>
      </c>
      <c r="C34" s="405">
        <f t="shared" si="0"/>
        <v>0.23356645198677672</v>
      </c>
      <c r="D34" s="406">
        <f t="shared" si="1"/>
        <v>0.26492498884273402</v>
      </c>
      <c r="E34" s="406">
        <f t="shared" si="1"/>
        <v>0.20343987091901541</v>
      </c>
      <c r="F34" s="406">
        <f t="shared" si="2"/>
        <v>0.69961207044526075</v>
      </c>
      <c r="G34" s="406">
        <f t="shared" si="2"/>
        <v>0.42480002746403928</v>
      </c>
      <c r="H34" s="407">
        <f t="shared" si="3"/>
        <v>0.14989426184611926</v>
      </c>
      <c r="K34" s="225" t="s">
        <v>19</v>
      </c>
      <c r="L34" s="158" t="s">
        <v>275</v>
      </c>
      <c r="M34" s="383">
        <f>取引基本表!AX31</f>
        <v>75927</v>
      </c>
      <c r="N34" s="367">
        <f>ABS(取引基本表!BB31)</f>
        <v>58193</v>
      </c>
      <c r="O34" s="411">
        <f t="shared" si="4"/>
        <v>0.76643354801322328</v>
      </c>
      <c r="P34" s="407">
        <f t="shared" si="5"/>
        <v>0.23356645198677672</v>
      </c>
      <c r="R34" s="225" t="s">
        <v>19</v>
      </c>
      <c r="S34" s="158" t="s">
        <v>275</v>
      </c>
      <c r="T34" s="365">
        <f>取引基本表!BD31</f>
        <v>29129</v>
      </c>
      <c r="U34" s="446">
        <f>雇用表!V31</f>
        <v>7717</v>
      </c>
      <c r="V34" s="447">
        <f>雇用表!V77</f>
        <v>5926</v>
      </c>
      <c r="W34" s="413">
        <f t="shared" si="7"/>
        <v>0.26492498884273402</v>
      </c>
      <c r="X34" s="413">
        <f t="shared" si="8"/>
        <v>0.20343987091901541</v>
      </c>
      <c r="Z34" s="225" t="s">
        <v>19</v>
      </c>
      <c r="AA34" s="48" t="s">
        <v>275</v>
      </c>
      <c r="AB34" s="452">
        <v>12374</v>
      </c>
      <c r="AC34" s="387">
        <v>3987</v>
      </c>
      <c r="AD34" s="387">
        <v>2767</v>
      </c>
      <c r="AE34" s="387">
        <v>1266</v>
      </c>
      <c r="AF34" s="387">
        <v>-15</v>
      </c>
      <c r="AG34" s="369">
        <v>29129</v>
      </c>
      <c r="AH34" s="407">
        <f t="shared" si="9"/>
        <v>0.69961207044526075</v>
      </c>
      <c r="AI34" s="411">
        <f t="shared" si="10"/>
        <v>0.42480002746403928</v>
      </c>
      <c r="AK34" s="225" t="s">
        <v>19</v>
      </c>
      <c r="AL34" s="158" t="s">
        <v>275</v>
      </c>
      <c r="AM34" s="383">
        <f>取引基本表!AR31</f>
        <v>41323</v>
      </c>
      <c r="AN34" s="407">
        <f t="shared" si="6"/>
        <v>0.14989426184611926</v>
      </c>
      <c r="AP34" s="225" t="s">
        <v>19</v>
      </c>
      <c r="AQ34" s="158" t="s">
        <v>275</v>
      </c>
      <c r="AR34" s="386">
        <f>取引基本表!AX31</f>
        <v>75927</v>
      </c>
      <c r="AS34" s="387">
        <f>取引基本表!AY31</f>
        <v>11395</v>
      </c>
      <c r="AT34" s="387">
        <f>ABS(取引基本表!BB31)</f>
        <v>58193</v>
      </c>
      <c r="AU34" s="388">
        <f t="shared" si="11"/>
        <v>-46798</v>
      </c>
      <c r="AV34" s="411">
        <v>0.56941832909614032</v>
      </c>
      <c r="AW34" s="407">
        <v>0.43058167090385968</v>
      </c>
    </row>
    <row r="35" spans="1:49" x14ac:dyDescent="0.2">
      <c r="A35" s="225" t="s">
        <v>20</v>
      </c>
      <c r="B35" s="158" t="s">
        <v>37</v>
      </c>
      <c r="C35" s="405">
        <f t="shared" si="0"/>
        <v>0.38334288443170961</v>
      </c>
      <c r="D35" s="406">
        <f t="shared" si="1"/>
        <v>7.0354106325329346E-2</v>
      </c>
      <c r="E35" s="406">
        <f t="shared" si="1"/>
        <v>6.4374474446416891E-2</v>
      </c>
      <c r="F35" s="406">
        <f t="shared" si="2"/>
        <v>0.64393160796038496</v>
      </c>
      <c r="G35" s="406">
        <f t="shared" si="2"/>
        <v>0.31383724189479584</v>
      </c>
      <c r="H35" s="407">
        <f t="shared" si="3"/>
        <v>5.7098603095606881E-2</v>
      </c>
      <c r="K35" s="225" t="s">
        <v>20</v>
      </c>
      <c r="L35" s="158" t="s">
        <v>37</v>
      </c>
      <c r="M35" s="383">
        <f>取引基本表!AX32</f>
        <v>26175</v>
      </c>
      <c r="N35" s="367">
        <f>ABS(取引基本表!BB32)</f>
        <v>16141</v>
      </c>
      <c r="O35" s="411">
        <f t="shared" si="4"/>
        <v>0.61665711556829039</v>
      </c>
      <c r="P35" s="407">
        <f t="shared" si="5"/>
        <v>0.38334288443170961</v>
      </c>
      <c r="R35" s="225" t="s">
        <v>20</v>
      </c>
      <c r="S35" s="158" t="s">
        <v>37</v>
      </c>
      <c r="T35" s="365">
        <f>取引基本表!BD32</f>
        <v>10703</v>
      </c>
      <c r="U35" s="446">
        <f>雇用表!V32</f>
        <v>753</v>
      </c>
      <c r="V35" s="447">
        <f>雇用表!V78</f>
        <v>689</v>
      </c>
      <c r="W35" s="413">
        <f t="shared" si="7"/>
        <v>7.0354106325329346E-2</v>
      </c>
      <c r="X35" s="413">
        <f t="shared" si="8"/>
        <v>6.4374474446416891E-2</v>
      </c>
      <c r="Z35" s="225" t="s">
        <v>20</v>
      </c>
      <c r="AA35" s="48" t="s">
        <v>37</v>
      </c>
      <c r="AB35" s="452">
        <v>3359</v>
      </c>
      <c r="AC35" s="387">
        <v>2684</v>
      </c>
      <c r="AD35" s="387">
        <v>790</v>
      </c>
      <c r="AE35" s="387">
        <v>221</v>
      </c>
      <c r="AF35" s="387">
        <v>-162</v>
      </c>
      <c r="AG35" s="369">
        <v>10703</v>
      </c>
      <c r="AH35" s="407">
        <f t="shared" si="9"/>
        <v>0.64393160796038496</v>
      </c>
      <c r="AI35" s="411">
        <f t="shared" si="10"/>
        <v>0.31383724189479584</v>
      </c>
      <c r="AK35" s="225" t="s">
        <v>20</v>
      </c>
      <c r="AL35" s="158" t="s">
        <v>37</v>
      </c>
      <c r="AM35" s="383">
        <f>取引基本表!AR32</f>
        <v>15741</v>
      </c>
      <c r="AN35" s="407">
        <f t="shared" si="6"/>
        <v>5.7098603095606881E-2</v>
      </c>
      <c r="AP35" s="225" t="s">
        <v>20</v>
      </c>
      <c r="AQ35" s="158" t="s">
        <v>37</v>
      </c>
      <c r="AR35" s="386">
        <f>取引基本表!AX32</f>
        <v>26175</v>
      </c>
      <c r="AS35" s="387">
        <f>取引基本表!AY32</f>
        <v>669</v>
      </c>
      <c r="AT35" s="387">
        <f>ABS(取引基本表!BB32)</f>
        <v>16141</v>
      </c>
      <c r="AU35" s="388">
        <f t="shared" si="11"/>
        <v>-15472</v>
      </c>
      <c r="AV35" s="411">
        <v>0.14958058191588852</v>
      </c>
      <c r="AW35" s="407">
        <v>0.85041941808411148</v>
      </c>
    </row>
    <row r="36" spans="1:49" x14ac:dyDescent="0.2">
      <c r="A36" s="225" t="s">
        <v>21</v>
      </c>
      <c r="B36" s="158" t="s">
        <v>38</v>
      </c>
      <c r="C36" s="405">
        <f t="shared" si="0"/>
        <v>0.89284634912959382</v>
      </c>
      <c r="D36" s="406">
        <f t="shared" si="1"/>
        <v>1.2572142158020858E-2</v>
      </c>
      <c r="E36" s="406">
        <f t="shared" si="1"/>
        <v>6.0582537378919303E-3</v>
      </c>
      <c r="F36" s="406">
        <f t="shared" si="2"/>
        <v>0.87728239225083537</v>
      </c>
      <c r="G36" s="406">
        <f t="shared" si="2"/>
        <v>2.3659252759121133E-2</v>
      </c>
      <c r="H36" s="407">
        <f t="shared" si="3"/>
        <v>0.22140807672636126</v>
      </c>
      <c r="K36" s="225" t="s">
        <v>21</v>
      </c>
      <c r="L36" s="158" t="s">
        <v>38</v>
      </c>
      <c r="M36" s="383">
        <f>取引基本表!AX33</f>
        <v>66176</v>
      </c>
      <c r="N36" s="367">
        <f>ABS(取引基本表!BB33)</f>
        <v>7091</v>
      </c>
      <c r="O36" s="411">
        <f t="shared" si="4"/>
        <v>0.10715365087040619</v>
      </c>
      <c r="P36" s="407">
        <f t="shared" si="5"/>
        <v>0.89284634912959382</v>
      </c>
      <c r="R36" s="225" t="s">
        <v>21</v>
      </c>
      <c r="S36" s="158" t="s">
        <v>38</v>
      </c>
      <c r="T36" s="365">
        <f>取引基本表!BD33</f>
        <v>59258</v>
      </c>
      <c r="U36" s="446">
        <f>雇用表!V33</f>
        <v>745</v>
      </c>
      <c r="V36" s="447">
        <f>雇用表!V79</f>
        <v>359</v>
      </c>
      <c r="W36" s="413">
        <f t="shared" si="7"/>
        <v>1.2572142158020858E-2</v>
      </c>
      <c r="X36" s="413">
        <f t="shared" si="8"/>
        <v>6.0582537378919303E-3</v>
      </c>
      <c r="Z36" s="225" t="s">
        <v>21</v>
      </c>
      <c r="AA36" s="48" t="s">
        <v>38</v>
      </c>
      <c r="AB36" s="452">
        <v>1402</v>
      </c>
      <c r="AC36" s="387">
        <v>26919</v>
      </c>
      <c r="AD36" s="387">
        <v>20987</v>
      </c>
      <c r="AE36" s="387">
        <v>2685</v>
      </c>
      <c r="AF36" s="387">
        <v>-7</v>
      </c>
      <c r="AG36" s="369">
        <v>59258</v>
      </c>
      <c r="AH36" s="407">
        <f>SUM(AB36:AF36)/AG36</f>
        <v>0.87728239225083537</v>
      </c>
      <c r="AI36" s="411">
        <f>AB36/AG36</f>
        <v>2.3659252759121133E-2</v>
      </c>
      <c r="AK36" s="225" t="s">
        <v>21</v>
      </c>
      <c r="AL36" s="158" t="s">
        <v>38</v>
      </c>
      <c r="AM36" s="383">
        <f>取引基本表!AR33</f>
        <v>61038</v>
      </c>
      <c r="AN36" s="407">
        <f t="shared" si="6"/>
        <v>0.22140807672636126</v>
      </c>
      <c r="AP36" s="225" t="s">
        <v>21</v>
      </c>
      <c r="AQ36" s="158" t="s">
        <v>38</v>
      </c>
      <c r="AR36" s="386">
        <f>取引基本表!AX33</f>
        <v>66176</v>
      </c>
      <c r="AS36" s="387">
        <f>取引基本表!AY33</f>
        <v>173</v>
      </c>
      <c r="AT36" s="387">
        <f>ABS(取引基本表!BB33)</f>
        <v>7091</v>
      </c>
      <c r="AU36" s="388">
        <f t="shared" si="11"/>
        <v>-6918</v>
      </c>
      <c r="AV36" s="411">
        <v>6.3278791478513889E-3</v>
      </c>
      <c r="AW36" s="407">
        <v>0.99367212085214862</v>
      </c>
    </row>
    <row r="37" spans="1:49" x14ac:dyDescent="0.2">
      <c r="A37" s="225" t="s">
        <v>22</v>
      </c>
      <c r="B37" s="158" t="s">
        <v>378</v>
      </c>
      <c r="C37" s="405">
        <f t="shared" si="0"/>
        <v>0.21490407922986354</v>
      </c>
      <c r="D37" s="406">
        <f t="shared" si="1"/>
        <v>0.14534686971235194</v>
      </c>
      <c r="E37" s="406">
        <f t="shared" si="1"/>
        <v>0.13037225042301184</v>
      </c>
      <c r="F37" s="406">
        <f t="shared" si="2"/>
        <v>0.7057529610829103</v>
      </c>
      <c r="G37" s="406">
        <f t="shared" si="2"/>
        <v>0.45930626057529611</v>
      </c>
      <c r="H37" s="407">
        <f t="shared" si="3"/>
        <v>4.6223715090992851E-2</v>
      </c>
      <c r="K37" s="225" t="s">
        <v>22</v>
      </c>
      <c r="L37" s="158" t="s">
        <v>378</v>
      </c>
      <c r="M37" s="383">
        <f>取引基本表!AX34</f>
        <v>28878</v>
      </c>
      <c r="N37" s="367">
        <f>ABS(取引基本表!BB34)</f>
        <v>22672</v>
      </c>
      <c r="O37" s="411">
        <f t="shared" si="4"/>
        <v>0.78509592077013646</v>
      </c>
      <c r="P37" s="407">
        <f t="shared" si="5"/>
        <v>0.21490407922986354</v>
      </c>
      <c r="R37" s="225" t="s">
        <v>22</v>
      </c>
      <c r="S37" s="158" t="s">
        <v>378</v>
      </c>
      <c r="T37" s="365">
        <f>取引基本表!BD34</f>
        <v>11820</v>
      </c>
      <c r="U37" s="446">
        <f>雇用表!V34</f>
        <v>1718</v>
      </c>
      <c r="V37" s="447">
        <f>雇用表!V80</f>
        <v>1541</v>
      </c>
      <c r="W37" s="413">
        <f t="shared" si="7"/>
        <v>0.14534686971235194</v>
      </c>
      <c r="X37" s="413">
        <f t="shared" si="8"/>
        <v>0.13037225042301184</v>
      </c>
      <c r="Z37" s="225" t="s">
        <v>22</v>
      </c>
      <c r="AA37" s="48" t="s">
        <v>378</v>
      </c>
      <c r="AB37" s="452">
        <v>5429</v>
      </c>
      <c r="AC37" s="387">
        <v>810</v>
      </c>
      <c r="AD37" s="387">
        <v>1163</v>
      </c>
      <c r="AE37" s="387">
        <v>968</v>
      </c>
      <c r="AF37" s="387">
        <v>-28</v>
      </c>
      <c r="AG37" s="369">
        <v>11820</v>
      </c>
      <c r="AH37" s="407">
        <f t="shared" si="9"/>
        <v>0.7057529610829103</v>
      </c>
      <c r="AI37" s="411">
        <f t="shared" si="10"/>
        <v>0.45930626057529611</v>
      </c>
      <c r="AK37" s="225" t="s">
        <v>22</v>
      </c>
      <c r="AL37" s="158" t="s">
        <v>378</v>
      </c>
      <c r="AM37" s="383">
        <f>取引基本表!AR34</f>
        <v>12743</v>
      </c>
      <c r="AN37" s="407">
        <f t="shared" si="6"/>
        <v>4.6223715090992851E-2</v>
      </c>
      <c r="AP37" s="225" t="s">
        <v>22</v>
      </c>
      <c r="AQ37" s="158" t="s">
        <v>378</v>
      </c>
      <c r="AR37" s="386">
        <f>取引基本表!AX34</f>
        <v>28878</v>
      </c>
      <c r="AS37" s="387">
        <f>取引基本表!AY34</f>
        <v>5614</v>
      </c>
      <c r="AT37" s="387">
        <f>ABS(取引基本表!BB34)</f>
        <v>22672</v>
      </c>
      <c r="AU37" s="388">
        <f t="shared" si="11"/>
        <v>-17058</v>
      </c>
      <c r="AV37" s="411">
        <v>0.42821641302313979</v>
      </c>
      <c r="AW37" s="407">
        <v>0.57178358697686016</v>
      </c>
    </row>
    <row r="38" spans="1:49" x14ac:dyDescent="0.2">
      <c r="A38" s="225" t="s">
        <v>23</v>
      </c>
      <c r="B38" s="158" t="s">
        <v>194</v>
      </c>
      <c r="C38" s="405">
        <f t="shared" si="0"/>
        <v>0.11038675651919128</v>
      </c>
      <c r="D38" s="406">
        <f t="shared" si="1"/>
        <v>0.19152812571168298</v>
      </c>
      <c r="E38" s="406">
        <f t="shared" si="1"/>
        <v>0.21156911865178774</v>
      </c>
      <c r="F38" s="406">
        <f t="shared" si="2"/>
        <v>0.52516511045319969</v>
      </c>
      <c r="G38" s="406">
        <f t="shared" si="2"/>
        <v>0.31473468458209974</v>
      </c>
      <c r="H38" s="407">
        <f t="shared" si="3"/>
        <v>4.1428317511906877E-2</v>
      </c>
      <c r="K38" s="225" t="s">
        <v>23</v>
      </c>
      <c r="L38" s="158" t="s">
        <v>194</v>
      </c>
      <c r="M38" s="383">
        <f>取引基本表!AX35</f>
        <v>27304</v>
      </c>
      <c r="N38" s="367">
        <f>ABS(取引基本表!BB35)</f>
        <v>24290</v>
      </c>
      <c r="O38" s="411">
        <f t="shared" si="4"/>
        <v>0.88961324348080872</v>
      </c>
      <c r="P38" s="407">
        <f t="shared" si="5"/>
        <v>0.11038675651919128</v>
      </c>
      <c r="R38" s="225" t="s">
        <v>23</v>
      </c>
      <c r="S38" s="158" t="s">
        <v>194</v>
      </c>
      <c r="T38" s="365">
        <f>取引基本表!BD35</f>
        <v>4391</v>
      </c>
      <c r="U38" s="446">
        <f>雇用表!V35</f>
        <v>841</v>
      </c>
      <c r="V38" s="447">
        <f>雇用表!V81</f>
        <v>929</v>
      </c>
      <c r="W38" s="413">
        <f t="shared" si="7"/>
        <v>0.19152812571168298</v>
      </c>
      <c r="X38" s="413">
        <f t="shared" si="8"/>
        <v>0.21156911865178774</v>
      </c>
      <c r="Z38" s="225" t="s">
        <v>23</v>
      </c>
      <c r="AA38" s="48" t="s">
        <v>194</v>
      </c>
      <c r="AB38" s="452">
        <v>1382</v>
      </c>
      <c r="AC38" s="387">
        <v>444</v>
      </c>
      <c r="AD38" s="387">
        <v>352</v>
      </c>
      <c r="AE38" s="387">
        <v>128</v>
      </c>
      <c r="AF38" s="387">
        <v>0</v>
      </c>
      <c r="AG38" s="369">
        <v>4391</v>
      </c>
      <c r="AH38" s="407">
        <f t="shared" si="9"/>
        <v>0.52516511045319969</v>
      </c>
      <c r="AI38" s="411">
        <f t="shared" si="10"/>
        <v>0.31473468458209974</v>
      </c>
      <c r="AK38" s="225" t="s">
        <v>23</v>
      </c>
      <c r="AL38" s="158" t="s">
        <v>194</v>
      </c>
      <c r="AM38" s="383">
        <f>取引基本表!AR35</f>
        <v>11421</v>
      </c>
      <c r="AN38" s="407">
        <f t="shared" si="6"/>
        <v>4.1428317511906877E-2</v>
      </c>
      <c r="AP38" s="225" t="s">
        <v>23</v>
      </c>
      <c r="AQ38" s="158" t="s">
        <v>194</v>
      </c>
      <c r="AR38" s="386">
        <f>取引基本表!AX35</f>
        <v>27304</v>
      </c>
      <c r="AS38" s="387">
        <f>取引基本表!AY35</f>
        <v>1377</v>
      </c>
      <c r="AT38" s="387">
        <f>ABS(取引基本表!BB35)</f>
        <v>24290</v>
      </c>
      <c r="AU38" s="388">
        <f t="shared" si="11"/>
        <v>-22913</v>
      </c>
      <c r="AV38" s="411">
        <v>0.57331716017527301</v>
      </c>
      <c r="AW38" s="407">
        <v>0.42668283982472699</v>
      </c>
    </row>
    <row r="39" spans="1:49" x14ac:dyDescent="0.2">
      <c r="A39" s="225" t="s">
        <v>24</v>
      </c>
      <c r="B39" s="158" t="s">
        <v>39</v>
      </c>
      <c r="C39" s="405">
        <f t="shared" si="0"/>
        <v>1</v>
      </c>
      <c r="D39" s="406">
        <f t="shared" si="1"/>
        <v>5.7357780912082747E-2</v>
      </c>
      <c r="E39" s="406">
        <f t="shared" si="1"/>
        <v>7.2696285848613068E-2</v>
      </c>
      <c r="F39" s="406">
        <f t="shared" si="2"/>
        <v>0.70210390220968499</v>
      </c>
      <c r="G39" s="406">
        <f t="shared" si="2"/>
        <v>0.35137517630465442</v>
      </c>
      <c r="H39" s="407">
        <f t="shared" si="3"/>
        <v>3.6128713984641667E-3</v>
      </c>
      <c r="K39" s="225" t="s">
        <v>24</v>
      </c>
      <c r="L39" s="158" t="s">
        <v>39</v>
      </c>
      <c r="M39" s="383">
        <f>取引基本表!AX36</f>
        <v>17016</v>
      </c>
      <c r="N39" s="367">
        <f>ABS(取引基本表!BB36)</f>
        <v>0</v>
      </c>
      <c r="O39" s="411">
        <f t="shared" si="4"/>
        <v>0</v>
      </c>
      <c r="P39" s="407">
        <f t="shared" si="5"/>
        <v>1</v>
      </c>
      <c r="R39" s="225" t="s">
        <v>24</v>
      </c>
      <c r="S39" s="158" t="s">
        <v>39</v>
      </c>
      <c r="T39" s="365">
        <f>取引基本表!BD36</f>
        <v>17016</v>
      </c>
      <c r="U39" s="446">
        <f>雇用表!V36</f>
        <v>976</v>
      </c>
      <c r="V39" s="447">
        <f>雇用表!V82</f>
        <v>1237</v>
      </c>
      <c r="W39" s="413">
        <f t="shared" si="7"/>
        <v>5.7357780912082747E-2</v>
      </c>
      <c r="X39" s="413">
        <f t="shared" si="8"/>
        <v>7.2696285848613068E-2</v>
      </c>
      <c r="Z39" s="225" t="s">
        <v>24</v>
      </c>
      <c r="AA39" s="48" t="s">
        <v>39</v>
      </c>
      <c r="AB39" s="452">
        <v>5979</v>
      </c>
      <c r="AC39" s="387">
        <v>0</v>
      </c>
      <c r="AD39" s="387">
        <v>5940</v>
      </c>
      <c r="AE39" s="387">
        <v>28</v>
      </c>
      <c r="AF39" s="387">
        <v>0</v>
      </c>
      <c r="AG39" s="369">
        <v>17016</v>
      </c>
      <c r="AH39" s="407">
        <f t="shared" si="9"/>
        <v>0.70210390220968499</v>
      </c>
      <c r="AI39" s="411">
        <f t="shared" si="10"/>
        <v>0.35137517630465442</v>
      </c>
      <c r="AK39" s="225" t="s">
        <v>24</v>
      </c>
      <c r="AL39" s="158" t="s">
        <v>39</v>
      </c>
      <c r="AM39" s="383">
        <f>取引基本表!AR36</f>
        <v>996</v>
      </c>
      <c r="AN39" s="407">
        <f t="shared" si="6"/>
        <v>3.6128713984641667E-3</v>
      </c>
      <c r="AP39" s="225" t="s">
        <v>24</v>
      </c>
      <c r="AQ39" s="158" t="s">
        <v>39</v>
      </c>
      <c r="AR39" s="386">
        <f>取引基本表!AX36</f>
        <v>17016</v>
      </c>
      <c r="AS39" s="387">
        <f>取引基本表!AY36</f>
        <v>0</v>
      </c>
      <c r="AT39" s="387">
        <f>ABS(取引基本表!BB36)</f>
        <v>0</v>
      </c>
      <c r="AU39" s="388">
        <f t="shared" si="11"/>
        <v>0</v>
      </c>
      <c r="AV39" s="411">
        <v>0</v>
      </c>
      <c r="AW39" s="407">
        <v>1</v>
      </c>
    </row>
    <row r="40" spans="1:49" x14ac:dyDescent="0.2">
      <c r="A40" s="225" t="s">
        <v>25</v>
      </c>
      <c r="B40" s="158" t="s">
        <v>40</v>
      </c>
      <c r="C40" s="405">
        <f t="shared" si="0"/>
        <v>1</v>
      </c>
      <c r="D40" s="406">
        <f t="shared" si="1"/>
        <v>8.6945231350330499E-2</v>
      </c>
      <c r="E40" s="406">
        <f t="shared" si="1"/>
        <v>5.2738432483474977E-2</v>
      </c>
      <c r="F40" s="406">
        <f t="shared" si="2"/>
        <v>0.74197355996222847</v>
      </c>
      <c r="G40" s="406">
        <f t="shared" si="2"/>
        <v>0.54518413597733706</v>
      </c>
      <c r="H40" s="407">
        <f t="shared" si="3"/>
        <v>3.4256985428810838E-2</v>
      </c>
      <c r="K40" s="225" t="s">
        <v>25</v>
      </c>
      <c r="L40" s="158" t="s">
        <v>40</v>
      </c>
      <c r="M40" s="383">
        <f>取引基本表!AX37</f>
        <v>29753</v>
      </c>
      <c r="N40" s="367">
        <f>ABS(取引基本表!BB37)</f>
        <v>0</v>
      </c>
      <c r="O40" s="411">
        <f t="shared" si="4"/>
        <v>0</v>
      </c>
      <c r="P40" s="407">
        <f t="shared" si="5"/>
        <v>1</v>
      </c>
      <c r="R40" s="225" t="s">
        <v>25</v>
      </c>
      <c r="S40" s="158" t="s">
        <v>40</v>
      </c>
      <c r="T40" s="365">
        <f>取引基本表!BD37</f>
        <v>42360</v>
      </c>
      <c r="U40" s="446">
        <f>雇用表!V37</f>
        <v>3683</v>
      </c>
      <c r="V40" s="447">
        <f>雇用表!V83</f>
        <v>2234</v>
      </c>
      <c r="W40" s="413">
        <f t="shared" si="7"/>
        <v>8.6945231350330499E-2</v>
      </c>
      <c r="X40" s="413">
        <f t="shared" si="8"/>
        <v>5.2738432483474977E-2</v>
      </c>
      <c r="Z40" s="225" t="s">
        <v>25</v>
      </c>
      <c r="AA40" s="48" t="s">
        <v>40</v>
      </c>
      <c r="AB40" s="452">
        <v>23094</v>
      </c>
      <c r="AC40" s="387">
        <v>665</v>
      </c>
      <c r="AD40" s="387">
        <v>7269</v>
      </c>
      <c r="AE40" s="387">
        <v>494</v>
      </c>
      <c r="AF40" s="387">
        <v>-92</v>
      </c>
      <c r="AG40" s="369">
        <v>42360</v>
      </c>
      <c r="AH40" s="407">
        <f t="shared" si="9"/>
        <v>0.74197355996222847</v>
      </c>
      <c r="AI40" s="411">
        <f t="shared" si="10"/>
        <v>0.54518413597733706</v>
      </c>
      <c r="AK40" s="225" t="s">
        <v>25</v>
      </c>
      <c r="AL40" s="158" t="s">
        <v>40</v>
      </c>
      <c r="AM40" s="383">
        <f>取引基本表!AR37</f>
        <v>9444</v>
      </c>
      <c r="AN40" s="407">
        <f t="shared" si="6"/>
        <v>3.4256985428810838E-2</v>
      </c>
      <c r="AP40" s="225" t="s">
        <v>25</v>
      </c>
      <c r="AQ40" s="158" t="s">
        <v>40</v>
      </c>
      <c r="AR40" s="386">
        <f>取引基本表!AX37</f>
        <v>29753</v>
      </c>
      <c r="AS40" s="387">
        <f>取引基本表!AY37</f>
        <v>12607</v>
      </c>
      <c r="AT40" s="387">
        <f>ABS(取引基本表!BB37)</f>
        <v>0</v>
      </c>
      <c r="AU40" s="388">
        <f t="shared" si="11"/>
        <v>12607</v>
      </c>
      <c r="AV40" s="411">
        <v>0.13187533136804414</v>
      </c>
      <c r="AW40" s="407">
        <v>0.86812466863195592</v>
      </c>
    </row>
    <row r="41" spans="1:49" x14ac:dyDescent="0.2">
      <c r="A41" s="225" t="s">
        <v>26</v>
      </c>
      <c r="B41" s="158" t="s">
        <v>277</v>
      </c>
      <c r="C41" s="405">
        <f t="shared" si="0"/>
        <v>0.81633454219164769</v>
      </c>
      <c r="D41" s="406">
        <f t="shared" si="1"/>
        <v>0.1336993822923816</v>
      </c>
      <c r="E41" s="406">
        <f t="shared" si="1"/>
        <v>0.1303134294211851</v>
      </c>
      <c r="F41" s="406">
        <f t="shared" si="2"/>
        <v>0.54481811942347291</v>
      </c>
      <c r="G41" s="406">
        <f t="shared" si="2"/>
        <v>0.4395790436970945</v>
      </c>
      <c r="H41" s="407">
        <f t="shared" si="3"/>
        <v>5.7994566183378615E-2</v>
      </c>
      <c r="K41" s="225" t="s">
        <v>26</v>
      </c>
      <c r="L41" s="158" t="s">
        <v>277</v>
      </c>
      <c r="M41" s="383">
        <f>取引基本表!AX38</f>
        <v>53494</v>
      </c>
      <c r="N41" s="367">
        <f>ABS(取引基本表!BB38)</f>
        <v>9825</v>
      </c>
      <c r="O41" s="411">
        <f t="shared" si="4"/>
        <v>0.18366545780835233</v>
      </c>
      <c r="P41" s="407">
        <f t="shared" si="5"/>
        <v>0.81633454219164769</v>
      </c>
      <c r="R41" s="225" t="s">
        <v>26</v>
      </c>
      <c r="S41" s="158" t="s">
        <v>277</v>
      </c>
      <c r="T41" s="365">
        <f>取引基本表!BD38</f>
        <v>43710</v>
      </c>
      <c r="U41" s="446">
        <f>雇用表!V38</f>
        <v>5844</v>
      </c>
      <c r="V41" s="447">
        <f>雇用表!V84</f>
        <v>5696</v>
      </c>
      <c r="W41" s="413">
        <f t="shared" si="7"/>
        <v>0.1336993822923816</v>
      </c>
      <c r="X41" s="413">
        <f t="shared" si="8"/>
        <v>0.1303134294211851</v>
      </c>
      <c r="Z41" s="225" t="s">
        <v>26</v>
      </c>
      <c r="AA41" s="48" t="s">
        <v>277</v>
      </c>
      <c r="AB41" s="452">
        <v>19214</v>
      </c>
      <c r="AC41" s="387">
        <v>1679</v>
      </c>
      <c r="AD41" s="387">
        <v>2871</v>
      </c>
      <c r="AE41" s="387">
        <v>659</v>
      </c>
      <c r="AF41" s="387">
        <v>-609</v>
      </c>
      <c r="AG41" s="369">
        <v>43710</v>
      </c>
      <c r="AH41" s="407">
        <f t="shared" si="9"/>
        <v>0.54481811942347291</v>
      </c>
      <c r="AI41" s="411">
        <f t="shared" si="10"/>
        <v>0.4395790436970945</v>
      </c>
      <c r="AK41" s="225" t="s">
        <v>26</v>
      </c>
      <c r="AL41" s="158" t="s">
        <v>277</v>
      </c>
      <c r="AM41" s="383">
        <f>取引基本表!AR38</f>
        <v>15988</v>
      </c>
      <c r="AN41" s="407">
        <f t="shared" si="6"/>
        <v>5.7994566183378615E-2</v>
      </c>
      <c r="AP41" s="225" t="s">
        <v>26</v>
      </c>
      <c r="AQ41" s="158" t="s">
        <v>277</v>
      </c>
      <c r="AR41" s="386">
        <f>取引基本表!AX38</f>
        <v>53494</v>
      </c>
      <c r="AS41" s="387">
        <f>取引基本表!AY38</f>
        <v>41</v>
      </c>
      <c r="AT41" s="387">
        <f>ABS(取引基本表!BB38)</f>
        <v>9825</v>
      </c>
      <c r="AU41" s="388">
        <f t="shared" si="11"/>
        <v>-9784</v>
      </c>
      <c r="AV41" s="411">
        <v>5.6596812691101581E-5</v>
      </c>
      <c r="AW41" s="407">
        <v>0.9999434031873089</v>
      </c>
    </row>
    <row r="42" spans="1:49" x14ac:dyDescent="0.2">
      <c r="A42" s="225" t="s">
        <v>51</v>
      </c>
      <c r="B42" s="158" t="s">
        <v>368</v>
      </c>
      <c r="C42" s="405">
        <f t="shared" ref="C42:C47" si="12">P42</f>
        <v>0.95937673900946019</v>
      </c>
      <c r="D42" s="406">
        <f t="shared" ref="D42:E47" si="13">W42</f>
        <v>0.13372247280445743</v>
      </c>
      <c r="E42" s="406">
        <f t="shared" si="13"/>
        <v>9.7903953303263472E-2</v>
      </c>
      <c r="F42" s="406">
        <f t="shared" ref="F42:G46" si="14">AH42</f>
        <v>0.55638100291854609</v>
      </c>
      <c r="G42" s="406">
        <f t="shared" si="14"/>
        <v>0.48447864154948261</v>
      </c>
      <c r="H42" s="407">
        <f t="shared" ref="H42:H47" si="15">AN42</f>
        <v>1.0613716578219029E-2</v>
      </c>
      <c r="K42" s="225" t="s">
        <v>51</v>
      </c>
      <c r="L42" s="158" t="s">
        <v>368</v>
      </c>
      <c r="M42" s="383">
        <f>取引基本表!AX39</f>
        <v>3594</v>
      </c>
      <c r="N42" s="367">
        <f>ABS(取引基本表!BB39)</f>
        <v>146</v>
      </c>
      <c r="O42" s="411">
        <f t="shared" ref="O42:O47" si="16">N42/M42</f>
        <v>4.062326099053979E-2</v>
      </c>
      <c r="P42" s="407">
        <f t="shared" si="5"/>
        <v>0.95937673900946019</v>
      </c>
      <c r="R42" s="225" t="s">
        <v>51</v>
      </c>
      <c r="S42" s="158" t="s">
        <v>368</v>
      </c>
      <c r="T42" s="365">
        <f>取引基本表!BD39</f>
        <v>3769</v>
      </c>
      <c r="U42" s="446">
        <f>雇用表!V39</f>
        <v>504</v>
      </c>
      <c r="V42" s="447">
        <f>雇用表!V85</f>
        <v>369</v>
      </c>
      <c r="W42" s="413">
        <f t="shared" si="7"/>
        <v>0.13372247280445743</v>
      </c>
      <c r="X42" s="413">
        <f t="shared" si="8"/>
        <v>9.7903953303263472E-2</v>
      </c>
      <c r="Z42" s="225" t="s">
        <v>51</v>
      </c>
      <c r="AA42" s="48" t="s">
        <v>368</v>
      </c>
      <c r="AB42" s="452">
        <v>1826</v>
      </c>
      <c r="AC42" s="387">
        <v>-21</v>
      </c>
      <c r="AD42" s="387">
        <v>229</v>
      </c>
      <c r="AE42" s="387">
        <v>129</v>
      </c>
      <c r="AF42" s="387">
        <v>-66</v>
      </c>
      <c r="AG42" s="369">
        <v>3769</v>
      </c>
      <c r="AH42" s="407">
        <f t="shared" ref="AH42:AH47" si="17">SUM(AB42:AF42)/AG42</f>
        <v>0.55638100291854609</v>
      </c>
      <c r="AI42" s="411">
        <f t="shared" ref="AI42:AI47" si="18">AB42/AG42</f>
        <v>0.48447864154948261</v>
      </c>
      <c r="AK42" s="225" t="s">
        <v>51</v>
      </c>
      <c r="AL42" s="158" t="s">
        <v>368</v>
      </c>
      <c r="AM42" s="383">
        <f>取引基本表!AR39</f>
        <v>2926</v>
      </c>
      <c r="AN42" s="407">
        <f t="shared" si="6"/>
        <v>1.0613716578219029E-2</v>
      </c>
      <c r="AP42" s="225" t="s">
        <v>51</v>
      </c>
      <c r="AQ42" s="158" t="s">
        <v>368</v>
      </c>
      <c r="AR42" s="386">
        <f>取引基本表!AX39</f>
        <v>3594</v>
      </c>
      <c r="AS42" s="387">
        <f>取引基本表!AY39</f>
        <v>29</v>
      </c>
      <c r="AT42" s="387">
        <f>ABS(取引基本表!BB39)</f>
        <v>146</v>
      </c>
      <c r="AU42" s="388">
        <f t="shared" si="11"/>
        <v>-117</v>
      </c>
      <c r="AV42" s="411">
        <v>6.3071491241979305E-2</v>
      </c>
      <c r="AW42" s="407">
        <v>0.93692850875802069</v>
      </c>
    </row>
    <row r="43" spans="1:49" x14ac:dyDescent="0.2">
      <c r="A43" s="225" t="s">
        <v>195</v>
      </c>
      <c r="B43" s="158" t="s">
        <v>41</v>
      </c>
      <c r="C43" s="405">
        <f t="shared" si="12"/>
        <v>0.4131437979732393</v>
      </c>
      <c r="D43" s="406">
        <f t="shared" si="13"/>
        <v>0.11519315711982052</v>
      </c>
      <c r="E43" s="406">
        <f t="shared" si="13"/>
        <v>9.142536633246863E-2</v>
      </c>
      <c r="F43" s="406">
        <f t="shared" si="14"/>
        <v>0.53379373203393399</v>
      </c>
      <c r="G43" s="406">
        <f t="shared" si="14"/>
        <v>0.33776204164621748</v>
      </c>
      <c r="H43" s="407">
        <f t="shared" si="15"/>
        <v>3.0226965224299098E-2</v>
      </c>
      <c r="K43" s="225" t="s">
        <v>195</v>
      </c>
      <c r="L43" s="158" t="s">
        <v>41</v>
      </c>
      <c r="M43" s="383">
        <f>取引基本表!AX40</f>
        <v>43123</v>
      </c>
      <c r="N43" s="367">
        <f>ABS(取引基本表!BB40)</f>
        <v>25307</v>
      </c>
      <c r="O43" s="411">
        <f t="shared" si="16"/>
        <v>0.5868562020267607</v>
      </c>
      <c r="P43" s="407">
        <f t="shared" si="5"/>
        <v>0.4131437979732393</v>
      </c>
      <c r="R43" s="225" t="s">
        <v>195</v>
      </c>
      <c r="S43" s="158" t="s">
        <v>41</v>
      </c>
      <c r="T43" s="365">
        <f>取引基本表!BD40</f>
        <v>28526</v>
      </c>
      <c r="U43" s="446">
        <f>雇用表!V40</f>
        <v>3286</v>
      </c>
      <c r="V43" s="447">
        <f>雇用表!V86</f>
        <v>2608</v>
      </c>
      <c r="W43" s="413">
        <f t="shared" si="7"/>
        <v>0.11519315711982052</v>
      </c>
      <c r="X43" s="413">
        <f t="shared" si="8"/>
        <v>9.142536633246863E-2</v>
      </c>
      <c r="Z43" s="225" t="s">
        <v>195</v>
      </c>
      <c r="AA43" s="48" t="s">
        <v>41</v>
      </c>
      <c r="AB43" s="452">
        <v>9635</v>
      </c>
      <c r="AC43" s="387">
        <v>2216</v>
      </c>
      <c r="AD43" s="387">
        <v>2087</v>
      </c>
      <c r="AE43" s="387">
        <v>1290</v>
      </c>
      <c r="AF43" s="387">
        <v>-1</v>
      </c>
      <c r="AG43" s="369">
        <v>28526</v>
      </c>
      <c r="AH43" s="407">
        <f t="shared" si="17"/>
        <v>0.53379373203393399</v>
      </c>
      <c r="AI43" s="411">
        <f t="shared" si="18"/>
        <v>0.33776204164621748</v>
      </c>
      <c r="AK43" s="225" t="s">
        <v>195</v>
      </c>
      <c r="AL43" s="158" t="s">
        <v>41</v>
      </c>
      <c r="AM43" s="383">
        <f>取引基本表!AR40</f>
        <v>8333</v>
      </c>
      <c r="AN43" s="407">
        <f t="shared" si="6"/>
        <v>3.0226965224299098E-2</v>
      </c>
      <c r="AP43" s="225" t="s">
        <v>195</v>
      </c>
      <c r="AQ43" s="158" t="s">
        <v>41</v>
      </c>
      <c r="AR43" s="386">
        <f>取引基本表!AX40</f>
        <v>43123</v>
      </c>
      <c r="AS43" s="387">
        <f>取引基本表!AY40</f>
        <v>10710</v>
      </c>
      <c r="AT43" s="387">
        <f>ABS(取引基本表!BB40)</f>
        <v>25307</v>
      </c>
      <c r="AU43" s="388">
        <f t="shared" si="11"/>
        <v>-14597</v>
      </c>
      <c r="AV43" s="411">
        <v>0.35331229564204947</v>
      </c>
      <c r="AW43" s="407">
        <v>0.64668770435795053</v>
      </c>
    </row>
    <row r="44" spans="1:49" x14ac:dyDescent="0.2">
      <c r="A44" s="225" t="s">
        <v>206</v>
      </c>
      <c r="B44" s="158" t="s">
        <v>346</v>
      </c>
      <c r="C44" s="405">
        <f t="shared" si="12"/>
        <v>0.45547864698968266</v>
      </c>
      <c r="D44" s="406">
        <f t="shared" si="13"/>
        <v>0.21589800299225917</v>
      </c>
      <c r="E44" s="406">
        <f t="shared" si="13"/>
        <v>0.16906264229493267</v>
      </c>
      <c r="F44" s="406">
        <f t="shared" si="14"/>
        <v>0.48806348793338972</v>
      </c>
      <c r="G44" s="406">
        <f t="shared" si="14"/>
        <v>0.26709165419892017</v>
      </c>
      <c r="H44" s="407">
        <f t="shared" si="15"/>
        <v>0.10779487886361411</v>
      </c>
      <c r="K44" s="225" t="s">
        <v>206</v>
      </c>
      <c r="L44" s="158" t="s">
        <v>278</v>
      </c>
      <c r="M44" s="383">
        <f>取引基本表!AX41</f>
        <v>38285</v>
      </c>
      <c r="N44" s="367">
        <f>ABS(取引基本表!BB41)</f>
        <v>20847</v>
      </c>
      <c r="O44" s="411">
        <f t="shared" si="16"/>
        <v>0.54452135301031734</v>
      </c>
      <c r="P44" s="407">
        <f>1-O44</f>
        <v>0.45547864698968266</v>
      </c>
      <c r="R44" s="225" t="s">
        <v>206</v>
      </c>
      <c r="S44" s="158" t="s">
        <v>361</v>
      </c>
      <c r="T44" s="365">
        <f>取引基本表!BD41</f>
        <v>30746</v>
      </c>
      <c r="U44" s="446">
        <f>雇用表!V41</f>
        <v>6638</v>
      </c>
      <c r="V44" s="447">
        <f>雇用表!V87</f>
        <v>5198</v>
      </c>
      <c r="W44" s="413">
        <f t="shared" si="7"/>
        <v>0.21589800299225917</v>
      </c>
      <c r="X44" s="413">
        <f t="shared" si="8"/>
        <v>0.16906264229493267</v>
      </c>
      <c r="Z44" s="225" t="s">
        <v>206</v>
      </c>
      <c r="AA44" s="48" t="s">
        <v>42</v>
      </c>
      <c r="AB44" s="452">
        <v>8212</v>
      </c>
      <c r="AC44" s="387">
        <v>2618</v>
      </c>
      <c r="AD44" s="387">
        <v>2663</v>
      </c>
      <c r="AE44" s="387">
        <v>1513</v>
      </c>
      <c r="AF44" s="387">
        <v>0</v>
      </c>
      <c r="AG44" s="369">
        <v>30746</v>
      </c>
      <c r="AH44" s="407">
        <f t="shared" si="17"/>
        <v>0.48806348793338972</v>
      </c>
      <c r="AI44" s="411">
        <f t="shared" si="18"/>
        <v>0.26709165419892017</v>
      </c>
      <c r="AK44" s="225" t="s">
        <v>206</v>
      </c>
      <c r="AL44" s="158" t="s">
        <v>42</v>
      </c>
      <c r="AM44" s="383">
        <f>取引基本表!AR41</f>
        <v>29717</v>
      </c>
      <c r="AN44" s="407">
        <f t="shared" si="6"/>
        <v>0.10779487886361411</v>
      </c>
      <c r="AP44" s="225" t="s">
        <v>201</v>
      </c>
      <c r="AQ44" s="158" t="s">
        <v>42</v>
      </c>
      <c r="AR44" s="386">
        <f>取引基本表!AX41</f>
        <v>38285</v>
      </c>
      <c r="AS44" s="387">
        <f>取引基本表!AY41</f>
        <v>13308</v>
      </c>
      <c r="AT44" s="387">
        <f>ABS(取引基本表!BB41)</f>
        <v>20847</v>
      </c>
      <c r="AU44" s="388">
        <f t="shared" si="11"/>
        <v>-7539</v>
      </c>
      <c r="AV44" s="411">
        <v>0.30843419542811235</v>
      </c>
      <c r="AW44" s="407">
        <v>0.69156580457188765</v>
      </c>
    </row>
    <row r="45" spans="1:49" x14ac:dyDescent="0.2">
      <c r="A45" s="225" t="s">
        <v>342</v>
      </c>
      <c r="B45" s="158" t="s">
        <v>279</v>
      </c>
      <c r="C45" s="405">
        <f t="shared" si="12"/>
        <v>1</v>
      </c>
      <c r="D45" s="406">
        <f t="shared" si="13"/>
        <v>0</v>
      </c>
      <c r="E45" s="406">
        <f t="shared" si="13"/>
        <v>0</v>
      </c>
      <c r="F45" s="406">
        <f t="shared" si="14"/>
        <v>0</v>
      </c>
      <c r="G45" s="406">
        <f t="shared" si="14"/>
        <v>0</v>
      </c>
      <c r="H45" s="407">
        <f t="shared" si="15"/>
        <v>0</v>
      </c>
      <c r="K45" s="225" t="s">
        <v>342</v>
      </c>
      <c r="L45" s="158" t="s">
        <v>279</v>
      </c>
      <c r="M45" s="383">
        <f>取引基本表!AX42</f>
        <v>1374</v>
      </c>
      <c r="N45" s="367">
        <f>ABS(取引基本表!BB42)</f>
        <v>0</v>
      </c>
      <c r="O45" s="411">
        <f t="shared" si="16"/>
        <v>0</v>
      </c>
      <c r="P45" s="407">
        <f>1-O45</f>
        <v>1</v>
      </c>
      <c r="R45" s="225" t="s">
        <v>342</v>
      </c>
      <c r="S45" s="158" t="s">
        <v>279</v>
      </c>
      <c r="T45" s="365">
        <f>取引基本表!BD42</f>
        <v>1374</v>
      </c>
      <c r="U45" s="446">
        <f>雇用表!V42</f>
        <v>0</v>
      </c>
      <c r="V45" s="447">
        <f>雇用表!V88</f>
        <v>0</v>
      </c>
      <c r="W45" s="413">
        <f t="shared" si="7"/>
        <v>0</v>
      </c>
      <c r="X45" s="413">
        <f t="shared" si="8"/>
        <v>0</v>
      </c>
      <c r="Z45" s="225" t="s">
        <v>342</v>
      </c>
      <c r="AA45" s="48" t="s">
        <v>279</v>
      </c>
      <c r="AB45" s="452">
        <v>0</v>
      </c>
      <c r="AC45" s="387">
        <v>0</v>
      </c>
      <c r="AD45" s="387">
        <v>0</v>
      </c>
      <c r="AE45" s="387">
        <v>0</v>
      </c>
      <c r="AF45" s="387">
        <v>0</v>
      </c>
      <c r="AG45" s="369">
        <v>1374</v>
      </c>
      <c r="AH45" s="407">
        <v>0</v>
      </c>
      <c r="AI45" s="411">
        <v>0</v>
      </c>
      <c r="AK45" s="225" t="s">
        <v>342</v>
      </c>
      <c r="AL45" s="158" t="s">
        <v>279</v>
      </c>
      <c r="AM45" s="383">
        <f>取引基本表!AR42</f>
        <v>0</v>
      </c>
      <c r="AN45" s="407">
        <f t="shared" si="6"/>
        <v>0</v>
      </c>
      <c r="AP45" s="225" t="s">
        <v>202</v>
      </c>
      <c r="AQ45" s="158" t="s">
        <v>279</v>
      </c>
      <c r="AR45" s="386">
        <f>取引基本表!AX42</f>
        <v>1374</v>
      </c>
      <c r="AS45" s="387">
        <f>取引基本表!AY42</f>
        <v>0</v>
      </c>
      <c r="AT45" s="387">
        <f>ABS(取引基本表!BB42)</f>
        <v>0</v>
      </c>
      <c r="AU45" s="388">
        <f t="shared" si="11"/>
        <v>0</v>
      </c>
      <c r="AV45" s="411">
        <v>0</v>
      </c>
      <c r="AW45" s="407">
        <v>1</v>
      </c>
    </row>
    <row r="46" spans="1:49" x14ac:dyDescent="0.2">
      <c r="A46" s="225" t="s">
        <v>343</v>
      </c>
      <c r="B46" s="158" t="s">
        <v>280</v>
      </c>
      <c r="C46" s="405">
        <f t="shared" si="12"/>
        <v>0.339622641509434</v>
      </c>
      <c r="D46" s="406">
        <f t="shared" si="13"/>
        <v>3.9357166284027549E-3</v>
      </c>
      <c r="E46" s="406">
        <f t="shared" si="13"/>
        <v>1.0167267956707117E-2</v>
      </c>
      <c r="F46" s="406">
        <f t="shared" si="14"/>
        <v>0.31321744834371923</v>
      </c>
      <c r="G46" s="406">
        <f t="shared" si="14"/>
        <v>9.1833387996064289E-3</v>
      </c>
      <c r="H46" s="407">
        <f t="shared" si="15"/>
        <v>2.0661561732582222E-2</v>
      </c>
      <c r="K46" s="225" t="s">
        <v>343</v>
      </c>
      <c r="L46" s="158" t="s">
        <v>280</v>
      </c>
      <c r="M46" s="383">
        <f>取引基本表!AX43</f>
        <v>8957</v>
      </c>
      <c r="N46" s="367">
        <f>ABS(取引基本表!BB43)</f>
        <v>5915</v>
      </c>
      <c r="O46" s="411">
        <f t="shared" si="16"/>
        <v>0.660377358490566</v>
      </c>
      <c r="P46" s="407">
        <f>1-O46</f>
        <v>0.339622641509434</v>
      </c>
      <c r="R46" s="225" t="s">
        <v>343</v>
      </c>
      <c r="S46" s="158" t="s">
        <v>280</v>
      </c>
      <c r="T46" s="365">
        <f>取引基本表!BD43</f>
        <v>3049</v>
      </c>
      <c r="U46" s="446">
        <f>雇用表!V43</f>
        <v>12</v>
      </c>
      <c r="V46" s="447">
        <f>雇用表!V89</f>
        <v>31</v>
      </c>
      <c r="W46" s="413">
        <f t="shared" si="7"/>
        <v>3.9357166284027549E-3</v>
      </c>
      <c r="X46" s="413">
        <f t="shared" si="8"/>
        <v>1.0167267956707117E-2</v>
      </c>
      <c r="Z46" s="225" t="s">
        <v>343</v>
      </c>
      <c r="AA46" s="48" t="s">
        <v>280</v>
      </c>
      <c r="AB46" s="452">
        <v>28</v>
      </c>
      <c r="AC46" s="387">
        <v>790</v>
      </c>
      <c r="AD46" s="387">
        <v>109</v>
      </c>
      <c r="AE46" s="387">
        <v>39</v>
      </c>
      <c r="AF46" s="387">
        <v>-11</v>
      </c>
      <c r="AG46" s="369">
        <v>3049</v>
      </c>
      <c r="AH46" s="407">
        <f t="shared" si="17"/>
        <v>0.31321744834371923</v>
      </c>
      <c r="AI46" s="411">
        <f t="shared" si="18"/>
        <v>9.1833387996064289E-3</v>
      </c>
      <c r="AK46" s="225" t="s">
        <v>343</v>
      </c>
      <c r="AL46" s="158" t="s">
        <v>280</v>
      </c>
      <c r="AM46" s="383">
        <f>取引基本表!AR43</f>
        <v>5696</v>
      </c>
      <c r="AN46" s="407">
        <f t="shared" si="6"/>
        <v>2.0661561732582222E-2</v>
      </c>
      <c r="AP46" s="225" t="s">
        <v>203</v>
      </c>
      <c r="AQ46" s="158" t="s">
        <v>280</v>
      </c>
      <c r="AR46" s="386">
        <f>取引基本表!AX43</f>
        <v>8957</v>
      </c>
      <c r="AS46" s="387">
        <f>取引基本表!AY43</f>
        <v>7</v>
      </c>
      <c r="AT46" s="387">
        <f>ABS(取引基本表!BB43)</f>
        <v>5915</v>
      </c>
      <c r="AU46" s="388">
        <f t="shared" si="11"/>
        <v>-5908</v>
      </c>
      <c r="AV46" s="411">
        <v>6.99850635196259E-3</v>
      </c>
      <c r="AW46" s="407">
        <v>0.99300149364803736</v>
      </c>
    </row>
    <row r="47" spans="1:49" x14ac:dyDescent="0.2">
      <c r="A47" s="226" t="s">
        <v>348</v>
      </c>
      <c r="B47" s="227" t="s">
        <v>43</v>
      </c>
      <c r="C47" s="408">
        <f t="shared" si="12"/>
        <v>0.37586044165269894</v>
      </c>
      <c r="D47" s="409">
        <f t="shared" si="13"/>
        <v>6.1166352989693973E-2</v>
      </c>
      <c r="E47" s="409">
        <f t="shared" si="13"/>
        <v>5.2427176815309715E-2</v>
      </c>
      <c r="F47" s="409">
        <f>AH47</f>
        <v>0.4514453000332283</v>
      </c>
      <c r="G47" s="409">
        <f>AI47</f>
        <v>0.22454849559823431</v>
      </c>
      <c r="H47" s="410">
        <f t="shared" si="15"/>
        <v>1</v>
      </c>
      <c r="K47" s="226" t="s">
        <v>348</v>
      </c>
      <c r="L47" s="228" t="s">
        <v>43</v>
      </c>
      <c r="M47" s="384">
        <f>取引基本表!AX44</f>
        <v>798863</v>
      </c>
      <c r="N47" s="385">
        <f>ABS(取引基本表!BB44)</f>
        <v>498602</v>
      </c>
      <c r="O47" s="412">
        <f t="shared" si="16"/>
        <v>0.62413955834730106</v>
      </c>
      <c r="P47" s="410">
        <f>1-O47</f>
        <v>0.37586044165269894</v>
      </c>
      <c r="R47" s="226" t="s">
        <v>348</v>
      </c>
      <c r="S47" s="228" t="s">
        <v>43</v>
      </c>
      <c r="T47" s="366">
        <f>取引基本表!BD44</f>
        <v>761399</v>
      </c>
      <c r="U47" s="448">
        <f>雇用表!V44</f>
        <v>46572</v>
      </c>
      <c r="V47" s="449">
        <f>雇用表!V90</f>
        <v>39918</v>
      </c>
      <c r="W47" s="414">
        <f t="shared" si="7"/>
        <v>6.1166352989693973E-2</v>
      </c>
      <c r="X47" s="414">
        <f t="shared" si="8"/>
        <v>5.2427176815309715E-2</v>
      </c>
      <c r="Z47" s="226" t="s">
        <v>348</v>
      </c>
      <c r="AA47" s="229" t="s">
        <v>43</v>
      </c>
      <c r="AB47" s="453">
        <v>170971</v>
      </c>
      <c r="AC47" s="390">
        <v>44239</v>
      </c>
      <c r="AD47" s="390">
        <v>112667</v>
      </c>
      <c r="AE47" s="390">
        <v>17428</v>
      </c>
      <c r="AF47" s="390">
        <v>-1575</v>
      </c>
      <c r="AG47" s="370">
        <v>761399</v>
      </c>
      <c r="AH47" s="410">
        <f t="shared" si="17"/>
        <v>0.4514453000332283</v>
      </c>
      <c r="AI47" s="412">
        <f t="shared" si="18"/>
        <v>0.22454849559823431</v>
      </c>
      <c r="AK47" s="226" t="s">
        <v>348</v>
      </c>
      <c r="AL47" s="228" t="s">
        <v>43</v>
      </c>
      <c r="AM47" s="384">
        <f>取引基本表!AR44</f>
        <v>275681</v>
      </c>
      <c r="AN47" s="410">
        <f t="shared" si="6"/>
        <v>1</v>
      </c>
      <c r="AP47" s="226" t="s">
        <v>204</v>
      </c>
      <c r="AQ47" s="228" t="s">
        <v>43</v>
      </c>
      <c r="AR47" s="389">
        <f>取引基本表!AX44</f>
        <v>798863</v>
      </c>
      <c r="AS47" s="390">
        <f>取引基本表!AY44</f>
        <v>461138</v>
      </c>
      <c r="AT47" s="391">
        <f>ABS(取引基本表!BB44)</f>
        <v>498602</v>
      </c>
      <c r="AU47" s="392">
        <f t="shared" si="11"/>
        <v>-37464</v>
      </c>
      <c r="AV47" s="412">
        <v>0.41467476400433478</v>
      </c>
      <c r="AW47" s="410">
        <v>0.58532523599566522</v>
      </c>
    </row>
    <row r="48" spans="1:49" ht="13" x14ac:dyDescent="0.2">
      <c r="A48" s="56" t="s">
        <v>486</v>
      </c>
      <c r="K48" s="56" t="s">
        <v>486</v>
      </c>
      <c r="R48" s="56" t="s">
        <v>486</v>
      </c>
      <c r="Z48" s="56" t="s">
        <v>486</v>
      </c>
      <c r="AK48" s="56" t="s">
        <v>486</v>
      </c>
      <c r="AP48" s="56" t="s">
        <v>486</v>
      </c>
      <c r="AR48" s="231"/>
      <c r="AS48" s="231"/>
      <c r="AT48" s="231"/>
      <c r="AU48" s="231"/>
      <c r="AV48" s="230"/>
      <c r="AW48" s="230"/>
    </row>
    <row r="49" spans="43:49" x14ac:dyDescent="0.2">
      <c r="AQ49" s="48" t="s">
        <v>394</v>
      </c>
      <c r="AR49" s="231">
        <f>SUM(AR12:AR29)+AR45</f>
        <v>325773</v>
      </c>
      <c r="AS49" s="231">
        <f>SUM(AS12:AS29)+AS45</f>
        <v>402469</v>
      </c>
      <c r="AT49" s="231">
        <f>SUM(AT12:AT29)+AT45</f>
        <v>281757</v>
      </c>
      <c r="AU49" s="231">
        <f>SUM(AU12:AU29)+AU45</f>
        <v>120712</v>
      </c>
      <c r="AV49" s="230">
        <f>AT49/AR49</f>
        <v>0.86488751369818861</v>
      </c>
      <c r="AW49" s="230">
        <f>1-AV49</f>
        <v>0.13511248630181139</v>
      </c>
    </row>
    <row r="50" spans="43:49" x14ac:dyDescent="0.2">
      <c r="AQ50" s="48" t="s">
        <v>395</v>
      </c>
      <c r="AR50" s="231">
        <f>SUM(AR8:AR11)+SUM(AR30:AR44)+AR46</f>
        <v>473090</v>
      </c>
      <c r="AS50" s="231">
        <f>SUM(AS8:AS11)+SUM(AS30:AS44)+AS46</f>
        <v>58669</v>
      </c>
      <c r="AT50" s="231">
        <f>SUM(AT8:AT11)+SUM(AT30:AT44)+AT46</f>
        <v>217137</v>
      </c>
      <c r="AU50" s="231">
        <f>SUM(AU8:AU11)+SUM(AU30:AU44)+AU46</f>
        <v>-158468</v>
      </c>
      <c r="AV50" s="230">
        <f>AT50/AR50</f>
        <v>0.45897609334376122</v>
      </c>
      <c r="AW50" s="230">
        <f>1-AV50</f>
        <v>0.54102390665623878</v>
      </c>
    </row>
    <row r="51" spans="43:49" x14ac:dyDescent="0.2">
      <c r="AR51" s="232"/>
      <c r="AS51" s="232"/>
      <c r="AT51" s="232"/>
      <c r="AU51" s="232"/>
    </row>
    <row r="52" spans="43:49" x14ac:dyDescent="0.2">
      <c r="AR52" s="232" t="s">
        <v>396</v>
      </c>
    </row>
  </sheetData>
  <mergeCells count="1">
    <mergeCell ref="W5:X5"/>
  </mergeCells>
  <phoneticPr fontId="5"/>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3">
    <pageSetUpPr fitToPage="1"/>
  </sheetPr>
  <dimension ref="A1:BS53"/>
  <sheetViews>
    <sheetView zoomScaleNormal="100" workbookViewId="0">
      <pane xSplit="2" ySplit="4" topLeftCell="AK41"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90625" style="56" customWidth="1"/>
    <col min="2" max="2" width="21" style="56" customWidth="1"/>
    <col min="3" max="41" width="9.26953125" style="56" bestFit="1" customWidth="1"/>
    <col min="42" max="42" width="10" style="56" bestFit="1" customWidth="1"/>
    <col min="43" max="43" width="9.26953125" style="56" bestFit="1" customWidth="1"/>
    <col min="44" max="44" width="10" style="56" bestFit="1" customWidth="1"/>
    <col min="45" max="48" width="9.26953125" style="56" bestFit="1" customWidth="1"/>
    <col min="49" max="50" width="10" style="56" bestFit="1" customWidth="1"/>
    <col min="51" max="51" width="9.26953125" style="56" bestFit="1" customWidth="1"/>
    <col min="52" max="53" width="10" style="56" bestFit="1" customWidth="1"/>
    <col min="54" max="54" width="10.6328125" style="56" bestFit="1" customWidth="1"/>
    <col min="55" max="55" width="9.6328125" style="56" bestFit="1" customWidth="1"/>
    <col min="56" max="56" width="11.08984375" style="56" bestFit="1" customWidth="1"/>
    <col min="57" max="57" width="5.7265625" style="56" customWidth="1"/>
    <col min="58" max="58" width="7" style="56" customWidth="1"/>
    <col min="59" max="59" width="3.6328125" style="56" customWidth="1"/>
    <col min="60" max="60" width="19.453125" style="56" customWidth="1"/>
    <col min="61" max="62" width="9.90625" style="56" bestFit="1" customWidth="1"/>
    <col min="63" max="63" width="9.08984375" style="56" bestFit="1" customWidth="1"/>
    <col min="64" max="64" width="10" style="56" customWidth="1"/>
    <col min="65" max="65" width="3.90625" style="56" customWidth="1"/>
    <col min="66" max="66" width="3.7265625" style="56" customWidth="1"/>
    <col min="67" max="67" width="20.08984375" style="56" customWidth="1"/>
    <col min="68" max="68" width="9.36328125" style="56" bestFit="1" customWidth="1"/>
    <col min="69" max="69" width="9.90625" style="56" bestFit="1" customWidth="1"/>
    <col min="70" max="70" width="10.453125" style="56" bestFit="1" customWidth="1"/>
    <col min="71" max="71" width="3.90625" style="56" customWidth="1"/>
    <col min="72" max="256" width="9" style="56"/>
    <col min="257" max="257" width="3.90625" style="56" customWidth="1"/>
    <col min="258" max="258" width="21" style="56" customWidth="1"/>
    <col min="259" max="297" width="9.26953125" style="56" bestFit="1" customWidth="1"/>
    <col min="298" max="298" width="10" style="56" bestFit="1" customWidth="1"/>
    <col min="299" max="299" width="9.26953125" style="56" bestFit="1" customWidth="1"/>
    <col min="300" max="300" width="10" style="56" bestFit="1" customWidth="1"/>
    <col min="301" max="304" width="9.26953125" style="56" bestFit="1" customWidth="1"/>
    <col min="305" max="306" width="10" style="56" bestFit="1" customWidth="1"/>
    <col min="307" max="307" width="9.26953125" style="56" bestFit="1" customWidth="1"/>
    <col min="308" max="309" width="10" style="56" bestFit="1" customWidth="1"/>
    <col min="310" max="310" width="10.6328125" style="56" bestFit="1" customWidth="1"/>
    <col min="311" max="311" width="9.6328125" style="56" bestFit="1" customWidth="1"/>
    <col min="312" max="312" width="11.08984375" style="56" bestFit="1" customWidth="1"/>
    <col min="313" max="313" width="5.7265625" style="56" customWidth="1"/>
    <col min="314" max="314" width="7" style="56" customWidth="1"/>
    <col min="315" max="315" width="3.6328125" style="56" customWidth="1"/>
    <col min="316" max="316" width="19.453125" style="56" customWidth="1"/>
    <col min="317" max="318" width="9.90625" style="56" bestFit="1" customWidth="1"/>
    <col min="319" max="319" width="9.08984375" style="56" bestFit="1" customWidth="1"/>
    <col min="320" max="320" width="10" style="56" customWidth="1"/>
    <col min="321" max="321" width="3.90625" style="56" customWidth="1"/>
    <col min="322" max="322" width="3.7265625" style="56" customWidth="1"/>
    <col min="323" max="323" width="20.08984375" style="56" customWidth="1"/>
    <col min="324" max="324" width="9.36328125" style="56" bestFit="1" customWidth="1"/>
    <col min="325" max="325" width="9.90625" style="56" bestFit="1" customWidth="1"/>
    <col min="326" max="326" width="10.453125" style="56" bestFit="1" customWidth="1"/>
    <col min="327" max="327" width="3.90625" style="56" customWidth="1"/>
    <col min="328" max="512" width="9" style="56"/>
    <col min="513" max="513" width="3.90625" style="56" customWidth="1"/>
    <col min="514" max="514" width="21" style="56" customWidth="1"/>
    <col min="515" max="553" width="9.26953125" style="56" bestFit="1" customWidth="1"/>
    <col min="554" max="554" width="10" style="56" bestFit="1" customWidth="1"/>
    <col min="555" max="555" width="9.26953125" style="56" bestFit="1" customWidth="1"/>
    <col min="556" max="556" width="10" style="56" bestFit="1" customWidth="1"/>
    <col min="557" max="560" width="9.26953125" style="56" bestFit="1" customWidth="1"/>
    <col min="561" max="562" width="10" style="56" bestFit="1" customWidth="1"/>
    <col min="563" max="563" width="9.26953125" style="56" bestFit="1" customWidth="1"/>
    <col min="564" max="565" width="10" style="56" bestFit="1" customWidth="1"/>
    <col min="566" max="566" width="10.6328125" style="56" bestFit="1" customWidth="1"/>
    <col min="567" max="567" width="9.6328125" style="56" bestFit="1" customWidth="1"/>
    <col min="568" max="568" width="11.08984375" style="56" bestFit="1" customWidth="1"/>
    <col min="569" max="569" width="5.7265625" style="56" customWidth="1"/>
    <col min="570" max="570" width="7" style="56" customWidth="1"/>
    <col min="571" max="571" width="3.6328125" style="56" customWidth="1"/>
    <col min="572" max="572" width="19.453125" style="56" customWidth="1"/>
    <col min="573" max="574" width="9.90625" style="56" bestFit="1" customWidth="1"/>
    <col min="575" max="575" width="9.08984375" style="56" bestFit="1" customWidth="1"/>
    <col min="576" max="576" width="10" style="56" customWidth="1"/>
    <col min="577" max="577" width="3.90625" style="56" customWidth="1"/>
    <col min="578" max="578" width="3.7265625" style="56" customWidth="1"/>
    <col min="579" max="579" width="20.08984375" style="56" customWidth="1"/>
    <col min="580" max="580" width="9.36328125" style="56" bestFit="1" customWidth="1"/>
    <col min="581" max="581" width="9.90625" style="56" bestFit="1" customWidth="1"/>
    <col min="582" max="582" width="10.453125" style="56" bestFit="1" customWidth="1"/>
    <col min="583" max="583" width="3.90625" style="56" customWidth="1"/>
    <col min="584" max="768" width="9" style="56"/>
    <col min="769" max="769" width="3.90625" style="56" customWidth="1"/>
    <col min="770" max="770" width="21" style="56" customWidth="1"/>
    <col min="771" max="809" width="9.26953125" style="56" bestFit="1" customWidth="1"/>
    <col min="810" max="810" width="10" style="56" bestFit="1" customWidth="1"/>
    <col min="811" max="811" width="9.26953125" style="56" bestFit="1" customWidth="1"/>
    <col min="812" max="812" width="10" style="56" bestFit="1" customWidth="1"/>
    <col min="813" max="816" width="9.26953125" style="56" bestFit="1" customWidth="1"/>
    <col min="817" max="818" width="10" style="56" bestFit="1" customWidth="1"/>
    <col min="819" max="819" width="9.26953125" style="56" bestFit="1" customWidth="1"/>
    <col min="820" max="821" width="10" style="56" bestFit="1" customWidth="1"/>
    <col min="822" max="822" width="10.6328125" style="56" bestFit="1" customWidth="1"/>
    <col min="823" max="823" width="9.6328125" style="56" bestFit="1" customWidth="1"/>
    <col min="824" max="824" width="11.08984375" style="56" bestFit="1" customWidth="1"/>
    <col min="825" max="825" width="5.7265625" style="56" customWidth="1"/>
    <col min="826" max="826" width="7" style="56" customWidth="1"/>
    <col min="827" max="827" width="3.6328125" style="56" customWidth="1"/>
    <col min="828" max="828" width="19.453125" style="56" customWidth="1"/>
    <col min="829" max="830" width="9.90625" style="56" bestFit="1" customWidth="1"/>
    <col min="831" max="831" width="9.08984375" style="56" bestFit="1" customWidth="1"/>
    <col min="832" max="832" width="10" style="56" customWidth="1"/>
    <col min="833" max="833" width="3.90625" style="56" customWidth="1"/>
    <col min="834" max="834" width="3.7265625" style="56" customWidth="1"/>
    <col min="835" max="835" width="20.08984375" style="56" customWidth="1"/>
    <col min="836" max="836" width="9.36328125" style="56" bestFit="1" customWidth="1"/>
    <col min="837" max="837" width="9.90625" style="56" bestFit="1" customWidth="1"/>
    <col min="838" max="838" width="10.453125" style="56" bestFit="1" customWidth="1"/>
    <col min="839" max="839" width="3.90625" style="56" customWidth="1"/>
    <col min="840" max="1024" width="9" style="56"/>
    <col min="1025" max="1025" width="3.90625" style="56" customWidth="1"/>
    <col min="1026" max="1026" width="21" style="56" customWidth="1"/>
    <col min="1027" max="1065" width="9.26953125" style="56" bestFit="1" customWidth="1"/>
    <col min="1066" max="1066" width="10" style="56" bestFit="1" customWidth="1"/>
    <col min="1067" max="1067" width="9.26953125" style="56" bestFit="1" customWidth="1"/>
    <col min="1068" max="1068" width="10" style="56" bestFit="1" customWidth="1"/>
    <col min="1069" max="1072" width="9.26953125" style="56" bestFit="1" customWidth="1"/>
    <col min="1073" max="1074" width="10" style="56" bestFit="1" customWidth="1"/>
    <col min="1075" max="1075" width="9.26953125" style="56" bestFit="1" customWidth="1"/>
    <col min="1076" max="1077" width="10" style="56" bestFit="1" customWidth="1"/>
    <col min="1078" max="1078" width="10.6328125" style="56" bestFit="1" customWidth="1"/>
    <col min="1079" max="1079" width="9.6328125" style="56" bestFit="1" customWidth="1"/>
    <col min="1080" max="1080" width="11.08984375" style="56" bestFit="1" customWidth="1"/>
    <col min="1081" max="1081" width="5.7265625" style="56" customWidth="1"/>
    <col min="1082" max="1082" width="7" style="56" customWidth="1"/>
    <col min="1083" max="1083" width="3.6328125" style="56" customWidth="1"/>
    <col min="1084" max="1084" width="19.453125" style="56" customWidth="1"/>
    <col min="1085" max="1086" width="9.90625" style="56" bestFit="1" customWidth="1"/>
    <col min="1087" max="1087" width="9.08984375" style="56" bestFit="1" customWidth="1"/>
    <col min="1088" max="1088" width="10" style="56" customWidth="1"/>
    <col min="1089" max="1089" width="3.90625" style="56" customWidth="1"/>
    <col min="1090" max="1090" width="3.7265625" style="56" customWidth="1"/>
    <col min="1091" max="1091" width="20.08984375" style="56" customWidth="1"/>
    <col min="1092" max="1092" width="9.36328125" style="56" bestFit="1" customWidth="1"/>
    <col min="1093" max="1093" width="9.90625" style="56" bestFit="1" customWidth="1"/>
    <col min="1094" max="1094" width="10.453125" style="56" bestFit="1" customWidth="1"/>
    <col min="1095" max="1095" width="3.90625" style="56" customWidth="1"/>
    <col min="1096" max="1280" width="9" style="56"/>
    <col min="1281" max="1281" width="3.90625" style="56" customWidth="1"/>
    <col min="1282" max="1282" width="21" style="56" customWidth="1"/>
    <col min="1283" max="1321" width="9.26953125" style="56" bestFit="1" customWidth="1"/>
    <col min="1322" max="1322" width="10" style="56" bestFit="1" customWidth="1"/>
    <col min="1323" max="1323" width="9.26953125" style="56" bestFit="1" customWidth="1"/>
    <col min="1324" max="1324" width="10" style="56" bestFit="1" customWidth="1"/>
    <col min="1325" max="1328" width="9.26953125" style="56" bestFit="1" customWidth="1"/>
    <col min="1329" max="1330" width="10" style="56" bestFit="1" customWidth="1"/>
    <col min="1331" max="1331" width="9.26953125" style="56" bestFit="1" customWidth="1"/>
    <col min="1332" max="1333" width="10" style="56" bestFit="1" customWidth="1"/>
    <col min="1334" max="1334" width="10.6328125" style="56" bestFit="1" customWidth="1"/>
    <col min="1335" max="1335" width="9.6328125" style="56" bestFit="1" customWidth="1"/>
    <col min="1336" max="1336" width="11.08984375" style="56" bestFit="1" customWidth="1"/>
    <col min="1337" max="1337" width="5.7265625" style="56" customWidth="1"/>
    <col min="1338" max="1338" width="7" style="56" customWidth="1"/>
    <col min="1339" max="1339" width="3.6328125" style="56" customWidth="1"/>
    <col min="1340" max="1340" width="19.453125" style="56" customWidth="1"/>
    <col min="1341" max="1342" width="9.90625" style="56" bestFit="1" customWidth="1"/>
    <col min="1343" max="1343" width="9.08984375" style="56" bestFit="1" customWidth="1"/>
    <col min="1344" max="1344" width="10" style="56" customWidth="1"/>
    <col min="1345" max="1345" width="3.90625" style="56" customWidth="1"/>
    <col min="1346" max="1346" width="3.7265625" style="56" customWidth="1"/>
    <col min="1347" max="1347" width="20.08984375" style="56" customWidth="1"/>
    <col min="1348" max="1348" width="9.36328125" style="56" bestFit="1" customWidth="1"/>
    <col min="1349" max="1349" width="9.90625" style="56" bestFit="1" customWidth="1"/>
    <col min="1350" max="1350" width="10.453125" style="56" bestFit="1" customWidth="1"/>
    <col min="1351" max="1351" width="3.90625" style="56" customWidth="1"/>
    <col min="1352" max="1536" width="9" style="56"/>
    <col min="1537" max="1537" width="3.90625" style="56" customWidth="1"/>
    <col min="1538" max="1538" width="21" style="56" customWidth="1"/>
    <col min="1539" max="1577" width="9.26953125" style="56" bestFit="1" customWidth="1"/>
    <col min="1578" max="1578" width="10" style="56" bestFit="1" customWidth="1"/>
    <col min="1579" max="1579" width="9.26953125" style="56" bestFit="1" customWidth="1"/>
    <col min="1580" max="1580" width="10" style="56" bestFit="1" customWidth="1"/>
    <col min="1581" max="1584" width="9.26953125" style="56" bestFit="1" customWidth="1"/>
    <col min="1585" max="1586" width="10" style="56" bestFit="1" customWidth="1"/>
    <col min="1587" max="1587" width="9.26953125" style="56" bestFit="1" customWidth="1"/>
    <col min="1588" max="1589" width="10" style="56" bestFit="1" customWidth="1"/>
    <col min="1590" max="1590" width="10.6328125" style="56" bestFit="1" customWidth="1"/>
    <col min="1591" max="1591" width="9.6328125" style="56" bestFit="1" customWidth="1"/>
    <col min="1592" max="1592" width="11.08984375" style="56" bestFit="1" customWidth="1"/>
    <col min="1593" max="1593" width="5.7265625" style="56" customWidth="1"/>
    <col min="1594" max="1594" width="7" style="56" customWidth="1"/>
    <col min="1595" max="1595" width="3.6328125" style="56" customWidth="1"/>
    <col min="1596" max="1596" width="19.453125" style="56" customWidth="1"/>
    <col min="1597" max="1598" width="9.90625" style="56" bestFit="1" customWidth="1"/>
    <col min="1599" max="1599" width="9.08984375" style="56" bestFit="1" customWidth="1"/>
    <col min="1600" max="1600" width="10" style="56" customWidth="1"/>
    <col min="1601" max="1601" width="3.90625" style="56" customWidth="1"/>
    <col min="1602" max="1602" width="3.7265625" style="56" customWidth="1"/>
    <col min="1603" max="1603" width="20.08984375" style="56" customWidth="1"/>
    <col min="1604" max="1604" width="9.36328125" style="56" bestFit="1" customWidth="1"/>
    <col min="1605" max="1605" width="9.90625" style="56" bestFit="1" customWidth="1"/>
    <col min="1606" max="1606" width="10.453125" style="56" bestFit="1" customWidth="1"/>
    <col min="1607" max="1607" width="3.90625" style="56" customWidth="1"/>
    <col min="1608" max="1792" width="9" style="56"/>
    <col min="1793" max="1793" width="3.90625" style="56" customWidth="1"/>
    <col min="1794" max="1794" width="21" style="56" customWidth="1"/>
    <col min="1795" max="1833" width="9.26953125" style="56" bestFit="1" customWidth="1"/>
    <col min="1834" max="1834" width="10" style="56" bestFit="1" customWidth="1"/>
    <col min="1835" max="1835" width="9.26953125" style="56" bestFit="1" customWidth="1"/>
    <col min="1836" max="1836" width="10" style="56" bestFit="1" customWidth="1"/>
    <col min="1837" max="1840" width="9.26953125" style="56" bestFit="1" customWidth="1"/>
    <col min="1841" max="1842" width="10" style="56" bestFit="1" customWidth="1"/>
    <col min="1843" max="1843" width="9.26953125" style="56" bestFit="1" customWidth="1"/>
    <col min="1844" max="1845" width="10" style="56" bestFit="1" customWidth="1"/>
    <col min="1846" max="1846" width="10.6328125" style="56" bestFit="1" customWidth="1"/>
    <col min="1847" max="1847" width="9.6328125" style="56" bestFit="1" customWidth="1"/>
    <col min="1848" max="1848" width="11.08984375" style="56" bestFit="1" customWidth="1"/>
    <col min="1849" max="1849" width="5.7265625" style="56" customWidth="1"/>
    <col min="1850" max="1850" width="7" style="56" customWidth="1"/>
    <col min="1851" max="1851" width="3.6328125" style="56" customWidth="1"/>
    <col min="1852" max="1852" width="19.453125" style="56" customWidth="1"/>
    <col min="1853" max="1854" width="9.90625" style="56" bestFit="1" customWidth="1"/>
    <col min="1855" max="1855" width="9.08984375" style="56" bestFit="1" customWidth="1"/>
    <col min="1856" max="1856" width="10" style="56" customWidth="1"/>
    <col min="1857" max="1857" width="3.90625" style="56" customWidth="1"/>
    <col min="1858" max="1858" width="3.7265625" style="56" customWidth="1"/>
    <col min="1859" max="1859" width="20.08984375" style="56" customWidth="1"/>
    <col min="1860" max="1860" width="9.36328125" style="56" bestFit="1" customWidth="1"/>
    <col min="1861" max="1861" width="9.90625" style="56" bestFit="1" customWidth="1"/>
    <col min="1862" max="1862" width="10.453125" style="56" bestFit="1" customWidth="1"/>
    <col min="1863" max="1863" width="3.90625" style="56" customWidth="1"/>
    <col min="1864" max="2048" width="9" style="56"/>
    <col min="2049" max="2049" width="3.90625" style="56" customWidth="1"/>
    <col min="2050" max="2050" width="21" style="56" customWidth="1"/>
    <col min="2051" max="2089" width="9.26953125" style="56" bestFit="1" customWidth="1"/>
    <col min="2090" max="2090" width="10" style="56" bestFit="1" customWidth="1"/>
    <col min="2091" max="2091" width="9.26953125" style="56" bestFit="1" customWidth="1"/>
    <col min="2092" max="2092" width="10" style="56" bestFit="1" customWidth="1"/>
    <col min="2093" max="2096" width="9.26953125" style="56" bestFit="1" customWidth="1"/>
    <col min="2097" max="2098" width="10" style="56" bestFit="1" customWidth="1"/>
    <col min="2099" max="2099" width="9.26953125" style="56" bestFit="1" customWidth="1"/>
    <col min="2100" max="2101" width="10" style="56" bestFit="1" customWidth="1"/>
    <col min="2102" max="2102" width="10.6328125" style="56" bestFit="1" customWidth="1"/>
    <col min="2103" max="2103" width="9.6328125" style="56" bestFit="1" customWidth="1"/>
    <col min="2104" max="2104" width="11.08984375" style="56" bestFit="1" customWidth="1"/>
    <col min="2105" max="2105" width="5.7265625" style="56" customWidth="1"/>
    <col min="2106" max="2106" width="7" style="56" customWidth="1"/>
    <col min="2107" max="2107" width="3.6328125" style="56" customWidth="1"/>
    <col min="2108" max="2108" width="19.453125" style="56" customWidth="1"/>
    <col min="2109" max="2110" width="9.90625" style="56" bestFit="1" customWidth="1"/>
    <col min="2111" max="2111" width="9.08984375" style="56" bestFit="1" customWidth="1"/>
    <col min="2112" max="2112" width="10" style="56" customWidth="1"/>
    <col min="2113" max="2113" width="3.90625" style="56" customWidth="1"/>
    <col min="2114" max="2114" width="3.7265625" style="56" customWidth="1"/>
    <col min="2115" max="2115" width="20.08984375" style="56" customWidth="1"/>
    <col min="2116" max="2116" width="9.36328125" style="56" bestFit="1" customWidth="1"/>
    <col min="2117" max="2117" width="9.90625" style="56" bestFit="1" customWidth="1"/>
    <col min="2118" max="2118" width="10.453125" style="56" bestFit="1" customWidth="1"/>
    <col min="2119" max="2119" width="3.90625" style="56" customWidth="1"/>
    <col min="2120" max="2304" width="9" style="56"/>
    <col min="2305" max="2305" width="3.90625" style="56" customWidth="1"/>
    <col min="2306" max="2306" width="21" style="56" customWidth="1"/>
    <col min="2307" max="2345" width="9.26953125" style="56" bestFit="1" customWidth="1"/>
    <col min="2346" max="2346" width="10" style="56" bestFit="1" customWidth="1"/>
    <col min="2347" max="2347" width="9.26953125" style="56" bestFit="1" customWidth="1"/>
    <col min="2348" max="2348" width="10" style="56" bestFit="1" customWidth="1"/>
    <col min="2349" max="2352" width="9.26953125" style="56" bestFit="1" customWidth="1"/>
    <col min="2353" max="2354" width="10" style="56" bestFit="1" customWidth="1"/>
    <col min="2355" max="2355" width="9.26953125" style="56" bestFit="1" customWidth="1"/>
    <col min="2356" max="2357" width="10" style="56" bestFit="1" customWidth="1"/>
    <col min="2358" max="2358" width="10.6328125" style="56" bestFit="1" customWidth="1"/>
    <col min="2359" max="2359" width="9.6328125" style="56" bestFit="1" customWidth="1"/>
    <col min="2360" max="2360" width="11.08984375" style="56" bestFit="1" customWidth="1"/>
    <col min="2361" max="2361" width="5.7265625" style="56" customWidth="1"/>
    <col min="2362" max="2362" width="7" style="56" customWidth="1"/>
    <col min="2363" max="2363" width="3.6328125" style="56" customWidth="1"/>
    <col min="2364" max="2364" width="19.453125" style="56" customWidth="1"/>
    <col min="2365" max="2366" width="9.90625" style="56" bestFit="1" customWidth="1"/>
    <col min="2367" max="2367" width="9.08984375" style="56" bestFit="1" customWidth="1"/>
    <col min="2368" max="2368" width="10" style="56" customWidth="1"/>
    <col min="2369" max="2369" width="3.90625" style="56" customWidth="1"/>
    <col min="2370" max="2370" width="3.7265625" style="56" customWidth="1"/>
    <col min="2371" max="2371" width="20.08984375" style="56" customWidth="1"/>
    <col min="2372" max="2372" width="9.36328125" style="56" bestFit="1" customWidth="1"/>
    <col min="2373" max="2373" width="9.90625" style="56" bestFit="1" customWidth="1"/>
    <col min="2374" max="2374" width="10.453125" style="56" bestFit="1" customWidth="1"/>
    <col min="2375" max="2375" width="3.90625" style="56" customWidth="1"/>
    <col min="2376" max="2560" width="9" style="56"/>
    <col min="2561" max="2561" width="3.90625" style="56" customWidth="1"/>
    <col min="2562" max="2562" width="21" style="56" customWidth="1"/>
    <col min="2563" max="2601" width="9.26953125" style="56" bestFit="1" customWidth="1"/>
    <col min="2602" max="2602" width="10" style="56" bestFit="1" customWidth="1"/>
    <col min="2603" max="2603" width="9.26953125" style="56" bestFit="1" customWidth="1"/>
    <col min="2604" max="2604" width="10" style="56" bestFit="1" customWidth="1"/>
    <col min="2605" max="2608" width="9.26953125" style="56" bestFit="1" customWidth="1"/>
    <col min="2609" max="2610" width="10" style="56" bestFit="1" customWidth="1"/>
    <col min="2611" max="2611" width="9.26953125" style="56" bestFit="1" customWidth="1"/>
    <col min="2612" max="2613" width="10" style="56" bestFit="1" customWidth="1"/>
    <col min="2614" max="2614" width="10.6328125" style="56" bestFit="1" customWidth="1"/>
    <col min="2615" max="2615" width="9.6328125" style="56" bestFit="1" customWidth="1"/>
    <col min="2616" max="2616" width="11.08984375" style="56" bestFit="1" customWidth="1"/>
    <col min="2617" max="2617" width="5.7265625" style="56" customWidth="1"/>
    <col min="2618" max="2618" width="7" style="56" customWidth="1"/>
    <col min="2619" max="2619" width="3.6328125" style="56" customWidth="1"/>
    <col min="2620" max="2620" width="19.453125" style="56" customWidth="1"/>
    <col min="2621" max="2622" width="9.90625" style="56" bestFit="1" customWidth="1"/>
    <col min="2623" max="2623" width="9.08984375" style="56" bestFit="1" customWidth="1"/>
    <col min="2624" max="2624" width="10" style="56" customWidth="1"/>
    <col min="2625" max="2625" width="3.90625" style="56" customWidth="1"/>
    <col min="2626" max="2626" width="3.7265625" style="56" customWidth="1"/>
    <col min="2627" max="2627" width="20.08984375" style="56" customWidth="1"/>
    <col min="2628" max="2628" width="9.36328125" style="56" bestFit="1" customWidth="1"/>
    <col min="2629" max="2629" width="9.90625" style="56" bestFit="1" customWidth="1"/>
    <col min="2630" max="2630" width="10.453125" style="56" bestFit="1" customWidth="1"/>
    <col min="2631" max="2631" width="3.90625" style="56" customWidth="1"/>
    <col min="2632" max="2816" width="9" style="56"/>
    <col min="2817" max="2817" width="3.90625" style="56" customWidth="1"/>
    <col min="2818" max="2818" width="21" style="56" customWidth="1"/>
    <col min="2819" max="2857" width="9.26953125" style="56" bestFit="1" customWidth="1"/>
    <col min="2858" max="2858" width="10" style="56" bestFit="1" customWidth="1"/>
    <col min="2859" max="2859" width="9.26953125" style="56" bestFit="1" customWidth="1"/>
    <col min="2860" max="2860" width="10" style="56" bestFit="1" customWidth="1"/>
    <col min="2861" max="2864" width="9.26953125" style="56" bestFit="1" customWidth="1"/>
    <col min="2865" max="2866" width="10" style="56" bestFit="1" customWidth="1"/>
    <col min="2867" max="2867" width="9.26953125" style="56" bestFit="1" customWidth="1"/>
    <col min="2868" max="2869" width="10" style="56" bestFit="1" customWidth="1"/>
    <col min="2870" max="2870" width="10.6328125" style="56" bestFit="1" customWidth="1"/>
    <col min="2871" max="2871" width="9.6328125" style="56" bestFit="1" customWidth="1"/>
    <col min="2872" max="2872" width="11.08984375" style="56" bestFit="1" customWidth="1"/>
    <col min="2873" max="2873" width="5.7265625" style="56" customWidth="1"/>
    <col min="2874" max="2874" width="7" style="56" customWidth="1"/>
    <col min="2875" max="2875" width="3.6328125" style="56" customWidth="1"/>
    <col min="2876" max="2876" width="19.453125" style="56" customWidth="1"/>
    <col min="2877" max="2878" width="9.90625" style="56" bestFit="1" customWidth="1"/>
    <col min="2879" max="2879" width="9.08984375" style="56" bestFit="1" customWidth="1"/>
    <col min="2880" max="2880" width="10" style="56" customWidth="1"/>
    <col min="2881" max="2881" width="3.90625" style="56" customWidth="1"/>
    <col min="2882" max="2882" width="3.7265625" style="56" customWidth="1"/>
    <col min="2883" max="2883" width="20.08984375" style="56" customWidth="1"/>
    <col min="2884" max="2884" width="9.36328125" style="56" bestFit="1" customWidth="1"/>
    <col min="2885" max="2885" width="9.90625" style="56" bestFit="1" customWidth="1"/>
    <col min="2886" max="2886" width="10.453125" style="56" bestFit="1" customWidth="1"/>
    <col min="2887" max="2887" width="3.90625" style="56" customWidth="1"/>
    <col min="2888" max="3072" width="9" style="56"/>
    <col min="3073" max="3073" width="3.90625" style="56" customWidth="1"/>
    <col min="3074" max="3074" width="21" style="56" customWidth="1"/>
    <col min="3075" max="3113" width="9.26953125" style="56" bestFit="1" customWidth="1"/>
    <col min="3114" max="3114" width="10" style="56" bestFit="1" customWidth="1"/>
    <col min="3115" max="3115" width="9.26953125" style="56" bestFit="1" customWidth="1"/>
    <col min="3116" max="3116" width="10" style="56" bestFit="1" customWidth="1"/>
    <col min="3117" max="3120" width="9.26953125" style="56" bestFit="1" customWidth="1"/>
    <col min="3121" max="3122" width="10" style="56" bestFit="1" customWidth="1"/>
    <col min="3123" max="3123" width="9.26953125" style="56" bestFit="1" customWidth="1"/>
    <col min="3124" max="3125" width="10" style="56" bestFit="1" customWidth="1"/>
    <col min="3126" max="3126" width="10.6328125" style="56" bestFit="1" customWidth="1"/>
    <col min="3127" max="3127" width="9.6328125" style="56" bestFit="1" customWidth="1"/>
    <col min="3128" max="3128" width="11.08984375" style="56" bestFit="1" customWidth="1"/>
    <col min="3129" max="3129" width="5.7265625" style="56" customWidth="1"/>
    <col min="3130" max="3130" width="7" style="56" customWidth="1"/>
    <col min="3131" max="3131" width="3.6328125" style="56" customWidth="1"/>
    <col min="3132" max="3132" width="19.453125" style="56" customWidth="1"/>
    <col min="3133" max="3134" width="9.90625" style="56" bestFit="1" customWidth="1"/>
    <col min="3135" max="3135" width="9.08984375" style="56" bestFit="1" customWidth="1"/>
    <col min="3136" max="3136" width="10" style="56" customWidth="1"/>
    <col min="3137" max="3137" width="3.90625" style="56" customWidth="1"/>
    <col min="3138" max="3138" width="3.7265625" style="56" customWidth="1"/>
    <col min="3139" max="3139" width="20.08984375" style="56" customWidth="1"/>
    <col min="3140" max="3140" width="9.36328125" style="56" bestFit="1" customWidth="1"/>
    <col min="3141" max="3141" width="9.90625" style="56" bestFit="1" customWidth="1"/>
    <col min="3142" max="3142" width="10.453125" style="56" bestFit="1" customWidth="1"/>
    <col min="3143" max="3143" width="3.90625" style="56" customWidth="1"/>
    <col min="3144" max="3328" width="9" style="56"/>
    <col min="3329" max="3329" width="3.90625" style="56" customWidth="1"/>
    <col min="3330" max="3330" width="21" style="56" customWidth="1"/>
    <col min="3331" max="3369" width="9.26953125" style="56" bestFit="1" customWidth="1"/>
    <col min="3370" max="3370" width="10" style="56" bestFit="1" customWidth="1"/>
    <col min="3371" max="3371" width="9.26953125" style="56" bestFit="1" customWidth="1"/>
    <col min="3372" max="3372" width="10" style="56" bestFit="1" customWidth="1"/>
    <col min="3373" max="3376" width="9.26953125" style="56" bestFit="1" customWidth="1"/>
    <col min="3377" max="3378" width="10" style="56" bestFit="1" customWidth="1"/>
    <col min="3379" max="3379" width="9.26953125" style="56" bestFit="1" customWidth="1"/>
    <col min="3380" max="3381" width="10" style="56" bestFit="1" customWidth="1"/>
    <col min="3382" max="3382" width="10.6328125" style="56" bestFit="1" customWidth="1"/>
    <col min="3383" max="3383" width="9.6328125" style="56" bestFit="1" customWidth="1"/>
    <col min="3384" max="3384" width="11.08984375" style="56" bestFit="1" customWidth="1"/>
    <col min="3385" max="3385" width="5.7265625" style="56" customWidth="1"/>
    <col min="3386" max="3386" width="7" style="56" customWidth="1"/>
    <col min="3387" max="3387" width="3.6328125" style="56" customWidth="1"/>
    <col min="3388" max="3388" width="19.453125" style="56" customWidth="1"/>
    <col min="3389" max="3390" width="9.90625" style="56" bestFit="1" customWidth="1"/>
    <col min="3391" max="3391" width="9.08984375" style="56" bestFit="1" customWidth="1"/>
    <col min="3392" max="3392" width="10" style="56" customWidth="1"/>
    <col min="3393" max="3393" width="3.90625" style="56" customWidth="1"/>
    <col min="3394" max="3394" width="3.7265625" style="56" customWidth="1"/>
    <col min="3395" max="3395" width="20.08984375" style="56" customWidth="1"/>
    <col min="3396" max="3396" width="9.36328125" style="56" bestFit="1" customWidth="1"/>
    <col min="3397" max="3397" width="9.90625" style="56" bestFit="1" customWidth="1"/>
    <col min="3398" max="3398" width="10.453125" style="56" bestFit="1" customWidth="1"/>
    <col min="3399" max="3399" width="3.90625" style="56" customWidth="1"/>
    <col min="3400" max="3584" width="9" style="56"/>
    <col min="3585" max="3585" width="3.90625" style="56" customWidth="1"/>
    <col min="3586" max="3586" width="21" style="56" customWidth="1"/>
    <col min="3587" max="3625" width="9.26953125" style="56" bestFit="1" customWidth="1"/>
    <col min="3626" max="3626" width="10" style="56" bestFit="1" customWidth="1"/>
    <col min="3627" max="3627" width="9.26953125" style="56" bestFit="1" customWidth="1"/>
    <col min="3628" max="3628" width="10" style="56" bestFit="1" customWidth="1"/>
    <col min="3629" max="3632" width="9.26953125" style="56" bestFit="1" customWidth="1"/>
    <col min="3633" max="3634" width="10" style="56" bestFit="1" customWidth="1"/>
    <col min="3635" max="3635" width="9.26953125" style="56" bestFit="1" customWidth="1"/>
    <col min="3636" max="3637" width="10" style="56" bestFit="1" customWidth="1"/>
    <col min="3638" max="3638" width="10.6328125" style="56" bestFit="1" customWidth="1"/>
    <col min="3639" max="3639" width="9.6328125" style="56" bestFit="1" customWidth="1"/>
    <col min="3640" max="3640" width="11.08984375" style="56" bestFit="1" customWidth="1"/>
    <col min="3641" max="3641" width="5.7265625" style="56" customWidth="1"/>
    <col min="3642" max="3642" width="7" style="56" customWidth="1"/>
    <col min="3643" max="3643" width="3.6328125" style="56" customWidth="1"/>
    <col min="3644" max="3644" width="19.453125" style="56" customWidth="1"/>
    <col min="3645" max="3646" width="9.90625" style="56" bestFit="1" customWidth="1"/>
    <col min="3647" max="3647" width="9.08984375" style="56" bestFit="1" customWidth="1"/>
    <col min="3648" max="3648" width="10" style="56" customWidth="1"/>
    <col min="3649" max="3649" width="3.90625" style="56" customWidth="1"/>
    <col min="3650" max="3650" width="3.7265625" style="56" customWidth="1"/>
    <col min="3651" max="3651" width="20.08984375" style="56" customWidth="1"/>
    <col min="3652" max="3652" width="9.36328125" style="56" bestFit="1" customWidth="1"/>
    <col min="3653" max="3653" width="9.90625" style="56" bestFit="1" customWidth="1"/>
    <col min="3654" max="3654" width="10.453125" style="56" bestFit="1" customWidth="1"/>
    <col min="3655" max="3655" width="3.90625" style="56" customWidth="1"/>
    <col min="3656" max="3840" width="9" style="56"/>
    <col min="3841" max="3841" width="3.90625" style="56" customWidth="1"/>
    <col min="3842" max="3842" width="21" style="56" customWidth="1"/>
    <col min="3843" max="3881" width="9.26953125" style="56" bestFit="1" customWidth="1"/>
    <col min="3882" max="3882" width="10" style="56" bestFit="1" customWidth="1"/>
    <col min="3883" max="3883" width="9.26953125" style="56" bestFit="1" customWidth="1"/>
    <col min="3884" max="3884" width="10" style="56" bestFit="1" customWidth="1"/>
    <col min="3885" max="3888" width="9.26953125" style="56" bestFit="1" customWidth="1"/>
    <col min="3889" max="3890" width="10" style="56" bestFit="1" customWidth="1"/>
    <col min="3891" max="3891" width="9.26953125" style="56" bestFit="1" customWidth="1"/>
    <col min="3892" max="3893" width="10" style="56" bestFit="1" customWidth="1"/>
    <col min="3894" max="3894" width="10.6328125" style="56" bestFit="1" customWidth="1"/>
    <col min="3895" max="3895" width="9.6328125" style="56" bestFit="1" customWidth="1"/>
    <col min="3896" max="3896" width="11.08984375" style="56" bestFit="1" customWidth="1"/>
    <col min="3897" max="3897" width="5.7265625" style="56" customWidth="1"/>
    <col min="3898" max="3898" width="7" style="56" customWidth="1"/>
    <col min="3899" max="3899" width="3.6328125" style="56" customWidth="1"/>
    <col min="3900" max="3900" width="19.453125" style="56" customWidth="1"/>
    <col min="3901" max="3902" width="9.90625" style="56" bestFit="1" customWidth="1"/>
    <col min="3903" max="3903" width="9.08984375" style="56" bestFit="1" customWidth="1"/>
    <col min="3904" max="3904" width="10" style="56" customWidth="1"/>
    <col min="3905" max="3905" width="3.90625" style="56" customWidth="1"/>
    <col min="3906" max="3906" width="3.7265625" style="56" customWidth="1"/>
    <col min="3907" max="3907" width="20.08984375" style="56" customWidth="1"/>
    <col min="3908" max="3908" width="9.36328125" style="56" bestFit="1" customWidth="1"/>
    <col min="3909" max="3909" width="9.90625" style="56" bestFit="1" customWidth="1"/>
    <col min="3910" max="3910" width="10.453125" style="56" bestFit="1" customWidth="1"/>
    <col min="3911" max="3911" width="3.90625" style="56" customWidth="1"/>
    <col min="3912" max="4096" width="9" style="56"/>
    <col min="4097" max="4097" width="3.90625" style="56" customWidth="1"/>
    <col min="4098" max="4098" width="21" style="56" customWidth="1"/>
    <col min="4099" max="4137" width="9.26953125" style="56" bestFit="1" customWidth="1"/>
    <col min="4138" max="4138" width="10" style="56" bestFit="1" customWidth="1"/>
    <col min="4139" max="4139" width="9.26953125" style="56" bestFit="1" customWidth="1"/>
    <col min="4140" max="4140" width="10" style="56" bestFit="1" customWidth="1"/>
    <col min="4141" max="4144" width="9.26953125" style="56" bestFit="1" customWidth="1"/>
    <col min="4145" max="4146" width="10" style="56" bestFit="1" customWidth="1"/>
    <col min="4147" max="4147" width="9.26953125" style="56" bestFit="1" customWidth="1"/>
    <col min="4148" max="4149" width="10" style="56" bestFit="1" customWidth="1"/>
    <col min="4150" max="4150" width="10.6328125" style="56" bestFit="1" customWidth="1"/>
    <col min="4151" max="4151" width="9.6328125" style="56" bestFit="1" customWidth="1"/>
    <col min="4152" max="4152" width="11.08984375" style="56" bestFit="1" customWidth="1"/>
    <col min="4153" max="4153" width="5.7265625" style="56" customWidth="1"/>
    <col min="4154" max="4154" width="7" style="56" customWidth="1"/>
    <col min="4155" max="4155" width="3.6328125" style="56" customWidth="1"/>
    <col min="4156" max="4156" width="19.453125" style="56" customWidth="1"/>
    <col min="4157" max="4158" width="9.90625" style="56" bestFit="1" customWidth="1"/>
    <col min="4159" max="4159" width="9.08984375" style="56" bestFit="1" customWidth="1"/>
    <col min="4160" max="4160" width="10" style="56" customWidth="1"/>
    <col min="4161" max="4161" width="3.90625" style="56" customWidth="1"/>
    <col min="4162" max="4162" width="3.7265625" style="56" customWidth="1"/>
    <col min="4163" max="4163" width="20.08984375" style="56" customWidth="1"/>
    <col min="4164" max="4164" width="9.36328125" style="56" bestFit="1" customWidth="1"/>
    <col min="4165" max="4165" width="9.90625" style="56" bestFit="1" customWidth="1"/>
    <col min="4166" max="4166" width="10.453125" style="56" bestFit="1" customWidth="1"/>
    <col min="4167" max="4167" width="3.90625" style="56" customWidth="1"/>
    <col min="4168" max="4352" width="9" style="56"/>
    <col min="4353" max="4353" width="3.90625" style="56" customWidth="1"/>
    <col min="4354" max="4354" width="21" style="56" customWidth="1"/>
    <col min="4355" max="4393" width="9.26953125" style="56" bestFit="1" customWidth="1"/>
    <col min="4394" max="4394" width="10" style="56" bestFit="1" customWidth="1"/>
    <col min="4395" max="4395" width="9.26953125" style="56" bestFit="1" customWidth="1"/>
    <col min="4396" max="4396" width="10" style="56" bestFit="1" customWidth="1"/>
    <col min="4397" max="4400" width="9.26953125" style="56" bestFit="1" customWidth="1"/>
    <col min="4401" max="4402" width="10" style="56" bestFit="1" customWidth="1"/>
    <col min="4403" max="4403" width="9.26953125" style="56" bestFit="1" customWidth="1"/>
    <col min="4404" max="4405" width="10" style="56" bestFit="1" customWidth="1"/>
    <col min="4406" max="4406" width="10.6328125" style="56" bestFit="1" customWidth="1"/>
    <col min="4407" max="4407" width="9.6328125" style="56" bestFit="1" customWidth="1"/>
    <col min="4408" max="4408" width="11.08984375" style="56" bestFit="1" customWidth="1"/>
    <col min="4409" max="4409" width="5.7265625" style="56" customWidth="1"/>
    <col min="4410" max="4410" width="7" style="56" customWidth="1"/>
    <col min="4411" max="4411" width="3.6328125" style="56" customWidth="1"/>
    <col min="4412" max="4412" width="19.453125" style="56" customWidth="1"/>
    <col min="4413" max="4414" width="9.90625" style="56" bestFit="1" customWidth="1"/>
    <col min="4415" max="4415" width="9.08984375" style="56" bestFit="1" customWidth="1"/>
    <col min="4416" max="4416" width="10" style="56" customWidth="1"/>
    <col min="4417" max="4417" width="3.90625" style="56" customWidth="1"/>
    <col min="4418" max="4418" width="3.7265625" style="56" customWidth="1"/>
    <col min="4419" max="4419" width="20.08984375" style="56" customWidth="1"/>
    <col min="4420" max="4420" width="9.36328125" style="56" bestFit="1" customWidth="1"/>
    <col min="4421" max="4421" width="9.90625" style="56" bestFit="1" customWidth="1"/>
    <col min="4422" max="4422" width="10.453125" style="56" bestFit="1" customWidth="1"/>
    <col min="4423" max="4423" width="3.90625" style="56" customWidth="1"/>
    <col min="4424" max="4608" width="9" style="56"/>
    <col min="4609" max="4609" width="3.90625" style="56" customWidth="1"/>
    <col min="4610" max="4610" width="21" style="56" customWidth="1"/>
    <col min="4611" max="4649" width="9.26953125" style="56" bestFit="1" customWidth="1"/>
    <col min="4650" max="4650" width="10" style="56" bestFit="1" customWidth="1"/>
    <col min="4651" max="4651" width="9.26953125" style="56" bestFit="1" customWidth="1"/>
    <col min="4652" max="4652" width="10" style="56" bestFit="1" customWidth="1"/>
    <col min="4653" max="4656" width="9.26953125" style="56" bestFit="1" customWidth="1"/>
    <col min="4657" max="4658" width="10" style="56" bestFit="1" customWidth="1"/>
    <col min="4659" max="4659" width="9.26953125" style="56" bestFit="1" customWidth="1"/>
    <col min="4660" max="4661" width="10" style="56" bestFit="1" customWidth="1"/>
    <col min="4662" max="4662" width="10.6328125" style="56" bestFit="1" customWidth="1"/>
    <col min="4663" max="4663" width="9.6328125" style="56" bestFit="1" customWidth="1"/>
    <col min="4664" max="4664" width="11.08984375" style="56" bestFit="1" customWidth="1"/>
    <col min="4665" max="4665" width="5.7265625" style="56" customWidth="1"/>
    <col min="4666" max="4666" width="7" style="56" customWidth="1"/>
    <col min="4667" max="4667" width="3.6328125" style="56" customWidth="1"/>
    <col min="4668" max="4668" width="19.453125" style="56" customWidth="1"/>
    <col min="4669" max="4670" width="9.90625" style="56" bestFit="1" customWidth="1"/>
    <col min="4671" max="4671" width="9.08984375" style="56" bestFit="1" customWidth="1"/>
    <col min="4672" max="4672" width="10" style="56" customWidth="1"/>
    <col min="4673" max="4673" width="3.90625" style="56" customWidth="1"/>
    <col min="4674" max="4674" width="3.7265625" style="56" customWidth="1"/>
    <col min="4675" max="4675" width="20.08984375" style="56" customWidth="1"/>
    <col min="4676" max="4676" width="9.36328125" style="56" bestFit="1" customWidth="1"/>
    <col min="4677" max="4677" width="9.90625" style="56" bestFit="1" customWidth="1"/>
    <col min="4678" max="4678" width="10.453125" style="56" bestFit="1" customWidth="1"/>
    <col min="4679" max="4679" width="3.90625" style="56" customWidth="1"/>
    <col min="4680" max="4864" width="9" style="56"/>
    <col min="4865" max="4865" width="3.90625" style="56" customWidth="1"/>
    <col min="4866" max="4866" width="21" style="56" customWidth="1"/>
    <col min="4867" max="4905" width="9.26953125" style="56" bestFit="1" customWidth="1"/>
    <col min="4906" max="4906" width="10" style="56" bestFit="1" customWidth="1"/>
    <col min="4907" max="4907" width="9.26953125" style="56" bestFit="1" customWidth="1"/>
    <col min="4908" max="4908" width="10" style="56" bestFit="1" customWidth="1"/>
    <col min="4909" max="4912" width="9.26953125" style="56" bestFit="1" customWidth="1"/>
    <col min="4913" max="4914" width="10" style="56" bestFit="1" customWidth="1"/>
    <col min="4915" max="4915" width="9.26953125" style="56" bestFit="1" customWidth="1"/>
    <col min="4916" max="4917" width="10" style="56" bestFit="1" customWidth="1"/>
    <col min="4918" max="4918" width="10.6328125" style="56" bestFit="1" customWidth="1"/>
    <col min="4919" max="4919" width="9.6328125" style="56" bestFit="1" customWidth="1"/>
    <col min="4920" max="4920" width="11.08984375" style="56" bestFit="1" customWidth="1"/>
    <col min="4921" max="4921" width="5.7265625" style="56" customWidth="1"/>
    <col min="4922" max="4922" width="7" style="56" customWidth="1"/>
    <col min="4923" max="4923" width="3.6328125" style="56" customWidth="1"/>
    <col min="4924" max="4924" width="19.453125" style="56" customWidth="1"/>
    <col min="4925" max="4926" width="9.90625" style="56" bestFit="1" customWidth="1"/>
    <col min="4927" max="4927" width="9.08984375" style="56" bestFit="1" customWidth="1"/>
    <col min="4928" max="4928" width="10" style="56" customWidth="1"/>
    <col min="4929" max="4929" width="3.90625" style="56" customWidth="1"/>
    <col min="4930" max="4930" width="3.7265625" style="56" customWidth="1"/>
    <col min="4931" max="4931" width="20.08984375" style="56" customWidth="1"/>
    <col min="4932" max="4932" width="9.36328125" style="56" bestFit="1" customWidth="1"/>
    <col min="4933" max="4933" width="9.90625" style="56" bestFit="1" customWidth="1"/>
    <col min="4934" max="4934" width="10.453125" style="56" bestFit="1" customWidth="1"/>
    <col min="4935" max="4935" width="3.90625" style="56" customWidth="1"/>
    <col min="4936" max="5120" width="9" style="56"/>
    <col min="5121" max="5121" width="3.90625" style="56" customWidth="1"/>
    <col min="5122" max="5122" width="21" style="56" customWidth="1"/>
    <col min="5123" max="5161" width="9.26953125" style="56" bestFit="1" customWidth="1"/>
    <col min="5162" max="5162" width="10" style="56" bestFit="1" customWidth="1"/>
    <col min="5163" max="5163" width="9.26953125" style="56" bestFit="1" customWidth="1"/>
    <col min="5164" max="5164" width="10" style="56" bestFit="1" customWidth="1"/>
    <col min="5165" max="5168" width="9.26953125" style="56" bestFit="1" customWidth="1"/>
    <col min="5169" max="5170" width="10" style="56" bestFit="1" customWidth="1"/>
    <col min="5171" max="5171" width="9.26953125" style="56" bestFit="1" customWidth="1"/>
    <col min="5172" max="5173" width="10" style="56" bestFit="1" customWidth="1"/>
    <col min="5174" max="5174" width="10.6328125" style="56" bestFit="1" customWidth="1"/>
    <col min="5175" max="5175" width="9.6328125" style="56" bestFit="1" customWidth="1"/>
    <col min="5176" max="5176" width="11.08984375" style="56" bestFit="1" customWidth="1"/>
    <col min="5177" max="5177" width="5.7265625" style="56" customWidth="1"/>
    <col min="5178" max="5178" width="7" style="56" customWidth="1"/>
    <col min="5179" max="5179" width="3.6328125" style="56" customWidth="1"/>
    <col min="5180" max="5180" width="19.453125" style="56" customWidth="1"/>
    <col min="5181" max="5182" width="9.90625" style="56" bestFit="1" customWidth="1"/>
    <col min="5183" max="5183" width="9.08984375" style="56" bestFit="1" customWidth="1"/>
    <col min="5184" max="5184" width="10" style="56" customWidth="1"/>
    <col min="5185" max="5185" width="3.90625" style="56" customWidth="1"/>
    <col min="5186" max="5186" width="3.7265625" style="56" customWidth="1"/>
    <col min="5187" max="5187" width="20.08984375" style="56" customWidth="1"/>
    <col min="5188" max="5188" width="9.36328125" style="56" bestFit="1" customWidth="1"/>
    <col min="5189" max="5189" width="9.90625" style="56" bestFit="1" customWidth="1"/>
    <col min="5190" max="5190" width="10.453125" style="56" bestFit="1" customWidth="1"/>
    <col min="5191" max="5191" width="3.90625" style="56" customWidth="1"/>
    <col min="5192" max="5376" width="9" style="56"/>
    <col min="5377" max="5377" width="3.90625" style="56" customWidth="1"/>
    <col min="5378" max="5378" width="21" style="56" customWidth="1"/>
    <col min="5379" max="5417" width="9.26953125" style="56" bestFit="1" customWidth="1"/>
    <col min="5418" max="5418" width="10" style="56" bestFit="1" customWidth="1"/>
    <col min="5419" max="5419" width="9.26953125" style="56" bestFit="1" customWidth="1"/>
    <col min="5420" max="5420" width="10" style="56" bestFit="1" customWidth="1"/>
    <col min="5421" max="5424" width="9.26953125" style="56" bestFit="1" customWidth="1"/>
    <col min="5425" max="5426" width="10" style="56" bestFit="1" customWidth="1"/>
    <col min="5427" max="5427" width="9.26953125" style="56" bestFit="1" customWidth="1"/>
    <col min="5428" max="5429" width="10" style="56" bestFit="1" customWidth="1"/>
    <col min="5430" max="5430" width="10.6328125" style="56" bestFit="1" customWidth="1"/>
    <col min="5431" max="5431" width="9.6328125" style="56" bestFit="1" customWidth="1"/>
    <col min="5432" max="5432" width="11.08984375" style="56" bestFit="1" customWidth="1"/>
    <col min="5433" max="5433" width="5.7265625" style="56" customWidth="1"/>
    <col min="5434" max="5434" width="7" style="56" customWidth="1"/>
    <col min="5435" max="5435" width="3.6328125" style="56" customWidth="1"/>
    <col min="5436" max="5436" width="19.453125" style="56" customWidth="1"/>
    <col min="5437" max="5438" width="9.90625" style="56" bestFit="1" customWidth="1"/>
    <col min="5439" max="5439" width="9.08984375" style="56" bestFit="1" customWidth="1"/>
    <col min="5440" max="5440" width="10" style="56" customWidth="1"/>
    <col min="5441" max="5441" width="3.90625" style="56" customWidth="1"/>
    <col min="5442" max="5442" width="3.7265625" style="56" customWidth="1"/>
    <col min="5443" max="5443" width="20.08984375" style="56" customWidth="1"/>
    <col min="5444" max="5444" width="9.36328125" style="56" bestFit="1" customWidth="1"/>
    <col min="5445" max="5445" width="9.90625" style="56" bestFit="1" customWidth="1"/>
    <col min="5446" max="5446" width="10.453125" style="56" bestFit="1" customWidth="1"/>
    <col min="5447" max="5447" width="3.90625" style="56" customWidth="1"/>
    <col min="5448" max="5632" width="9" style="56"/>
    <col min="5633" max="5633" width="3.90625" style="56" customWidth="1"/>
    <col min="5634" max="5634" width="21" style="56" customWidth="1"/>
    <col min="5635" max="5673" width="9.26953125" style="56" bestFit="1" customWidth="1"/>
    <col min="5674" max="5674" width="10" style="56" bestFit="1" customWidth="1"/>
    <col min="5675" max="5675" width="9.26953125" style="56" bestFit="1" customWidth="1"/>
    <col min="5676" max="5676" width="10" style="56" bestFit="1" customWidth="1"/>
    <col min="5677" max="5680" width="9.26953125" style="56" bestFit="1" customWidth="1"/>
    <col min="5681" max="5682" width="10" style="56" bestFit="1" customWidth="1"/>
    <col min="5683" max="5683" width="9.26953125" style="56" bestFit="1" customWidth="1"/>
    <col min="5684" max="5685" width="10" style="56" bestFit="1" customWidth="1"/>
    <col min="5686" max="5686" width="10.6328125" style="56" bestFit="1" customWidth="1"/>
    <col min="5687" max="5687" width="9.6328125" style="56" bestFit="1" customWidth="1"/>
    <col min="5688" max="5688" width="11.08984375" style="56" bestFit="1" customWidth="1"/>
    <col min="5689" max="5689" width="5.7265625" style="56" customWidth="1"/>
    <col min="5690" max="5690" width="7" style="56" customWidth="1"/>
    <col min="5691" max="5691" width="3.6328125" style="56" customWidth="1"/>
    <col min="5692" max="5692" width="19.453125" style="56" customWidth="1"/>
    <col min="5693" max="5694" width="9.90625" style="56" bestFit="1" customWidth="1"/>
    <col min="5695" max="5695" width="9.08984375" style="56" bestFit="1" customWidth="1"/>
    <col min="5696" max="5696" width="10" style="56" customWidth="1"/>
    <col min="5697" max="5697" width="3.90625" style="56" customWidth="1"/>
    <col min="5698" max="5698" width="3.7265625" style="56" customWidth="1"/>
    <col min="5699" max="5699" width="20.08984375" style="56" customWidth="1"/>
    <col min="5700" max="5700" width="9.36328125" style="56" bestFit="1" customWidth="1"/>
    <col min="5701" max="5701" width="9.90625" style="56" bestFit="1" customWidth="1"/>
    <col min="5702" max="5702" width="10.453125" style="56" bestFit="1" customWidth="1"/>
    <col min="5703" max="5703" width="3.90625" style="56" customWidth="1"/>
    <col min="5704" max="5888" width="9" style="56"/>
    <col min="5889" max="5889" width="3.90625" style="56" customWidth="1"/>
    <col min="5890" max="5890" width="21" style="56" customWidth="1"/>
    <col min="5891" max="5929" width="9.26953125" style="56" bestFit="1" customWidth="1"/>
    <col min="5930" max="5930" width="10" style="56" bestFit="1" customWidth="1"/>
    <col min="5931" max="5931" width="9.26953125" style="56" bestFit="1" customWidth="1"/>
    <col min="5932" max="5932" width="10" style="56" bestFit="1" customWidth="1"/>
    <col min="5933" max="5936" width="9.26953125" style="56" bestFit="1" customWidth="1"/>
    <col min="5937" max="5938" width="10" style="56" bestFit="1" customWidth="1"/>
    <col min="5939" max="5939" width="9.26953125" style="56" bestFit="1" customWidth="1"/>
    <col min="5940" max="5941" width="10" style="56" bestFit="1" customWidth="1"/>
    <col min="5942" max="5942" width="10.6328125" style="56" bestFit="1" customWidth="1"/>
    <col min="5943" max="5943" width="9.6328125" style="56" bestFit="1" customWidth="1"/>
    <col min="5944" max="5944" width="11.08984375" style="56" bestFit="1" customWidth="1"/>
    <col min="5945" max="5945" width="5.7265625" style="56" customWidth="1"/>
    <col min="5946" max="5946" width="7" style="56" customWidth="1"/>
    <col min="5947" max="5947" width="3.6328125" style="56" customWidth="1"/>
    <col min="5948" max="5948" width="19.453125" style="56" customWidth="1"/>
    <col min="5949" max="5950" width="9.90625" style="56" bestFit="1" customWidth="1"/>
    <col min="5951" max="5951" width="9.08984375" style="56" bestFit="1" customWidth="1"/>
    <col min="5952" max="5952" width="10" style="56" customWidth="1"/>
    <col min="5953" max="5953" width="3.90625" style="56" customWidth="1"/>
    <col min="5954" max="5954" width="3.7265625" style="56" customWidth="1"/>
    <col min="5955" max="5955" width="20.08984375" style="56" customWidth="1"/>
    <col min="5956" max="5956" width="9.36328125" style="56" bestFit="1" customWidth="1"/>
    <col min="5957" max="5957" width="9.90625" style="56" bestFit="1" customWidth="1"/>
    <col min="5958" max="5958" width="10.453125" style="56" bestFit="1" customWidth="1"/>
    <col min="5959" max="5959" width="3.90625" style="56" customWidth="1"/>
    <col min="5960" max="6144" width="9" style="56"/>
    <col min="6145" max="6145" width="3.90625" style="56" customWidth="1"/>
    <col min="6146" max="6146" width="21" style="56" customWidth="1"/>
    <col min="6147" max="6185" width="9.26953125" style="56" bestFit="1" customWidth="1"/>
    <col min="6186" max="6186" width="10" style="56" bestFit="1" customWidth="1"/>
    <col min="6187" max="6187" width="9.26953125" style="56" bestFit="1" customWidth="1"/>
    <col min="6188" max="6188" width="10" style="56" bestFit="1" customWidth="1"/>
    <col min="6189" max="6192" width="9.26953125" style="56" bestFit="1" customWidth="1"/>
    <col min="6193" max="6194" width="10" style="56" bestFit="1" customWidth="1"/>
    <col min="6195" max="6195" width="9.26953125" style="56" bestFit="1" customWidth="1"/>
    <col min="6196" max="6197" width="10" style="56" bestFit="1" customWidth="1"/>
    <col min="6198" max="6198" width="10.6328125" style="56" bestFit="1" customWidth="1"/>
    <col min="6199" max="6199" width="9.6328125" style="56" bestFit="1" customWidth="1"/>
    <col min="6200" max="6200" width="11.08984375" style="56" bestFit="1" customWidth="1"/>
    <col min="6201" max="6201" width="5.7265625" style="56" customWidth="1"/>
    <col min="6202" max="6202" width="7" style="56" customWidth="1"/>
    <col min="6203" max="6203" width="3.6328125" style="56" customWidth="1"/>
    <col min="6204" max="6204" width="19.453125" style="56" customWidth="1"/>
    <col min="6205" max="6206" width="9.90625" style="56" bestFit="1" customWidth="1"/>
    <col min="6207" max="6207" width="9.08984375" style="56" bestFit="1" customWidth="1"/>
    <col min="6208" max="6208" width="10" style="56" customWidth="1"/>
    <col min="6209" max="6209" width="3.90625" style="56" customWidth="1"/>
    <col min="6210" max="6210" width="3.7265625" style="56" customWidth="1"/>
    <col min="6211" max="6211" width="20.08984375" style="56" customWidth="1"/>
    <col min="6212" max="6212" width="9.36328125" style="56" bestFit="1" customWidth="1"/>
    <col min="6213" max="6213" width="9.90625" style="56" bestFit="1" customWidth="1"/>
    <col min="6214" max="6214" width="10.453125" style="56" bestFit="1" customWidth="1"/>
    <col min="6215" max="6215" width="3.90625" style="56" customWidth="1"/>
    <col min="6216" max="6400" width="9" style="56"/>
    <col min="6401" max="6401" width="3.90625" style="56" customWidth="1"/>
    <col min="6402" max="6402" width="21" style="56" customWidth="1"/>
    <col min="6403" max="6441" width="9.26953125" style="56" bestFit="1" customWidth="1"/>
    <col min="6442" max="6442" width="10" style="56" bestFit="1" customWidth="1"/>
    <col min="6443" max="6443" width="9.26953125" style="56" bestFit="1" customWidth="1"/>
    <col min="6444" max="6444" width="10" style="56" bestFit="1" customWidth="1"/>
    <col min="6445" max="6448" width="9.26953125" style="56" bestFit="1" customWidth="1"/>
    <col min="6449" max="6450" width="10" style="56" bestFit="1" customWidth="1"/>
    <col min="6451" max="6451" width="9.26953125" style="56" bestFit="1" customWidth="1"/>
    <col min="6452" max="6453" width="10" style="56" bestFit="1" customWidth="1"/>
    <col min="6454" max="6454" width="10.6328125" style="56" bestFit="1" customWidth="1"/>
    <col min="6455" max="6455" width="9.6328125" style="56" bestFit="1" customWidth="1"/>
    <col min="6456" max="6456" width="11.08984375" style="56" bestFit="1" customWidth="1"/>
    <col min="6457" max="6457" width="5.7265625" style="56" customWidth="1"/>
    <col min="6458" max="6458" width="7" style="56" customWidth="1"/>
    <col min="6459" max="6459" width="3.6328125" style="56" customWidth="1"/>
    <col min="6460" max="6460" width="19.453125" style="56" customWidth="1"/>
    <col min="6461" max="6462" width="9.90625" style="56" bestFit="1" customWidth="1"/>
    <col min="6463" max="6463" width="9.08984375" style="56" bestFit="1" customWidth="1"/>
    <col min="6464" max="6464" width="10" style="56" customWidth="1"/>
    <col min="6465" max="6465" width="3.90625" style="56" customWidth="1"/>
    <col min="6466" max="6466" width="3.7265625" style="56" customWidth="1"/>
    <col min="6467" max="6467" width="20.08984375" style="56" customWidth="1"/>
    <col min="6468" max="6468" width="9.36328125" style="56" bestFit="1" customWidth="1"/>
    <col min="6469" max="6469" width="9.90625" style="56" bestFit="1" customWidth="1"/>
    <col min="6470" max="6470" width="10.453125" style="56" bestFit="1" customWidth="1"/>
    <col min="6471" max="6471" width="3.90625" style="56" customWidth="1"/>
    <col min="6472" max="6656" width="9" style="56"/>
    <col min="6657" max="6657" width="3.90625" style="56" customWidth="1"/>
    <col min="6658" max="6658" width="21" style="56" customWidth="1"/>
    <col min="6659" max="6697" width="9.26953125" style="56" bestFit="1" customWidth="1"/>
    <col min="6698" max="6698" width="10" style="56" bestFit="1" customWidth="1"/>
    <col min="6699" max="6699" width="9.26953125" style="56" bestFit="1" customWidth="1"/>
    <col min="6700" max="6700" width="10" style="56" bestFit="1" customWidth="1"/>
    <col min="6701" max="6704" width="9.26953125" style="56" bestFit="1" customWidth="1"/>
    <col min="6705" max="6706" width="10" style="56" bestFit="1" customWidth="1"/>
    <col min="6707" max="6707" width="9.26953125" style="56" bestFit="1" customWidth="1"/>
    <col min="6708" max="6709" width="10" style="56" bestFit="1" customWidth="1"/>
    <col min="6710" max="6710" width="10.6328125" style="56" bestFit="1" customWidth="1"/>
    <col min="6711" max="6711" width="9.6328125" style="56" bestFit="1" customWidth="1"/>
    <col min="6712" max="6712" width="11.08984375" style="56" bestFit="1" customWidth="1"/>
    <col min="6713" max="6713" width="5.7265625" style="56" customWidth="1"/>
    <col min="6714" max="6714" width="7" style="56" customWidth="1"/>
    <col min="6715" max="6715" width="3.6328125" style="56" customWidth="1"/>
    <col min="6716" max="6716" width="19.453125" style="56" customWidth="1"/>
    <col min="6717" max="6718" width="9.90625" style="56" bestFit="1" customWidth="1"/>
    <col min="6719" max="6719" width="9.08984375" style="56" bestFit="1" customWidth="1"/>
    <col min="6720" max="6720" width="10" style="56" customWidth="1"/>
    <col min="6721" max="6721" width="3.90625" style="56" customWidth="1"/>
    <col min="6722" max="6722" width="3.7265625" style="56" customWidth="1"/>
    <col min="6723" max="6723" width="20.08984375" style="56" customWidth="1"/>
    <col min="6724" max="6724" width="9.36328125" style="56" bestFit="1" customWidth="1"/>
    <col min="6725" max="6725" width="9.90625" style="56" bestFit="1" customWidth="1"/>
    <col min="6726" max="6726" width="10.453125" style="56" bestFit="1" customWidth="1"/>
    <col min="6727" max="6727" width="3.90625" style="56" customWidth="1"/>
    <col min="6728" max="6912" width="9" style="56"/>
    <col min="6913" max="6913" width="3.90625" style="56" customWidth="1"/>
    <col min="6914" max="6914" width="21" style="56" customWidth="1"/>
    <col min="6915" max="6953" width="9.26953125" style="56" bestFit="1" customWidth="1"/>
    <col min="6954" max="6954" width="10" style="56" bestFit="1" customWidth="1"/>
    <col min="6955" max="6955" width="9.26953125" style="56" bestFit="1" customWidth="1"/>
    <col min="6956" max="6956" width="10" style="56" bestFit="1" customWidth="1"/>
    <col min="6957" max="6960" width="9.26953125" style="56" bestFit="1" customWidth="1"/>
    <col min="6961" max="6962" width="10" style="56" bestFit="1" customWidth="1"/>
    <col min="6963" max="6963" width="9.26953125" style="56" bestFit="1" customWidth="1"/>
    <col min="6964" max="6965" width="10" style="56" bestFit="1" customWidth="1"/>
    <col min="6966" max="6966" width="10.6328125" style="56" bestFit="1" customWidth="1"/>
    <col min="6967" max="6967" width="9.6328125" style="56" bestFit="1" customWidth="1"/>
    <col min="6968" max="6968" width="11.08984375" style="56" bestFit="1" customWidth="1"/>
    <col min="6969" max="6969" width="5.7265625" style="56" customWidth="1"/>
    <col min="6970" max="6970" width="7" style="56" customWidth="1"/>
    <col min="6971" max="6971" width="3.6328125" style="56" customWidth="1"/>
    <col min="6972" max="6972" width="19.453125" style="56" customWidth="1"/>
    <col min="6973" max="6974" width="9.90625" style="56" bestFit="1" customWidth="1"/>
    <col min="6975" max="6975" width="9.08984375" style="56" bestFit="1" customWidth="1"/>
    <col min="6976" max="6976" width="10" style="56" customWidth="1"/>
    <col min="6977" max="6977" width="3.90625" style="56" customWidth="1"/>
    <col min="6978" max="6978" width="3.7265625" style="56" customWidth="1"/>
    <col min="6979" max="6979" width="20.08984375" style="56" customWidth="1"/>
    <col min="6980" max="6980" width="9.36328125" style="56" bestFit="1" customWidth="1"/>
    <col min="6981" max="6981" width="9.90625" style="56" bestFit="1" customWidth="1"/>
    <col min="6982" max="6982" width="10.453125" style="56" bestFit="1" customWidth="1"/>
    <col min="6983" max="6983" width="3.90625" style="56" customWidth="1"/>
    <col min="6984" max="7168" width="9" style="56"/>
    <col min="7169" max="7169" width="3.90625" style="56" customWidth="1"/>
    <col min="7170" max="7170" width="21" style="56" customWidth="1"/>
    <col min="7171" max="7209" width="9.26953125" style="56" bestFit="1" customWidth="1"/>
    <col min="7210" max="7210" width="10" style="56" bestFit="1" customWidth="1"/>
    <col min="7211" max="7211" width="9.26953125" style="56" bestFit="1" customWidth="1"/>
    <col min="7212" max="7212" width="10" style="56" bestFit="1" customWidth="1"/>
    <col min="7213" max="7216" width="9.26953125" style="56" bestFit="1" customWidth="1"/>
    <col min="7217" max="7218" width="10" style="56" bestFit="1" customWidth="1"/>
    <col min="7219" max="7219" width="9.26953125" style="56" bestFit="1" customWidth="1"/>
    <col min="7220" max="7221" width="10" style="56" bestFit="1" customWidth="1"/>
    <col min="7222" max="7222" width="10.6328125" style="56" bestFit="1" customWidth="1"/>
    <col min="7223" max="7223" width="9.6328125" style="56" bestFit="1" customWidth="1"/>
    <col min="7224" max="7224" width="11.08984375" style="56" bestFit="1" customWidth="1"/>
    <col min="7225" max="7225" width="5.7265625" style="56" customWidth="1"/>
    <col min="7226" max="7226" width="7" style="56" customWidth="1"/>
    <col min="7227" max="7227" width="3.6328125" style="56" customWidth="1"/>
    <col min="7228" max="7228" width="19.453125" style="56" customWidth="1"/>
    <col min="7229" max="7230" width="9.90625" style="56" bestFit="1" customWidth="1"/>
    <col min="7231" max="7231" width="9.08984375" style="56" bestFit="1" customWidth="1"/>
    <col min="7232" max="7232" width="10" style="56" customWidth="1"/>
    <col min="7233" max="7233" width="3.90625" style="56" customWidth="1"/>
    <col min="7234" max="7234" width="3.7265625" style="56" customWidth="1"/>
    <col min="7235" max="7235" width="20.08984375" style="56" customWidth="1"/>
    <col min="7236" max="7236" width="9.36328125" style="56" bestFit="1" customWidth="1"/>
    <col min="7237" max="7237" width="9.90625" style="56" bestFit="1" customWidth="1"/>
    <col min="7238" max="7238" width="10.453125" style="56" bestFit="1" customWidth="1"/>
    <col min="7239" max="7239" width="3.90625" style="56" customWidth="1"/>
    <col min="7240" max="7424" width="9" style="56"/>
    <col min="7425" max="7425" width="3.90625" style="56" customWidth="1"/>
    <col min="7426" max="7426" width="21" style="56" customWidth="1"/>
    <col min="7427" max="7465" width="9.26953125" style="56" bestFit="1" customWidth="1"/>
    <col min="7466" max="7466" width="10" style="56" bestFit="1" customWidth="1"/>
    <col min="7467" max="7467" width="9.26953125" style="56" bestFit="1" customWidth="1"/>
    <col min="7468" max="7468" width="10" style="56" bestFit="1" customWidth="1"/>
    <col min="7469" max="7472" width="9.26953125" style="56" bestFit="1" customWidth="1"/>
    <col min="7473" max="7474" width="10" style="56" bestFit="1" customWidth="1"/>
    <col min="7475" max="7475" width="9.26953125" style="56" bestFit="1" customWidth="1"/>
    <col min="7476" max="7477" width="10" style="56" bestFit="1" customWidth="1"/>
    <col min="7478" max="7478" width="10.6328125" style="56" bestFit="1" customWidth="1"/>
    <col min="7479" max="7479" width="9.6328125" style="56" bestFit="1" customWidth="1"/>
    <col min="7480" max="7480" width="11.08984375" style="56" bestFit="1" customWidth="1"/>
    <col min="7481" max="7481" width="5.7265625" style="56" customWidth="1"/>
    <col min="7482" max="7482" width="7" style="56" customWidth="1"/>
    <col min="7483" max="7483" width="3.6328125" style="56" customWidth="1"/>
    <col min="7484" max="7484" width="19.453125" style="56" customWidth="1"/>
    <col min="7485" max="7486" width="9.90625" style="56" bestFit="1" customWidth="1"/>
    <col min="7487" max="7487" width="9.08984375" style="56" bestFit="1" customWidth="1"/>
    <col min="7488" max="7488" width="10" style="56" customWidth="1"/>
    <col min="7489" max="7489" width="3.90625" style="56" customWidth="1"/>
    <col min="7490" max="7490" width="3.7265625" style="56" customWidth="1"/>
    <col min="7491" max="7491" width="20.08984375" style="56" customWidth="1"/>
    <col min="7492" max="7492" width="9.36328125" style="56" bestFit="1" customWidth="1"/>
    <col min="7493" max="7493" width="9.90625" style="56" bestFit="1" customWidth="1"/>
    <col min="7494" max="7494" width="10.453125" style="56" bestFit="1" customWidth="1"/>
    <col min="7495" max="7495" width="3.90625" style="56" customWidth="1"/>
    <col min="7496" max="7680" width="9" style="56"/>
    <col min="7681" max="7681" width="3.90625" style="56" customWidth="1"/>
    <col min="7682" max="7682" width="21" style="56" customWidth="1"/>
    <col min="7683" max="7721" width="9.26953125" style="56" bestFit="1" customWidth="1"/>
    <col min="7722" max="7722" width="10" style="56" bestFit="1" customWidth="1"/>
    <col min="7723" max="7723" width="9.26953125" style="56" bestFit="1" customWidth="1"/>
    <col min="7724" max="7724" width="10" style="56" bestFit="1" customWidth="1"/>
    <col min="7725" max="7728" width="9.26953125" style="56" bestFit="1" customWidth="1"/>
    <col min="7729" max="7730" width="10" style="56" bestFit="1" customWidth="1"/>
    <col min="7731" max="7731" width="9.26953125" style="56" bestFit="1" customWidth="1"/>
    <col min="7732" max="7733" width="10" style="56" bestFit="1" customWidth="1"/>
    <col min="7734" max="7734" width="10.6328125" style="56" bestFit="1" customWidth="1"/>
    <col min="7735" max="7735" width="9.6328125" style="56" bestFit="1" customWidth="1"/>
    <col min="7736" max="7736" width="11.08984375" style="56" bestFit="1" customWidth="1"/>
    <col min="7737" max="7737" width="5.7265625" style="56" customWidth="1"/>
    <col min="7738" max="7738" width="7" style="56" customWidth="1"/>
    <col min="7739" max="7739" width="3.6328125" style="56" customWidth="1"/>
    <col min="7740" max="7740" width="19.453125" style="56" customWidth="1"/>
    <col min="7741" max="7742" width="9.90625" style="56" bestFit="1" customWidth="1"/>
    <col min="7743" max="7743" width="9.08984375" style="56" bestFit="1" customWidth="1"/>
    <col min="7744" max="7744" width="10" style="56" customWidth="1"/>
    <col min="7745" max="7745" width="3.90625" style="56" customWidth="1"/>
    <col min="7746" max="7746" width="3.7265625" style="56" customWidth="1"/>
    <col min="7747" max="7747" width="20.08984375" style="56" customWidth="1"/>
    <col min="7748" max="7748" width="9.36328125" style="56" bestFit="1" customWidth="1"/>
    <col min="7749" max="7749" width="9.90625" style="56" bestFit="1" customWidth="1"/>
    <col min="7750" max="7750" width="10.453125" style="56" bestFit="1" customWidth="1"/>
    <col min="7751" max="7751" width="3.90625" style="56" customWidth="1"/>
    <col min="7752" max="7936" width="9" style="56"/>
    <col min="7937" max="7937" width="3.90625" style="56" customWidth="1"/>
    <col min="7938" max="7938" width="21" style="56" customWidth="1"/>
    <col min="7939" max="7977" width="9.26953125" style="56" bestFit="1" customWidth="1"/>
    <col min="7978" max="7978" width="10" style="56" bestFit="1" customWidth="1"/>
    <col min="7979" max="7979" width="9.26953125" style="56" bestFit="1" customWidth="1"/>
    <col min="7980" max="7980" width="10" style="56" bestFit="1" customWidth="1"/>
    <col min="7981" max="7984" width="9.26953125" style="56" bestFit="1" customWidth="1"/>
    <col min="7985" max="7986" width="10" style="56" bestFit="1" customWidth="1"/>
    <col min="7987" max="7987" width="9.26953125" style="56" bestFit="1" customWidth="1"/>
    <col min="7988" max="7989" width="10" style="56" bestFit="1" customWidth="1"/>
    <col min="7990" max="7990" width="10.6328125" style="56" bestFit="1" customWidth="1"/>
    <col min="7991" max="7991" width="9.6328125" style="56" bestFit="1" customWidth="1"/>
    <col min="7992" max="7992" width="11.08984375" style="56" bestFit="1" customWidth="1"/>
    <col min="7993" max="7993" width="5.7265625" style="56" customWidth="1"/>
    <col min="7994" max="7994" width="7" style="56" customWidth="1"/>
    <col min="7995" max="7995" width="3.6328125" style="56" customWidth="1"/>
    <col min="7996" max="7996" width="19.453125" style="56" customWidth="1"/>
    <col min="7997" max="7998" width="9.90625" style="56" bestFit="1" customWidth="1"/>
    <col min="7999" max="7999" width="9.08984375" style="56" bestFit="1" customWidth="1"/>
    <col min="8000" max="8000" width="10" style="56" customWidth="1"/>
    <col min="8001" max="8001" width="3.90625" style="56" customWidth="1"/>
    <col min="8002" max="8002" width="3.7265625" style="56" customWidth="1"/>
    <col min="8003" max="8003" width="20.08984375" style="56" customWidth="1"/>
    <col min="8004" max="8004" width="9.36328125" style="56" bestFit="1" customWidth="1"/>
    <col min="8005" max="8005" width="9.90625" style="56" bestFit="1" customWidth="1"/>
    <col min="8006" max="8006" width="10.453125" style="56" bestFit="1" customWidth="1"/>
    <col min="8007" max="8007" width="3.90625" style="56" customWidth="1"/>
    <col min="8008" max="8192" width="9" style="56"/>
    <col min="8193" max="8193" width="3.90625" style="56" customWidth="1"/>
    <col min="8194" max="8194" width="21" style="56" customWidth="1"/>
    <col min="8195" max="8233" width="9.26953125" style="56" bestFit="1" customWidth="1"/>
    <col min="8234" max="8234" width="10" style="56" bestFit="1" customWidth="1"/>
    <col min="8235" max="8235" width="9.26953125" style="56" bestFit="1" customWidth="1"/>
    <col min="8236" max="8236" width="10" style="56" bestFit="1" customWidth="1"/>
    <col min="8237" max="8240" width="9.26953125" style="56" bestFit="1" customWidth="1"/>
    <col min="8241" max="8242" width="10" style="56" bestFit="1" customWidth="1"/>
    <col min="8243" max="8243" width="9.26953125" style="56" bestFit="1" customWidth="1"/>
    <col min="8244" max="8245" width="10" style="56" bestFit="1" customWidth="1"/>
    <col min="8246" max="8246" width="10.6328125" style="56" bestFit="1" customWidth="1"/>
    <col min="8247" max="8247" width="9.6328125" style="56" bestFit="1" customWidth="1"/>
    <col min="8248" max="8248" width="11.08984375" style="56" bestFit="1" customWidth="1"/>
    <col min="8249" max="8249" width="5.7265625" style="56" customWidth="1"/>
    <col min="8250" max="8250" width="7" style="56" customWidth="1"/>
    <col min="8251" max="8251" width="3.6328125" style="56" customWidth="1"/>
    <col min="8252" max="8252" width="19.453125" style="56" customWidth="1"/>
    <col min="8253" max="8254" width="9.90625" style="56" bestFit="1" customWidth="1"/>
    <col min="8255" max="8255" width="9.08984375" style="56" bestFit="1" customWidth="1"/>
    <col min="8256" max="8256" width="10" style="56" customWidth="1"/>
    <col min="8257" max="8257" width="3.90625" style="56" customWidth="1"/>
    <col min="8258" max="8258" width="3.7265625" style="56" customWidth="1"/>
    <col min="8259" max="8259" width="20.08984375" style="56" customWidth="1"/>
    <col min="8260" max="8260" width="9.36328125" style="56" bestFit="1" customWidth="1"/>
    <col min="8261" max="8261" width="9.90625" style="56" bestFit="1" customWidth="1"/>
    <col min="8262" max="8262" width="10.453125" style="56" bestFit="1" customWidth="1"/>
    <col min="8263" max="8263" width="3.90625" style="56" customWidth="1"/>
    <col min="8264" max="8448" width="9" style="56"/>
    <col min="8449" max="8449" width="3.90625" style="56" customWidth="1"/>
    <col min="8450" max="8450" width="21" style="56" customWidth="1"/>
    <col min="8451" max="8489" width="9.26953125" style="56" bestFit="1" customWidth="1"/>
    <col min="8490" max="8490" width="10" style="56" bestFit="1" customWidth="1"/>
    <col min="8491" max="8491" width="9.26953125" style="56" bestFit="1" customWidth="1"/>
    <col min="8492" max="8492" width="10" style="56" bestFit="1" customWidth="1"/>
    <col min="8493" max="8496" width="9.26953125" style="56" bestFit="1" customWidth="1"/>
    <col min="8497" max="8498" width="10" style="56" bestFit="1" customWidth="1"/>
    <col min="8499" max="8499" width="9.26953125" style="56" bestFit="1" customWidth="1"/>
    <col min="8500" max="8501" width="10" style="56" bestFit="1" customWidth="1"/>
    <col min="8502" max="8502" width="10.6328125" style="56" bestFit="1" customWidth="1"/>
    <col min="8503" max="8503" width="9.6328125" style="56" bestFit="1" customWidth="1"/>
    <col min="8504" max="8504" width="11.08984375" style="56" bestFit="1" customWidth="1"/>
    <col min="8505" max="8505" width="5.7265625" style="56" customWidth="1"/>
    <col min="8506" max="8506" width="7" style="56" customWidth="1"/>
    <col min="8507" max="8507" width="3.6328125" style="56" customWidth="1"/>
    <col min="8508" max="8508" width="19.453125" style="56" customWidth="1"/>
    <col min="8509" max="8510" width="9.90625" style="56" bestFit="1" customWidth="1"/>
    <col min="8511" max="8511" width="9.08984375" style="56" bestFit="1" customWidth="1"/>
    <col min="8512" max="8512" width="10" style="56" customWidth="1"/>
    <col min="8513" max="8513" width="3.90625" style="56" customWidth="1"/>
    <col min="8514" max="8514" width="3.7265625" style="56" customWidth="1"/>
    <col min="8515" max="8515" width="20.08984375" style="56" customWidth="1"/>
    <col min="8516" max="8516" width="9.36328125" style="56" bestFit="1" customWidth="1"/>
    <col min="8517" max="8517" width="9.90625" style="56" bestFit="1" customWidth="1"/>
    <col min="8518" max="8518" width="10.453125" style="56" bestFit="1" customWidth="1"/>
    <col min="8519" max="8519" width="3.90625" style="56" customWidth="1"/>
    <col min="8520" max="8704" width="9" style="56"/>
    <col min="8705" max="8705" width="3.90625" style="56" customWidth="1"/>
    <col min="8706" max="8706" width="21" style="56" customWidth="1"/>
    <col min="8707" max="8745" width="9.26953125" style="56" bestFit="1" customWidth="1"/>
    <col min="8746" max="8746" width="10" style="56" bestFit="1" customWidth="1"/>
    <col min="8747" max="8747" width="9.26953125" style="56" bestFit="1" customWidth="1"/>
    <col min="8748" max="8748" width="10" style="56" bestFit="1" customWidth="1"/>
    <col min="8749" max="8752" width="9.26953125" style="56" bestFit="1" customWidth="1"/>
    <col min="8753" max="8754" width="10" style="56" bestFit="1" customWidth="1"/>
    <col min="8755" max="8755" width="9.26953125" style="56" bestFit="1" customWidth="1"/>
    <col min="8756" max="8757" width="10" style="56" bestFit="1" customWidth="1"/>
    <col min="8758" max="8758" width="10.6328125" style="56" bestFit="1" customWidth="1"/>
    <col min="8759" max="8759" width="9.6328125" style="56" bestFit="1" customWidth="1"/>
    <col min="8760" max="8760" width="11.08984375" style="56" bestFit="1" customWidth="1"/>
    <col min="8761" max="8761" width="5.7265625" style="56" customWidth="1"/>
    <col min="8762" max="8762" width="7" style="56" customWidth="1"/>
    <col min="8763" max="8763" width="3.6328125" style="56" customWidth="1"/>
    <col min="8764" max="8764" width="19.453125" style="56" customWidth="1"/>
    <col min="8765" max="8766" width="9.90625" style="56" bestFit="1" customWidth="1"/>
    <col min="8767" max="8767" width="9.08984375" style="56" bestFit="1" customWidth="1"/>
    <col min="8768" max="8768" width="10" style="56" customWidth="1"/>
    <col min="8769" max="8769" width="3.90625" style="56" customWidth="1"/>
    <col min="8770" max="8770" width="3.7265625" style="56" customWidth="1"/>
    <col min="8771" max="8771" width="20.08984375" style="56" customWidth="1"/>
    <col min="8772" max="8772" width="9.36328125" style="56" bestFit="1" customWidth="1"/>
    <col min="8773" max="8773" width="9.90625" style="56" bestFit="1" customWidth="1"/>
    <col min="8774" max="8774" width="10.453125" style="56" bestFit="1" customWidth="1"/>
    <col min="8775" max="8775" width="3.90625" style="56" customWidth="1"/>
    <col min="8776" max="8960" width="9" style="56"/>
    <col min="8961" max="8961" width="3.90625" style="56" customWidth="1"/>
    <col min="8962" max="8962" width="21" style="56" customWidth="1"/>
    <col min="8963" max="9001" width="9.26953125" style="56" bestFit="1" customWidth="1"/>
    <col min="9002" max="9002" width="10" style="56" bestFit="1" customWidth="1"/>
    <col min="9003" max="9003" width="9.26953125" style="56" bestFit="1" customWidth="1"/>
    <col min="9004" max="9004" width="10" style="56" bestFit="1" customWidth="1"/>
    <col min="9005" max="9008" width="9.26953125" style="56" bestFit="1" customWidth="1"/>
    <col min="9009" max="9010" width="10" style="56" bestFit="1" customWidth="1"/>
    <col min="9011" max="9011" width="9.26953125" style="56" bestFit="1" customWidth="1"/>
    <col min="9012" max="9013" width="10" style="56" bestFit="1" customWidth="1"/>
    <col min="9014" max="9014" width="10.6328125" style="56" bestFit="1" customWidth="1"/>
    <col min="9015" max="9015" width="9.6328125" style="56" bestFit="1" customWidth="1"/>
    <col min="9016" max="9016" width="11.08984375" style="56" bestFit="1" customWidth="1"/>
    <col min="9017" max="9017" width="5.7265625" style="56" customWidth="1"/>
    <col min="9018" max="9018" width="7" style="56" customWidth="1"/>
    <col min="9019" max="9019" width="3.6328125" style="56" customWidth="1"/>
    <col min="9020" max="9020" width="19.453125" style="56" customWidth="1"/>
    <col min="9021" max="9022" width="9.90625" style="56" bestFit="1" customWidth="1"/>
    <col min="9023" max="9023" width="9.08984375" style="56" bestFit="1" customWidth="1"/>
    <col min="9024" max="9024" width="10" style="56" customWidth="1"/>
    <col min="9025" max="9025" width="3.90625" style="56" customWidth="1"/>
    <col min="9026" max="9026" width="3.7265625" style="56" customWidth="1"/>
    <col min="9027" max="9027" width="20.08984375" style="56" customWidth="1"/>
    <col min="9028" max="9028" width="9.36328125" style="56" bestFit="1" customWidth="1"/>
    <col min="9029" max="9029" width="9.90625" style="56" bestFit="1" customWidth="1"/>
    <col min="9030" max="9030" width="10.453125" style="56" bestFit="1" customWidth="1"/>
    <col min="9031" max="9031" width="3.90625" style="56" customWidth="1"/>
    <col min="9032" max="9216" width="9" style="56"/>
    <col min="9217" max="9217" width="3.90625" style="56" customWidth="1"/>
    <col min="9218" max="9218" width="21" style="56" customWidth="1"/>
    <col min="9219" max="9257" width="9.26953125" style="56" bestFit="1" customWidth="1"/>
    <col min="9258" max="9258" width="10" style="56" bestFit="1" customWidth="1"/>
    <col min="9259" max="9259" width="9.26953125" style="56" bestFit="1" customWidth="1"/>
    <col min="9260" max="9260" width="10" style="56" bestFit="1" customWidth="1"/>
    <col min="9261" max="9264" width="9.26953125" style="56" bestFit="1" customWidth="1"/>
    <col min="9265" max="9266" width="10" style="56" bestFit="1" customWidth="1"/>
    <col min="9267" max="9267" width="9.26953125" style="56" bestFit="1" customWidth="1"/>
    <col min="9268" max="9269" width="10" style="56" bestFit="1" customWidth="1"/>
    <col min="9270" max="9270" width="10.6328125" style="56" bestFit="1" customWidth="1"/>
    <col min="9271" max="9271" width="9.6328125" style="56" bestFit="1" customWidth="1"/>
    <col min="9272" max="9272" width="11.08984375" style="56" bestFit="1" customWidth="1"/>
    <col min="9273" max="9273" width="5.7265625" style="56" customWidth="1"/>
    <col min="9274" max="9274" width="7" style="56" customWidth="1"/>
    <col min="9275" max="9275" width="3.6328125" style="56" customWidth="1"/>
    <col min="9276" max="9276" width="19.453125" style="56" customWidth="1"/>
    <col min="9277" max="9278" width="9.90625" style="56" bestFit="1" customWidth="1"/>
    <col min="9279" max="9279" width="9.08984375" style="56" bestFit="1" customWidth="1"/>
    <col min="9280" max="9280" width="10" style="56" customWidth="1"/>
    <col min="9281" max="9281" width="3.90625" style="56" customWidth="1"/>
    <col min="9282" max="9282" width="3.7265625" style="56" customWidth="1"/>
    <col min="9283" max="9283" width="20.08984375" style="56" customWidth="1"/>
    <col min="9284" max="9284" width="9.36328125" style="56" bestFit="1" customWidth="1"/>
    <col min="9285" max="9285" width="9.90625" style="56" bestFit="1" customWidth="1"/>
    <col min="9286" max="9286" width="10.453125" style="56" bestFit="1" customWidth="1"/>
    <col min="9287" max="9287" width="3.90625" style="56" customWidth="1"/>
    <col min="9288" max="9472" width="9" style="56"/>
    <col min="9473" max="9473" width="3.90625" style="56" customWidth="1"/>
    <col min="9474" max="9474" width="21" style="56" customWidth="1"/>
    <col min="9475" max="9513" width="9.26953125" style="56" bestFit="1" customWidth="1"/>
    <col min="9514" max="9514" width="10" style="56" bestFit="1" customWidth="1"/>
    <col min="9515" max="9515" width="9.26953125" style="56" bestFit="1" customWidth="1"/>
    <col min="9516" max="9516" width="10" style="56" bestFit="1" customWidth="1"/>
    <col min="9517" max="9520" width="9.26953125" style="56" bestFit="1" customWidth="1"/>
    <col min="9521" max="9522" width="10" style="56" bestFit="1" customWidth="1"/>
    <col min="9523" max="9523" width="9.26953125" style="56" bestFit="1" customWidth="1"/>
    <col min="9524" max="9525" width="10" style="56" bestFit="1" customWidth="1"/>
    <col min="9526" max="9526" width="10.6328125" style="56" bestFit="1" customWidth="1"/>
    <col min="9527" max="9527" width="9.6328125" style="56" bestFit="1" customWidth="1"/>
    <col min="9528" max="9528" width="11.08984375" style="56" bestFit="1" customWidth="1"/>
    <col min="9529" max="9529" width="5.7265625" style="56" customWidth="1"/>
    <col min="9530" max="9530" width="7" style="56" customWidth="1"/>
    <col min="9531" max="9531" width="3.6328125" style="56" customWidth="1"/>
    <col min="9532" max="9532" width="19.453125" style="56" customWidth="1"/>
    <col min="9533" max="9534" width="9.90625" style="56" bestFit="1" customWidth="1"/>
    <col min="9535" max="9535" width="9.08984375" style="56" bestFit="1" customWidth="1"/>
    <col min="9536" max="9536" width="10" style="56" customWidth="1"/>
    <col min="9537" max="9537" width="3.90625" style="56" customWidth="1"/>
    <col min="9538" max="9538" width="3.7265625" style="56" customWidth="1"/>
    <col min="9539" max="9539" width="20.08984375" style="56" customWidth="1"/>
    <col min="9540" max="9540" width="9.36328125" style="56" bestFit="1" customWidth="1"/>
    <col min="9541" max="9541" width="9.90625" style="56" bestFit="1" customWidth="1"/>
    <col min="9542" max="9542" width="10.453125" style="56" bestFit="1" customWidth="1"/>
    <col min="9543" max="9543" width="3.90625" style="56" customWidth="1"/>
    <col min="9544" max="9728" width="9" style="56"/>
    <col min="9729" max="9729" width="3.90625" style="56" customWidth="1"/>
    <col min="9730" max="9730" width="21" style="56" customWidth="1"/>
    <col min="9731" max="9769" width="9.26953125" style="56" bestFit="1" customWidth="1"/>
    <col min="9770" max="9770" width="10" style="56" bestFit="1" customWidth="1"/>
    <col min="9771" max="9771" width="9.26953125" style="56" bestFit="1" customWidth="1"/>
    <col min="9772" max="9772" width="10" style="56" bestFit="1" customWidth="1"/>
    <col min="9773" max="9776" width="9.26953125" style="56" bestFit="1" customWidth="1"/>
    <col min="9777" max="9778" width="10" style="56" bestFit="1" customWidth="1"/>
    <col min="9779" max="9779" width="9.26953125" style="56" bestFit="1" customWidth="1"/>
    <col min="9780" max="9781" width="10" style="56" bestFit="1" customWidth="1"/>
    <col min="9782" max="9782" width="10.6328125" style="56" bestFit="1" customWidth="1"/>
    <col min="9783" max="9783" width="9.6328125" style="56" bestFit="1" customWidth="1"/>
    <col min="9784" max="9784" width="11.08984375" style="56" bestFit="1" customWidth="1"/>
    <col min="9785" max="9785" width="5.7265625" style="56" customWidth="1"/>
    <col min="9786" max="9786" width="7" style="56" customWidth="1"/>
    <col min="9787" max="9787" width="3.6328125" style="56" customWidth="1"/>
    <col min="9788" max="9788" width="19.453125" style="56" customWidth="1"/>
    <col min="9789" max="9790" width="9.90625" style="56" bestFit="1" customWidth="1"/>
    <col min="9791" max="9791" width="9.08984375" style="56" bestFit="1" customWidth="1"/>
    <col min="9792" max="9792" width="10" style="56" customWidth="1"/>
    <col min="9793" max="9793" width="3.90625" style="56" customWidth="1"/>
    <col min="9794" max="9794" width="3.7265625" style="56" customWidth="1"/>
    <col min="9795" max="9795" width="20.08984375" style="56" customWidth="1"/>
    <col min="9796" max="9796" width="9.36328125" style="56" bestFit="1" customWidth="1"/>
    <col min="9797" max="9797" width="9.90625" style="56" bestFit="1" customWidth="1"/>
    <col min="9798" max="9798" width="10.453125" style="56" bestFit="1" customWidth="1"/>
    <col min="9799" max="9799" width="3.90625" style="56" customWidth="1"/>
    <col min="9800" max="9984" width="9" style="56"/>
    <col min="9985" max="9985" width="3.90625" style="56" customWidth="1"/>
    <col min="9986" max="9986" width="21" style="56" customWidth="1"/>
    <col min="9987" max="10025" width="9.26953125" style="56" bestFit="1" customWidth="1"/>
    <col min="10026" max="10026" width="10" style="56" bestFit="1" customWidth="1"/>
    <col min="10027" max="10027" width="9.26953125" style="56" bestFit="1" customWidth="1"/>
    <col min="10028" max="10028" width="10" style="56" bestFit="1" customWidth="1"/>
    <col min="10029" max="10032" width="9.26953125" style="56" bestFit="1" customWidth="1"/>
    <col min="10033" max="10034" width="10" style="56" bestFit="1" customWidth="1"/>
    <col min="10035" max="10035" width="9.26953125" style="56" bestFit="1" customWidth="1"/>
    <col min="10036" max="10037" width="10" style="56" bestFit="1" customWidth="1"/>
    <col min="10038" max="10038" width="10.6328125" style="56" bestFit="1" customWidth="1"/>
    <col min="10039" max="10039" width="9.6328125" style="56" bestFit="1" customWidth="1"/>
    <col min="10040" max="10040" width="11.08984375" style="56" bestFit="1" customWidth="1"/>
    <col min="10041" max="10041" width="5.7265625" style="56" customWidth="1"/>
    <col min="10042" max="10042" width="7" style="56" customWidth="1"/>
    <col min="10043" max="10043" width="3.6328125" style="56" customWidth="1"/>
    <col min="10044" max="10044" width="19.453125" style="56" customWidth="1"/>
    <col min="10045" max="10046" width="9.90625" style="56" bestFit="1" customWidth="1"/>
    <col min="10047" max="10047" width="9.08984375" style="56" bestFit="1" customWidth="1"/>
    <col min="10048" max="10048" width="10" style="56" customWidth="1"/>
    <col min="10049" max="10049" width="3.90625" style="56" customWidth="1"/>
    <col min="10050" max="10050" width="3.7265625" style="56" customWidth="1"/>
    <col min="10051" max="10051" width="20.08984375" style="56" customWidth="1"/>
    <col min="10052" max="10052" width="9.36328125" style="56" bestFit="1" customWidth="1"/>
    <col min="10053" max="10053" width="9.90625" style="56" bestFit="1" customWidth="1"/>
    <col min="10054" max="10054" width="10.453125" style="56" bestFit="1" customWidth="1"/>
    <col min="10055" max="10055" width="3.90625" style="56" customWidth="1"/>
    <col min="10056" max="10240" width="9" style="56"/>
    <col min="10241" max="10241" width="3.90625" style="56" customWidth="1"/>
    <col min="10242" max="10242" width="21" style="56" customWidth="1"/>
    <col min="10243" max="10281" width="9.26953125" style="56" bestFit="1" customWidth="1"/>
    <col min="10282" max="10282" width="10" style="56" bestFit="1" customWidth="1"/>
    <col min="10283" max="10283" width="9.26953125" style="56" bestFit="1" customWidth="1"/>
    <col min="10284" max="10284" width="10" style="56" bestFit="1" customWidth="1"/>
    <col min="10285" max="10288" width="9.26953125" style="56" bestFit="1" customWidth="1"/>
    <col min="10289" max="10290" width="10" style="56" bestFit="1" customWidth="1"/>
    <col min="10291" max="10291" width="9.26953125" style="56" bestFit="1" customWidth="1"/>
    <col min="10292" max="10293" width="10" style="56" bestFit="1" customWidth="1"/>
    <col min="10294" max="10294" width="10.6328125" style="56" bestFit="1" customWidth="1"/>
    <col min="10295" max="10295" width="9.6328125" style="56" bestFit="1" customWidth="1"/>
    <col min="10296" max="10296" width="11.08984375" style="56" bestFit="1" customWidth="1"/>
    <col min="10297" max="10297" width="5.7265625" style="56" customWidth="1"/>
    <col min="10298" max="10298" width="7" style="56" customWidth="1"/>
    <col min="10299" max="10299" width="3.6328125" style="56" customWidth="1"/>
    <col min="10300" max="10300" width="19.453125" style="56" customWidth="1"/>
    <col min="10301" max="10302" width="9.90625" style="56" bestFit="1" customWidth="1"/>
    <col min="10303" max="10303" width="9.08984375" style="56" bestFit="1" customWidth="1"/>
    <col min="10304" max="10304" width="10" style="56" customWidth="1"/>
    <col min="10305" max="10305" width="3.90625" style="56" customWidth="1"/>
    <col min="10306" max="10306" width="3.7265625" style="56" customWidth="1"/>
    <col min="10307" max="10307" width="20.08984375" style="56" customWidth="1"/>
    <col min="10308" max="10308" width="9.36328125" style="56" bestFit="1" customWidth="1"/>
    <col min="10309" max="10309" width="9.90625" style="56" bestFit="1" customWidth="1"/>
    <col min="10310" max="10310" width="10.453125" style="56" bestFit="1" customWidth="1"/>
    <col min="10311" max="10311" width="3.90625" style="56" customWidth="1"/>
    <col min="10312" max="10496" width="9" style="56"/>
    <col min="10497" max="10497" width="3.90625" style="56" customWidth="1"/>
    <col min="10498" max="10498" width="21" style="56" customWidth="1"/>
    <col min="10499" max="10537" width="9.26953125" style="56" bestFit="1" customWidth="1"/>
    <col min="10538" max="10538" width="10" style="56" bestFit="1" customWidth="1"/>
    <col min="10539" max="10539" width="9.26953125" style="56" bestFit="1" customWidth="1"/>
    <col min="10540" max="10540" width="10" style="56" bestFit="1" customWidth="1"/>
    <col min="10541" max="10544" width="9.26953125" style="56" bestFit="1" customWidth="1"/>
    <col min="10545" max="10546" width="10" style="56" bestFit="1" customWidth="1"/>
    <col min="10547" max="10547" width="9.26953125" style="56" bestFit="1" customWidth="1"/>
    <col min="10548" max="10549" width="10" style="56" bestFit="1" customWidth="1"/>
    <col min="10550" max="10550" width="10.6328125" style="56" bestFit="1" customWidth="1"/>
    <col min="10551" max="10551" width="9.6328125" style="56" bestFit="1" customWidth="1"/>
    <col min="10552" max="10552" width="11.08984375" style="56" bestFit="1" customWidth="1"/>
    <col min="10553" max="10553" width="5.7265625" style="56" customWidth="1"/>
    <col min="10554" max="10554" width="7" style="56" customWidth="1"/>
    <col min="10555" max="10555" width="3.6328125" style="56" customWidth="1"/>
    <col min="10556" max="10556" width="19.453125" style="56" customWidth="1"/>
    <col min="10557" max="10558" width="9.90625" style="56" bestFit="1" customWidth="1"/>
    <col min="10559" max="10559" width="9.08984375" style="56" bestFit="1" customWidth="1"/>
    <col min="10560" max="10560" width="10" style="56" customWidth="1"/>
    <col min="10561" max="10561" width="3.90625" style="56" customWidth="1"/>
    <col min="10562" max="10562" width="3.7265625" style="56" customWidth="1"/>
    <col min="10563" max="10563" width="20.08984375" style="56" customWidth="1"/>
    <col min="10564" max="10564" width="9.36328125" style="56" bestFit="1" customWidth="1"/>
    <col min="10565" max="10565" width="9.90625" style="56" bestFit="1" customWidth="1"/>
    <col min="10566" max="10566" width="10.453125" style="56" bestFit="1" customWidth="1"/>
    <col min="10567" max="10567" width="3.90625" style="56" customWidth="1"/>
    <col min="10568" max="10752" width="9" style="56"/>
    <col min="10753" max="10753" width="3.90625" style="56" customWidth="1"/>
    <col min="10754" max="10754" width="21" style="56" customWidth="1"/>
    <col min="10755" max="10793" width="9.26953125" style="56" bestFit="1" customWidth="1"/>
    <col min="10794" max="10794" width="10" style="56" bestFit="1" customWidth="1"/>
    <col min="10795" max="10795" width="9.26953125" style="56" bestFit="1" customWidth="1"/>
    <col min="10796" max="10796" width="10" style="56" bestFit="1" customWidth="1"/>
    <col min="10797" max="10800" width="9.26953125" style="56" bestFit="1" customWidth="1"/>
    <col min="10801" max="10802" width="10" style="56" bestFit="1" customWidth="1"/>
    <col min="10803" max="10803" width="9.26953125" style="56" bestFit="1" customWidth="1"/>
    <col min="10804" max="10805" width="10" style="56" bestFit="1" customWidth="1"/>
    <col min="10806" max="10806" width="10.6328125" style="56" bestFit="1" customWidth="1"/>
    <col min="10807" max="10807" width="9.6328125" style="56" bestFit="1" customWidth="1"/>
    <col min="10808" max="10808" width="11.08984375" style="56" bestFit="1" customWidth="1"/>
    <col min="10809" max="10809" width="5.7265625" style="56" customWidth="1"/>
    <col min="10810" max="10810" width="7" style="56" customWidth="1"/>
    <col min="10811" max="10811" width="3.6328125" style="56" customWidth="1"/>
    <col min="10812" max="10812" width="19.453125" style="56" customWidth="1"/>
    <col min="10813" max="10814" width="9.90625" style="56" bestFit="1" customWidth="1"/>
    <col min="10815" max="10815" width="9.08984375" style="56" bestFit="1" customWidth="1"/>
    <col min="10816" max="10816" width="10" style="56" customWidth="1"/>
    <col min="10817" max="10817" width="3.90625" style="56" customWidth="1"/>
    <col min="10818" max="10818" width="3.7265625" style="56" customWidth="1"/>
    <col min="10819" max="10819" width="20.08984375" style="56" customWidth="1"/>
    <col min="10820" max="10820" width="9.36328125" style="56" bestFit="1" customWidth="1"/>
    <col min="10821" max="10821" width="9.90625" style="56" bestFit="1" customWidth="1"/>
    <col min="10822" max="10822" width="10.453125" style="56" bestFit="1" customWidth="1"/>
    <col min="10823" max="10823" width="3.90625" style="56" customWidth="1"/>
    <col min="10824" max="11008" width="9" style="56"/>
    <col min="11009" max="11009" width="3.90625" style="56" customWidth="1"/>
    <col min="11010" max="11010" width="21" style="56" customWidth="1"/>
    <col min="11011" max="11049" width="9.26953125" style="56" bestFit="1" customWidth="1"/>
    <col min="11050" max="11050" width="10" style="56" bestFit="1" customWidth="1"/>
    <col min="11051" max="11051" width="9.26953125" style="56" bestFit="1" customWidth="1"/>
    <col min="11052" max="11052" width="10" style="56" bestFit="1" customWidth="1"/>
    <col min="11053" max="11056" width="9.26953125" style="56" bestFit="1" customWidth="1"/>
    <col min="11057" max="11058" width="10" style="56" bestFit="1" customWidth="1"/>
    <col min="11059" max="11059" width="9.26953125" style="56" bestFit="1" customWidth="1"/>
    <col min="11060" max="11061" width="10" style="56" bestFit="1" customWidth="1"/>
    <col min="11062" max="11062" width="10.6328125" style="56" bestFit="1" customWidth="1"/>
    <col min="11063" max="11063" width="9.6328125" style="56" bestFit="1" customWidth="1"/>
    <col min="11064" max="11064" width="11.08984375" style="56" bestFit="1" customWidth="1"/>
    <col min="11065" max="11065" width="5.7265625" style="56" customWidth="1"/>
    <col min="11066" max="11066" width="7" style="56" customWidth="1"/>
    <col min="11067" max="11067" width="3.6328125" style="56" customWidth="1"/>
    <col min="11068" max="11068" width="19.453125" style="56" customWidth="1"/>
    <col min="11069" max="11070" width="9.90625" style="56" bestFit="1" customWidth="1"/>
    <col min="11071" max="11071" width="9.08984375" style="56" bestFit="1" customWidth="1"/>
    <col min="11072" max="11072" width="10" style="56" customWidth="1"/>
    <col min="11073" max="11073" width="3.90625" style="56" customWidth="1"/>
    <col min="11074" max="11074" width="3.7265625" style="56" customWidth="1"/>
    <col min="11075" max="11075" width="20.08984375" style="56" customWidth="1"/>
    <col min="11076" max="11076" width="9.36328125" style="56" bestFit="1" customWidth="1"/>
    <col min="11077" max="11077" width="9.90625" style="56" bestFit="1" customWidth="1"/>
    <col min="11078" max="11078" width="10.453125" style="56" bestFit="1" customWidth="1"/>
    <col min="11079" max="11079" width="3.90625" style="56" customWidth="1"/>
    <col min="11080" max="11264" width="9" style="56"/>
    <col min="11265" max="11265" width="3.90625" style="56" customWidth="1"/>
    <col min="11266" max="11266" width="21" style="56" customWidth="1"/>
    <col min="11267" max="11305" width="9.26953125" style="56" bestFit="1" customWidth="1"/>
    <col min="11306" max="11306" width="10" style="56" bestFit="1" customWidth="1"/>
    <col min="11307" max="11307" width="9.26953125" style="56" bestFit="1" customWidth="1"/>
    <col min="11308" max="11308" width="10" style="56" bestFit="1" customWidth="1"/>
    <col min="11309" max="11312" width="9.26953125" style="56" bestFit="1" customWidth="1"/>
    <col min="11313" max="11314" width="10" style="56" bestFit="1" customWidth="1"/>
    <col min="11315" max="11315" width="9.26953125" style="56" bestFit="1" customWidth="1"/>
    <col min="11316" max="11317" width="10" style="56" bestFit="1" customWidth="1"/>
    <col min="11318" max="11318" width="10.6328125" style="56" bestFit="1" customWidth="1"/>
    <col min="11319" max="11319" width="9.6328125" style="56" bestFit="1" customWidth="1"/>
    <col min="11320" max="11320" width="11.08984375" style="56" bestFit="1" customWidth="1"/>
    <col min="11321" max="11321" width="5.7265625" style="56" customWidth="1"/>
    <col min="11322" max="11322" width="7" style="56" customWidth="1"/>
    <col min="11323" max="11323" width="3.6328125" style="56" customWidth="1"/>
    <col min="11324" max="11324" width="19.453125" style="56" customWidth="1"/>
    <col min="11325" max="11326" width="9.90625" style="56" bestFit="1" customWidth="1"/>
    <col min="11327" max="11327" width="9.08984375" style="56" bestFit="1" customWidth="1"/>
    <col min="11328" max="11328" width="10" style="56" customWidth="1"/>
    <col min="11329" max="11329" width="3.90625" style="56" customWidth="1"/>
    <col min="11330" max="11330" width="3.7265625" style="56" customWidth="1"/>
    <col min="11331" max="11331" width="20.08984375" style="56" customWidth="1"/>
    <col min="11332" max="11332" width="9.36328125" style="56" bestFit="1" customWidth="1"/>
    <col min="11333" max="11333" width="9.90625" style="56" bestFit="1" customWidth="1"/>
    <col min="11334" max="11334" width="10.453125" style="56" bestFit="1" customWidth="1"/>
    <col min="11335" max="11335" width="3.90625" style="56" customWidth="1"/>
    <col min="11336" max="11520" width="9" style="56"/>
    <col min="11521" max="11521" width="3.90625" style="56" customWidth="1"/>
    <col min="11522" max="11522" width="21" style="56" customWidth="1"/>
    <col min="11523" max="11561" width="9.26953125" style="56" bestFit="1" customWidth="1"/>
    <col min="11562" max="11562" width="10" style="56" bestFit="1" customWidth="1"/>
    <col min="11563" max="11563" width="9.26953125" style="56" bestFit="1" customWidth="1"/>
    <col min="11564" max="11564" width="10" style="56" bestFit="1" customWidth="1"/>
    <col min="11565" max="11568" width="9.26953125" style="56" bestFit="1" customWidth="1"/>
    <col min="11569" max="11570" width="10" style="56" bestFit="1" customWidth="1"/>
    <col min="11571" max="11571" width="9.26953125" style="56" bestFit="1" customWidth="1"/>
    <col min="11572" max="11573" width="10" style="56" bestFit="1" customWidth="1"/>
    <col min="11574" max="11574" width="10.6328125" style="56" bestFit="1" customWidth="1"/>
    <col min="11575" max="11575" width="9.6328125" style="56" bestFit="1" customWidth="1"/>
    <col min="11576" max="11576" width="11.08984375" style="56" bestFit="1" customWidth="1"/>
    <col min="11577" max="11577" width="5.7265625" style="56" customWidth="1"/>
    <col min="11578" max="11578" width="7" style="56" customWidth="1"/>
    <col min="11579" max="11579" width="3.6328125" style="56" customWidth="1"/>
    <col min="11580" max="11580" width="19.453125" style="56" customWidth="1"/>
    <col min="11581" max="11582" width="9.90625" style="56" bestFit="1" customWidth="1"/>
    <col min="11583" max="11583" width="9.08984375" style="56" bestFit="1" customWidth="1"/>
    <col min="11584" max="11584" width="10" style="56" customWidth="1"/>
    <col min="11585" max="11585" width="3.90625" style="56" customWidth="1"/>
    <col min="11586" max="11586" width="3.7265625" style="56" customWidth="1"/>
    <col min="11587" max="11587" width="20.08984375" style="56" customWidth="1"/>
    <col min="11588" max="11588" width="9.36328125" style="56" bestFit="1" customWidth="1"/>
    <col min="11589" max="11589" width="9.90625" style="56" bestFit="1" customWidth="1"/>
    <col min="11590" max="11590" width="10.453125" style="56" bestFit="1" customWidth="1"/>
    <col min="11591" max="11591" width="3.90625" style="56" customWidth="1"/>
    <col min="11592" max="11776" width="9" style="56"/>
    <col min="11777" max="11777" width="3.90625" style="56" customWidth="1"/>
    <col min="11778" max="11778" width="21" style="56" customWidth="1"/>
    <col min="11779" max="11817" width="9.26953125" style="56" bestFit="1" customWidth="1"/>
    <col min="11818" max="11818" width="10" style="56" bestFit="1" customWidth="1"/>
    <col min="11819" max="11819" width="9.26953125" style="56" bestFit="1" customWidth="1"/>
    <col min="11820" max="11820" width="10" style="56" bestFit="1" customWidth="1"/>
    <col min="11821" max="11824" width="9.26953125" style="56" bestFit="1" customWidth="1"/>
    <col min="11825" max="11826" width="10" style="56" bestFit="1" customWidth="1"/>
    <col min="11827" max="11827" width="9.26953125" style="56" bestFit="1" customWidth="1"/>
    <col min="11828" max="11829" width="10" style="56" bestFit="1" customWidth="1"/>
    <col min="11830" max="11830" width="10.6328125" style="56" bestFit="1" customWidth="1"/>
    <col min="11831" max="11831" width="9.6328125" style="56" bestFit="1" customWidth="1"/>
    <col min="11832" max="11832" width="11.08984375" style="56" bestFit="1" customWidth="1"/>
    <col min="11833" max="11833" width="5.7265625" style="56" customWidth="1"/>
    <col min="11834" max="11834" width="7" style="56" customWidth="1"/>
    <col min="11835" max="11835" width="3.6328125" style="56" customWidth="1"/>
    <col min="11836" max="11836" width="19.453125" style="56" customWidth="1"/>
    <col min="11837" max="11838" width="9.90625" style="56" bestFit="1" customWidth="1"/>
    <col min="11839" max="11839" width="9.08984375" style="56" bestFit="1" customWidth="1"/>
    <col min="11840" max="11840" width="10" style="56" customWidth="1"/>
    <col min="11841" max="11841" width="3.90625" style="56" customWidth="1"/>
    <col min="11842" max="11842" width="3.7265625" style="56" customWidth="1"/>
    <col min="11843" max="11843" width="20.08984375" style="56" customWidth="1"/>
    <col min="11844" max="11844" width="9.36328125" style="56" bestFit="1" customWidth="1"/>
    <col min="11845" max="11845" width="9.90625" style="56" bestFit="1" customWidth="1"/>
    <col min="11846" max="11846" width="10.453125" style="56" bestFit="1" customWidth="1"/>
    <col min="11847" max="11847" width="3.90625" style="56" customWidth="1"/>
    <col min="11848" max="12032" width="9" style="56"/>
    <col min="12033" max="12033" width="3.90625" style="56" customWidth="1"/>
    <col min="12034" max="12034" width="21" style="56" customWidth="1"/>
    <col min="12035" max="12073" width="9.26953125" style="56" bestFit="1" customWidth="1"/>
    <col min="12074" max="12074" width="10" style="56" bestFit="1" customWidth="1"/>
    <col min="12075" max="12075" width="9.26953125" style="56" bestFit="1" customWidth="1"/>
    <col min="12076" max="12076" width="10" style="56" bestFit="1" customWidth="1"/>
    <col min="12077" max="12080" width="9.26953125" style="56" bestFit="1" customWidth="1"/>
    <col min="12081" max="12082" width="10" style="56" bestFit="1" customWidth="1"/>
    <col min="12083" max="12083" width="9.26953125" style="56" bestFit="1" customWidth="1"/>
    <col min="12084" max="12085" width="10" style="56" bestFit="1" customWidth="1"/>
    <col min="12086" max="12086" width="10.6328125" style="56" bestFit="1" customWidth="1"/>
    <col min="12087" max="12087" width="9.6328125" style="56" bestFit="1" customWidth="1"/>
    <col min="12088" max="12088" width="11.08984375" style="56" bestFit="1" customWidth="1"/>
    <col min="12089" max="12089" width="5.7265625" style="56" customWidth="1"/>
    <col min="12090" max="12090" width="7" style="56" customWidth="1"/>
    <col min="12091" max="12091" width="3.6328125" style="56" customWidth="1"/>
    <col min="12092" max="12092" width="19.453125" style="56" customWidth="1"/>
    <col min="12093" max="12094" width="9.90625" style="56" bestFit="1" customWidth="1"/>
    <col min="12095" max="12095" width="9.08984375" style="56" bestFit="1" customWidth="1"/>
    <col min="12096" max="12096" width="10" style="56" customWidth="1"/>
    <col min="12097" max="12097" width="3.90625" style="56" customWidth="1"/>
    <col min="12098" max="12098" width="3.7265625" style="56" customWidth="1"/>
    <col min="12099" max="12099" width="20.08984375" style="56" customWidth="1"/>
    <col min="12100" max="12100" width="9.36328125" style="56" bestFit="1" customWidth="1"/>
    <col min="12101" max="12101" width="9.90625" style="56" bestFit="1" customWidth="1"/>
    <col min="12102" max="12102" width="10.453125" style="56" bestFit="1" customWidth="1"/>
    <col min="12103" max="12103" width="3.90625" style="56" customWidth="1"/>
    <col min="12104" max="12288" width="9" style="56"/>
    <col min="12289" max="12289" width="3.90625" style="56" customWidth="1"/>
    <col min="12290" max="12290" width="21" style="56" customWidth="1"/>
    <col min="12291" max="12329" width="9.26953125" style="56" bestFit="1" customWidth="1"/>
    <col min="12330" max="12330" width="10" style="56" bestFit="1" customWidth="1"/>
    <col min="12331" max="12331" width="9.26953125" style="56" bestFit="1" customWidth="1"/>
    <col min="12332" max="12332" width="10" style="56" bestFit="1" customWidth="1"/>
    <col min="12333" max="12336" width="9.26953125" style="56" bestFit="1" customWidth="1"/>
    <col min="12337" max="12338" width="10" style="56" bestFit="1" customWidth="1"/>
    <col min="12339" max="12339" width="9.26953125" style="56" bestFit="1" customWidth="1"/>
    <col min="12340" max="12341" width="10" style="56" bestFit="1" customWidth="1"/>
    <col min="12342" max="12342" width="10.6328125" style="56" bestFit="1" customWidth="1"/>
    <col min="12343" max="12343" width="9.6328125" style="56" bestFit="1" customWidth="1"/>
    <col min="12344" max="12344" width="11.08984375" style="56" bestFit="1" customWidth="1"/>
    <col min="12345" max="12345" width="5.7265625" style="56" customWidth="1"/>
    <col min="12346" max="12346" width="7" style="56" customWidth="1"/>
    <col min="12347" max="12347" width="3.6328125" style="56" customWidth="1"/>
    <col min="12348" max="12348" width="19.453125" style="56" customWidth="1"/>
    <col min="12349" max="12350" width="9.90625" style="56" bestFit="1" customWidth="1"/>
    <col min="12351" max="12351" width="9.08984375" style="56" bestFit="1" customWidth="1"/>
    <col min="12352" max="12352" width="10" style="56" customWidth="1"/>
    <col min="12353" max="12353" width="3.90625" style="56" customWidth="1"/>
    <col min="12354" max="12354" width="3.7265625" style="56" customWidth="1"/>
    <col min="12355" max="12355" width="20.08984375" style="56" customWidth="1"/>
    <col min="12356" max="12356" width="9.36328125" style="56" bestFit="1" customWidth="1"/>
    <col min="12357" max="12357" width="9.90625" style="56" bestFit="1" customWidth="1"/>
    <col min="12358" max="12358" width="10.453125" style="56" bestFit="1" customWidth="1"/>
    <col min="12359" max="12359" width="3.90625" style="56" customWidth="1"/>
    <col min="12360" max="12544" width="9" style="56"/>
    <col min="12545" max="12545" width="3.90625" style="56" customWidth="1"/>
    <col min="12546" max="12546" width="21" style="56" customWidth="1"/>
    <col min="12547" max="12585" width="9.26953125" style="56" bestFit="1" customWidth="1"/>
    <col min="12586" max="12586" width="10" style="56" bestFit="1" customWidth="1"/>
    <col min="12587" max="12587" width="9.26953125" style="56" bestFit="1" customWidth="1"/>
    <col min="12588" max="12588" width="10" style="56" bestFit="1" customWidth="1"/>
    <col min="12589" max="12592" width="9.26953125" style="56" bestFit="1" customWidth="1"/>
    <col min="12593" max="12594" width="10" style="56" bestFit="1" customWidth="1"/>
    <col min="12595" max="12595" width="9.26953125" style="56" bestFit="1" customWidth="1"/>
    <col min="12596" max="12597" width="10" style="56" bestFit="1" customWidth="1"/>
    <col min="12598" max="12598" width="10.6328125" style="56" bestFit="1" customWidth="1"/>
    <col min="12599" max="12599" width="9.6328125" style="56" bestFit="1" customWidth="1"/>
    <col min="12600" max="12600" width="11.08984375" style="56" bestFit="1" customWidth="1"/>
    <col min="12601" max="12601" width="5.7265625" style="56" customWidth="1"/>
    <col min="12602" max="12602" width="7" style="56" customWidth="1"/>
    <col min="12603" max="12603" width="3.6328125" style="56" customWidth="1"/>
    <col min="12604" max="12604" width="19.453125" style="56" customWidth="1"/>
    <col min="12605" max="12606" width="9.90625" style="56" bestFit="1" customWidth="1"/>
    <col min="12607" max="12607" width="9.08984375" style="56" bestFit="1" customWidth="1"/>
    <col min="12608" max="12608" width="10" style="56" customWidth="1"/>
    <col min="12609" max="12609" width="3.90625" style="56" customWidth="1"/>
    <col min="12610" max="12610" width="3.7265625" style="56" customWidth="1"/>
    <col min="12611" max="12611" width="20.08984375" style="56" customWidth="1"/>
    <col min="12612" max="12612" width="9.36328125" style="56" bestFit="1" customWidth="1"/>
    <col min="12613" max="12613" width="9.90625" style="56" bestFit="1" customWidth="1"/>
    <col min="12614" max="12614" width="10.453125" style="56" bestFit="1" customWidth="1"/>
    <col min="12615" max="12615" width="3.90625" style="56" customWidth="1"/>
    <col min="12616" max="12800" width="9" style="56"/>
    <col min="12801" max="12801" width="3.90625" style="56" customWidth="1"/>
    <col min="12802" max="12802" width="21" style="56" customWidth="1"/>
    <col min="12803" max="12841" width="9.26953125" style="56" bestFit="1" customWidth="1"/>
    <col min="12842" max="12842" width="10" style="56" bestFit="1" customWidth="1"/>
    <col min="12843" max="12843" width="9.26953125" style="56" bestFit="1" customWidth="1"/>
    <col min="12844" max="12844" width="10" style="56" bestFit="1" customWidth="1"/>
    <col min="12845" max="12848" width="9.26953125" style="56" bestFit="1" customWidth="1"/>
    <col min="12849" max="12850" width="10" style="56" bestFit="1" customWidth="1"/>
    <col min="12851" max="12851" width="9.26953125" style="56" bestFit="1" customWidth="1"/>
    <col min="12852" max="12853" width="10" style="56" bestFit="1" customWidth="1"/>
    <col min="12854" max="12854" width="10.6328125" style="56" bestFit="1" customWidth="1"/>
    <col min="12855" max="12855" width="9.6328125" style="56" bestFit="1" customWidth="1"/>
    <col min="12856" max="12856" width="11.08984375" style="56" bestFit="1" customWidth="1"/>
    <col min="12857" max="12857" width="5.7265625" style="56" customWidth="1"/>
    <col min="12858" max="12858" width="7" style="56" customWidth="1"/>
    <col min="12859" max="12859" width="3.6328125" style="56" customWidth="1"/>
    <col min="12860" max="12860" width="19.453125" style="56" customWidth="1"/>
    <col min="12861" max="12862" width="9.90625" style="56" bestFit="1" customWidth="1"/>
    <col min="12863" max="12863" width="9.08984375" style="56" bestFit="1" customWidth="1"/>
    <col min="12864" max="12864" width="10" style="56" customWidth="1"/>
    <col min="12865" max="12865" width="3.90625" style="56" customWidth="1"/>
    <col min="12866" max="12866" width="3.7265625" style="56" customWidth="1"/>
    <col min="12867" max="12867" width="20.08984375" style="56" customWidth="1"/>
    <col min="12868" max="12868" width="9.36328125" style="56" bestFit="1" customWidth="1"/>
    <col min="12869" max="12869" width="9.90625" style="56" bestFit="1" customWidth="1"/>
    <col min="12870" max="12870" width="10.453125" style="56" bestFit="1" customWidth="1"/>
    <col min="12871" max="12871" width="3.90625" style="56" customWidth="1"/>
    <col min="12872" max="13056" width="9" style="56"/>
    <col min="13057" max="13057" width="3.90625" style="56" customWidth="1"/>
    <col min="13058" max="13058" width="21" style="56" customWidth="1"/>
    <col min="13059" max="13097" width="9.26953125" style="56" bestFit="1" customWidth="1"/>
    <col min="13098" max="13098" width="10" style="56" bestFit="1" customWidth="1"/>
    <col min="13099" max="13099" width="9.26953125" style="56" bestFit="1" customWidth="1"/>
    <col min="13100" max="13100" width="10" style="56" bestFit="1" customWidth="1"/>
    <col min="13101" max="13104" width="9.26953125" style="56" bestFit="1" customWidth="1"/>
    <col min="13105" max="13106" width="10" style="56" bestFit="1" customWidth="1"/>
    <col min="13107" max="13107" width="9.26953125" style="56" bestFit="1" customWidth="1"/>
    <col min="13108" max="13109" width="10" style="56" bestFit="1" customWidth="1"/>
    <col min="13110" max="13110" width="10.6328125" style="56" bestFit="1" customWidth="1"/>
    <col min="13111" max="13111" width="9.6328125" style="56" bestFit="1" customWidth="1"/>
    <col min="13112" max="13112" width="11.08984375" style="56" bestFit="1" customWidth="1"/>
    <col min="13113" max="13113" width="5.7265625" style="56" customWidth="1"/>
    <col min="13114" max="13114" width="7" style="56" customWidth="1"/>
    <col min="13115" max="13115" width="3.6328125" style="56" customWidth="1"/>
    <col min="13116" max="13116" width="19.453125" style="56" customWidth="1"/>
    <col min="13117" max="13118" width="9.90625" style="56" bestFit="1" customWidth="1"/>
    <col min="13119" max="13119" width="9.08984375" style="56" bestFit="1" customWidth="1"/>
    <col min="13120" max="13120" width="10" style="56" customWidth="1"/>
    <col min="13121" max="13121" width="3.90625" style="56" customWidth="1"/>
    <col min="13122" max="13122" width="3.7265625" style="56" customWidth="1"/>
    <col min="13123" max="13123" width="20.08984375" style="56" customWidth="1"/>
    <col min="13124" max="13124" width="9.36328125" style="56" bestFit="1" customWidth="1"/>
    <col min="13125" max="13125" width="9.90625" style="56" bestFit="1" customWidth="1"/>
    <col min="13126" max="13126" width="10.453125" style="56" bestFit="1" customWidth="1"/>
    <col min="13127" max="13127" width="3.90625" style="56" customWidth="1"/>
    <col min="13128" max="13312" width="9" style="56"/>
    <col min="13313" max="13313" width="3.90625" style="56" customWidth="1"/>
    <col min="13314" max="13314" width="21" style="56" customWidth="1"/>
    <col min="13315" max="13353" width="9.26953125" style="56" bestFit="1" customWidth="1"/>
    <col min="13354" max="13354" width="10" style="56" bestFit="1" customWidth="1"/>
    <col min="13355" max="13355" width="9.26953125" style="56" bestFit="1" customWidth="1"/>
    <col min="13356" max="13356" width="10" style="56" bestFit="1" customWidth="1"/>
    <col min="13357" max="13360" width="9.26953125" style="56" bestFit="1" customWidth="1"/>
    <col min="13361" max="13362" width="10" style="56" bestFit="1" customWidth="1"/>
    <col min="13363" max="13363" width="9.26953125" style="56" bestFit="1" customWidth="1"/>
    <col min="13364" max="13365" width="10" style="56" bestFit="1" customWidth="1"/>
    <col min="13366" max="13366" width="10.6328125" style="56" bestFit="1" customWidth="1"/>
    <col min="13367" max="13367" width="9.6328125" style="56" bestFit="1" customWidth="1"/>
    <col min="13368" max="13368" width="11.08984375" style="56" bestFit="1" customWidth="1"/>
    <col min="13369" max="13369" width="5.7265625" style="56" customWidth="1"/>
    <col min="13370" max="13370" width="7" style="56" customWidth="1"/>
    <col min="13371" max="13371" width="3.6328125" style="56" customWidth="1"/>
    <col min="13372" max="13372" width="19.453125" style="56" customWidth="1"/>
    <col min="13373" max="13374" width="9.90625" style="56" bestFit="1" customWidth="1"/>
    <col min="13375" max="13375" width="9.08984375" style="56" bestFit="1" customWidth="1"/>
    <col min="13376" max="13376" width="10" style="56" customWidth="1"/>
    <col min="13377" max="13377" width="3.90625" style="56" customWidth="1"/>
    <col min="13378" max="13378" width="3.7265625" style="56" customWidth="1"/>
    <col min="13379" max="13379" width="20.08984375" style="56" customWidth="1"/>
    <col min="13380" max="13380" width="9.36328125" style="56" bestFit="1" customWidth="1"/>
    <col min="13381" max="13381" width="9.90625" style="56" bestFit="1" customWidth="1"/>
    <col min="13382" max="13382" width="10.453125" style="56" bestFit="1" customWidth="1"/>
    <col min="13383" max="13383" width="3.90625" style="56" customWidth="1"/>
    <col min="13384" max="13568" width="9" style="56"/>
    <col min="13569" max="13569" width="3.90625" style="56" customWidth="1"/>
    <col min="13570" max="13570" width="21" style="56" customWidth="1"/>
    <col min="13571" max="13609" width="9.26953125" style="56" bestFit="1" customWidth="1"/>
    <col min="13610" max="13610" width="10" style="56" bestFit="1" customWidth="1"/>
    <col min="13611" max="13611" width="9.26953125" style="56" bestFit="1" customWidth="1"/>
    <col min="13612" max="13612" width="10" style="56" bestFit="1" customWidth="1"/>
    <col min="13613" max="13616" width="9.26953125" style="56" bestFit="1" customWidth="1"/>
    <col min="13617" max="13618" width="10" style="56" bestFit="1" customWidth="1"/>
    <col min="13619" max="13619" width="9.26953125" style="56" bestFit="1" customWidth="1"/>
    <col min="13620" max="13621" width="10" style="56" bestFit="1" customWidth="1"/>
    <col min="13622" max="13622" width="10.6328125" style="56" bestFit="1" customWidth="1"/>
    <col min="13623" max="13623" width="9.6328125" style="56" bestFit="1" customWidth="1"/>
    <col min="13624" max="13624" width="11.08984375" style="56" bestFit="1" customWidth="1"/>
    <col min="13625" max="13625" width="5.7265625" style="56" customWidth="1"/>
    <col min="13626" max="13626" width="7" style="56" customWidth="1"/>
    <col min="13627" max="13627" width="3.6328125" style="56" customWidth="1"/>
    <col min="13628" max="13628" width="19.453125" style="56" customWidth="1"/>
    <col min="13629" max="13630" width="9.90625" style="56" bestFit="1" customWidth="1"/>
    <col min="13631" max="13631" width="9.08984375" style="56" bestFit="1" customWidth="1"/>
    <col min="13632" max="13632" width="10" style="56" customWidth="1"/>
    <col min="13633" max="13633" width="3.90625" style="56" customWidth="1"/>
    <col min="13634" max="13634" width="3.7265625" style="56" customWidth="1"/>
    <col min="13635" max="13635" width="20.08984375" style="56" customWidth="1"/>
    <col min="13636" max="13636" width="9.36328125" style="56" bestFit="1" customWidth="1"/>
    <col min="13637" max="13637" width="9.90625" style="56" bestFit="1" customWidth="1"/>
    <col min="13638" max="13638" width="10.453125" style="56" bestFit="1" customWidth="1"/>
    <col min="13639" max="13639" width="3.90625" style="56" customWidth="1"/>
    <col min="13640" max="13824" width="9" style="56"/>
    <col min="13825" max="13825" width="3.90625" style="56" customWidth="1"/>
    <col min="13826" max="13826" width="21" style="56" customWidth="1"/>
    <col min="13827" max="13865" width="9.26953125" style="56" bestFit="1" customWidth="1"/>
    <col min="13866" max="13866" width="10" style="56" bestFit="1" customWidth="1"/>
    <col min="13867" max="13867" width="9.26953125" style="56" bestFit="1" customWidth="1"/>
    <col min="13868" max="13868" width="10" style="56" bestFit="1" customWidth="1"/>
    <col min="13869" max="13872" width="9.26953125" style="56" bestFit="1" customWidth="1"/>
    <col min="13873" max="13874" width="10" style="56" bestFit="1" customWidth="1"/>
    <col min="13875" max="13875" width="9.26953125" style="56" bestFit="1" customWidth="1"/>
    <col min="13876" max="13877" width="10" style="56" bestFit="1" customWidth="1"/>
    <col min="13878" max="13878" width="10.6328125" style="56" bestFit="1" customWidth="1"/>
    <col min="13879" max="13879" width="9.6328125" style="56" bestFit="1" customWidth="1"/>
    <col min="13880" max="13880" width="11.08984375" style="56" bestFit="1" customWidth="1"/>
    <col min="13881" max="13881" width="5.7265625" style="56" customWidth="1"/>
    <col min="13882" max="13882" width="7" style="56" customWidth="1"/>
    <col min="13883" max="13883" width="3.6328125" style="56" customWidth="1"/>
    <col min="13884" max="13884" width="19.453125" style="56" customWidth="1"/>
    <col min="13885" max="13886" width="9.90625" style="56" bestFit="1" customWidth="1"/>
    <col min="13887" max="13887" width="9.08984375" style="56" bestFit="1" customWidth="1"/>
    <col min="13888" max="13888" width="10" style="56" customWidth="1"/>
    <col min="13889" max="13889" width="3.90625" style="56" customWidth="1"/>
    <col min="13890" max="13890" width="3.7265625" style="56" customWidth="1"/>
    <col min="13891" max="13891" width="20.08984375" style="56" customWidth="1"/>
    <col min="13892" max="13892" width="9.36328125" style="56" bestFit="1" customWidth="1"/>
    <col min="13893" max="13893" width="9.90625" style="56" bestFit="1" customWidth="1"/>
    <col min="13894" max="13894" width="10.453125" style="56" bestFit="1" customWidth="1"/>
    <col min="13895" max="13895" width="3.90625" style="56" customWidth="1"/>
    <col min="13896" max="14080" width="9" style="56"/>
    <col min="14081" max="14081" width="3.90625" style="56" customWidth="1"/>
    <col min="14082" max="14082" width="21" style="56" customWidth="1"/>
    <col min="14083" max="14121" width="9.26953125" style="56" bestFit="1" customWidth="1"/>
    <col min="14122" max="14122" width="10" style="56" bestFit="1" customWidth="1"/>
    <col min="14123" max="14123" width="9.26953125" style="56" bestFit="1" customWidth="1"/>
    <col min="14124" max="14124" width="10" style="56" bestFit="1" customWidth="1"/>
    <col min="14125" max="14128" width="9.26953125" style="56" bestFit="1" customWidth="1"/>
    <col min="14129" max="14130" width="10" style="56" bestFit="1" customWidth="1"/>
    <col min="14131" max="14131" width="9.26953125" style="56" bestFit="1" customWidth="1"/>
    <col min="14132" max="14133" width="10" style="56" bestFit="1" customWidth="1"/>
    <col min="14134" max="14134" width="10.6328125" style="56" bestFit="1" customWidth="1"/>
    <col min="14135" max="14135" width="9.6328125" style="56" bestFit="1" customWidth="1"/>
    <col min="14136" max="14136" width="11.08984375" style="56" bestFit="1" customWidth="1"/>
    <col min="14137" max="14137" width="5.7265625" style="56" customWidth="1"/>
    <col min="14138" max="14138" width="7" style="56" customWidth="1"/>
    <col min="14139" max="14139" width="3.6328125" style="56" customWidth="1"/>
    <col min="14140" max="14140" width="19.453125" style="56" customWidth="1"/>
    <col min="14141" max="14142" width="9.90625" style="56" bestFit="1" customWidth="1"/>
    <col min="14143" max="14143" width="9.08984375" style="56" bestFit="1" customWidth="1"/>
    <col min="14144" max="14144" width="10" style="56" customWidth="1"/>
    <col min="14145" max="14145" width="3.90625" style="56" customWidth="1"/>
    <col min="14146" max="14146" width="3.7265625" style="56" customWidth="1"/>
    <col min="14147" max="14147" width="20.08984375" style="56" customWidth="1"/>
    <col min="14148" max="14148" width="9.36328125" style="56" bestFit="1" customWidth="1"/>
    <col min="14149" max="14149" width="9.90625" style="56" bestFit="1" customWidth="1"/>
    <col min="14150" max="14150" width="10.453125" style="56" bestFit="1" customWidth="1"/>
    <col min="14151" max="14151" width="3.90625" style="56" customWidth="1"/>
    <col min="14152" max="14336" width="9" style="56"/>
    <col min="14337" max="14337" width="3.90625" style="56" customWidth="1"/>
    <col min="14338" max="14338" width="21" style="56" customWidth="1"/>
    <col min="14339" max="14377" width="9.26953125" style="56" bestFit="1" customWidth="1"/>
    <col min="14378" max="14378" width="10" style="56" bestFit="1" customWidth="1"/>
    <col min="14379" max="14379" width="9.26953125" style="56" bestFit="1" customWidth="1"/>
    <col min="14380" max="14380" width="10" style="56" bestFit="1" customWidth="1"/>
    <col min="14381" max="14384" width="9.26953125" style="56" bestFit="1" customWidth="1"/>
    <col min="14385" max="14386" width="10" style="56" bestFit="1" customWidth="1"/>
    <col min="14387" max="14387" width="9.26953125" style="56" bestFit="1" customWidth="1"/>
    <col min="14388" max="14389" width="10" style="56" bestFit="1" customWidth="1"/>
    <col min="14390" max="14390" width="10.6328125" style="56" bestFit="1" customWidth="1"/>
    <col min="14391" max="14391" width="9.6328125" style="56" bestFit="1" customWidth="1"/>
    <col min="14392" max="14392" width="11.08984375" style="56" bestFit="1" customWidth="1"/>
    <col min="14393" max="14393" width="5.7265625" style="56" customWidth="1"/>
    <col min="14394" max="14394" width="7" style="56" customWidth="1"/>
    <col min="14395" max="14395" width="3.6328125" style="56" customWidth="1"/>
    <col min="14396" max="14396" width="19.453125" style="56" customWidth="1"/>
    <col min="14397" max="14398" width="9.90625" style="56" bestFit="1" customWidth="1"/>
    <col min="14399" max="14399" width="9.08984375" style="56" bestFit="1" customWidth="1"/>
    <col min="14400" max="14400" width="10" style="56" customWidth="1"/>
    <col min="14401" max="14401" width="3.90625" style="56" customWidth="1"/>
    <col min="14402" max="14402" width="3.7265625" style="56" customWidth="1"/>
    <col min="14403" max="14403" width="20.08984375" style="56" customWidth="1"/>
    <col min="14404" max="14404" width="9.36328125" style="56" bestFit="1" customWidth="1"/>
    <col min="14405" max="14405" width="9.90625" style="56" bestFit="1" customWidth="1"/>
    <col min="14406" max="14406" width="10.453125" style="56" bestFit="1" customWidth="1"/>
    <col min="14407" max="14407" width="3.90625" style="56" customWidth="1"/>
    <col min="14408" max="14592" width="9" style="56"/>
    <col min="14593" max="14593" width="3.90625" style="56" customWidth="1"/>
    <col min="14594" max="14594" width="21" style="56" customWidth="1"/>
    <col min="14595" max="14633" width="9.26953125" style="56" bestFit="1" customWidth="1"/>
    <col min="14634" max="14634" width="10" style="56" bestFit="1" customWidth="1"/>
    <col min="14635" max="14635" width="9.26953125" style="56" bestFit="1" customWidth="1"/>
    <col min="14636" max="14636" width="10" style="56" bestFit="1" customWidth="1"/>
    <col min="14637" max="14640" width="9.26953125" style="56" bestFit="1" customWidth="1"/>
    <col min="14641" max="14642" width="10" style="56" bestFit="1" customWidth="1"/>
    <col min="14643" max="14643" width="9.26953125" style="56" bestFit="1" customWidth="1"/>
    <col min="14644" max="14645" width="10" style="56" bestFit="1" customWidth="1"/>
    <col min="14646" max="14646" width="10.6328125" style="56" bestFit="1" customWidth="1"/>
    <col min="14647" max="14647" width="9.6328125" style="56" bestFit="1" customWidth="1"/>
    <col min="14648" max="14648" width="11.08984375" style="56" bestFit="1" customWidth="1"/>
    <col min="14649" max="14649" width="5.7265625" style="56" customWidth="1"/>
    <col min="14650" max="14650" width="7" style="56" customWidth="1"/>
    <col min="14651" max="14651" width="3.6328125" style="56" customWidth="1"/>
    <col min="14652" max="14652" width="19.453125" style="56" customWidth="1"/>
    <col min="14653" max="14654" width="9.90625" style="56" bestFit="1" customWidth="1"/>
    <col min="14655" max="14655" width="9.08984375" style="56" bestFit="1" customWidth="1"/>
    <col min="14656" max="14656" width="10" style="56" customWidth="1"/>
    <col min="14657" max="14657" width="3.90625" style="56" customWidth="1"/>
    <col min="14658" max="14658" width="3.7265625" style="56" customWidth="1"/>
    <col min="14659" max="14659" width="20.08984375" style="56" customWidth="1"/>
    <col min="14660" max="14660" width="9.36328125" style="56" bestFit="1" customWidth="1"/>
    <col min="14661" max="14661" width="9.90625" style="56" bestFit="1" customWidth="1"/>
    <col min="14662" max="14662" width="10.453125" style="56" bestFit="1" customWidth="1"/>
    <col min="14663" max="14663" width="3.90625" style="56" customWidth="1"/>
    <col min="14664" max="14848" width="9" style="56"/>
    <col min="14849" max="14849" width="3.90625" style="56" customWidth="1"/>
    <col min="14850" max="14850" width="21" style="56" customWidth="1"/>
    <col min="14851" max="14889" width="9.26953125" style="56" bestFit="1" customWidth="1"/>
    <col min="14890" max="14890" width="10" style="56" bestFit="1" customWidth="1"/>
    <col min="14891" max="14891" width="9.26953125" style="56" bestFit="1" customWidth="1"/>
    <col min="14892" max="14892" width="10" style="56" bestFit="1" customWidth="1"/>
    <col min="14893" max="14896" width="9.26953125" style="56" bestFit="1" customWidth="1"/>
    <col min="14897" max="14898" width="10" style="56" bestFit="1" customWidth="1"/>
    <col min="14899" max="14899" width="9.26953125" style="56" bestFit="1" customWidth="1"/>
    <col min="14900" max="14901" width="10" style="56" bestFit="1" customWidth="1"/>
    <col min="14902" max="14902" width="10.6328125" style="56" bestFit="1" customWidth="1"/>
    <col min="14903" max="14903" width="9.6328125" style="56" bestFit="1" customWidth="1"/>
    <col min="14904" max="14904" width="11.08984375" style="56" bestFit="1" customWidth="1"/>
    <col min="14905" max="14905" width="5.7265625" style="56" customWidth="1"/>
    <col min="14906" max="14906" width="7" style="56" customWidth="1"/>
    <col min="14907" max="14907" width="3.6328125" style="56" customWidth="1"/>
    <col min="14908" max="14908" width="19.453125" style="56" customWidth="1"/>
    <col min="14909" max="14910" width="9.90625" style="56" bestFit="1" customWidth="1"/>
    <col min="14911" max="14911" width="9.08984375" style="56" bestFit="1" customWidth="1"/>
    <col min="14912" max="14912" width="10" style="56" customWidth="1"/>
    <col min="14913" max="14913" width="3.90625" style="56" customWidth="1"/>
    <col min="14914" max="14914" width="3.7265625" style="56" customWidth="1"/>
    <col min="14915" max="14915" width="20.08984375" style="56" customWidth="1"/>
    <col min="14916" max="14916" width="9.36328125" style="56" bestFit="1" customWidth="1"/>
    <col min="14917" max="14917" width="9.90625" style="56" bestFit="1" customWidth="1"/>
    <col min="14918" max="14918" width="10.453125" style="56" bestFit="1" customWidth="1"/>
    <col min="14919" max="14919" width="3.90625" style="56" customWidth="1"/>
    <col min="14920" max="15104" width="9" style="56"/>
    <col min="15105" max="15105" width="3.90625" style="56" customWidth="1"/>
    <col min="15106" max="15106" width="21" style="56" customWidth="1"/>
    <col min="15107" max="15145" width="9.26953125" style="56" bestFit="1" customWidth="1"/>
    <col min="15146" max="15146" width="10" style="56" bestFit="1" customWidth="1"/>
    <col min="15147" max="15147" width="9.26953125" style="56" bestFit="1" customWidth="1"/>
    <col min="15148" max="15148" width="10" style="56" bestFit="1" customWidth="1"/>
    <col min="15149" max="15152" width="9.26953125" style="56" bestFit="1" customWidth="1"/>
    <col min="15153" max="15154" width="10" style="56" bestFit="1" customWidth="1"/>
    <col min="15155" max="15155" width="9.26953125" style="56" bestFit="1" customWidth="1"/>
    <col min="15156" max="15157" width="10" style="56" bestFit="1" customWidth="1"/>
    <col min="15158" max="15158" width="10.6328125" style="56" bestFit="1" customWidth="1"/>
    <col min="15159" max="15159" width="9.6328125" style="56" bestFit="1" customWidth="1"/>
    <col min="15160" max="15160" width="11.08984375" style="56" bestFit="1" customWidth="1"/>
    <col min="15161" max="15161" width="5.7265625" style="56" customWidth="1"/>
    <col min="15162" max="15162" width="7" style="56" customWidth="1"/>
    <col min="15163" max="15163" width="3.6328125" style="56" customWidth="1"/>
    <col min="15164" max="15164" width="19.453125" style="56" customWidth="1"/>
    <col min="15165" max="15166" width="9.90625" style="56" bestFit="1" customWidth="1"/>
    <col min="15167" max="15167" width="9.08984375" style="56" bestFit="1" customWidth="1"/>
    <col min="15168" max="15168" width="10" style="56" customWidth="1"/>
    <col min="15169" max="15169" width="3.90625" style="56" customWidth="1"/>
    <col min="15170" max="15170" width="3.7265625" style="56" customWidth="1"/>
    <col min="15171" max="15171" width="20.08984375" style="56" customWidth="1"/>
    <col min="15172" max="15172" width="9.36328125" style="56" bestFit="1" customWidth="1"/>
    <col min="15173" max="15173" width="9.90625" style="56" bestFit="1" customWidth="1"/>
    <col min="15174" max="15174" width="10.453125" style="56" bestFit="1" customWidth="1"/>
    <col min="15175" max="15175" width="3.90625" style="56" customWidth="1"/>
    <col min="15176" max="15360" width="9" style="56"/>
    <col min="15361" max="15361" width="3.90625" style="56" customWidth="1"/>
    <col min="15362" max="15362" width="21" style="56" customWidth="1"/>
    <col min="15363" max="15401" width="9.26953125" style="56" bestFit="1" customWidth="1"/>
    <col min="15402" max="15402" width="10" style="56" bestFit="1" customWidth="1"/>
    <col min="15403" max="15403" width="9.26953125" style="56" bestFit="1" customWidth="1"/>
    <col min="15404" max="15404" width="10" style="56" bestFit="1" customWidth="1"/>
    <col min="15405" max="15408" width="9.26953125" style="56" bestFit="1" customWidth="1"/>
    <col min="15409" max="15410" width="10" style="56" bestFit="1" customWidth="1"/>
    <col min="15411" max="15411" width="9.26953125" style="56" bestFit="1" customWidth="1"/>
    <col min="15412" max="15413" width="10" style="56" bestFit="1" customWidth="1"/>
    <col min="15414" max="15414" width="10.6328125" style="56" bestFit="1" customWidth="1"/>
    <col min="15415" max="15415" width="9.6328125" style="56" bestFit="1" customWidth="1"/>
    <col min="15416" max="15416" width="11.08984375" style="56" bestFit="1" customWidth="1"/>
    <col min="15417" max="15417" width="5.7265625" style="56" customWidth="1"/>
    <col min="15418" max="15418" width="7" style="56" customWidth="1"/>
    <col min="15419" max="15419" width="3.6328125" style="56" customWidth="1"/>
    <col min="15420" max="15420" width="19.453125" style="56" customWidth="1"/>
    <col min="15421" max="15422" width="9.90625" style="56" bestFit="1" customWidth="1"/>
    <col min="15423" max="15423" width="9.08984375" style="56" bestFit="1" customWidth="1"/>
    <col min="15424" max="15424" width="10" style="56" customWidth="1"/>
    <col min="15425" max="15425" width="3.90625" style="56" customWidth="1"/>
    <col min="15426" max="15426" width="3.7265625" style="56" customWidth="1"/>
    <col min="15427" max="15427" width="20.08984375" style="56" customWidth="1"/>
    <col min="15428" max="15428" width="9.36328125" style="56" bestFit="1" customWidth="1"/>
    <col min="15429" max="15429" width="9.90625" style="56" bestFit="1" customWidth="1"/>
    <col min="15430" max="15430" width="10.453125" style="56" bestFit="1" customWidth="1"/>
    <col min="15431" max="15431" width="3.90625" style="56" customWidth="1"/>
    <col min="15432" max="15616" width="9" style="56"/>
    <col min="15617" max="15617" width="3.90625" style="56" customWidth="1"/>
    <col min="15618" max="15618" width="21" style="56" customWidth="1"/>
    <col min="15619" max="15657" width="9.26953125" style="56" bestFit="1" customWidth="1"/>
    <col min="15658" max="15658" width="10" style="56" bestFit="1" customWidth="1"/>
    <col min="15659" max="15659" width="9.26953125" style="56" bestFit="1" customWidth="1"/>
    <col min="15660" max="15660" width="10" style="56" bestFit="1" customWidth="1"/>
    <col min="15661" max="15664" width="9.26953125" style="56" bestFit="1" customWidth="1"/>
    <col min="15665" max="15666" width="10" style="56" bestFit="1" customWidth="1"/>
    <col min="15667" max="15667" width="9.26953125" style="56" bestFit="1" customWidth="1"/>
    <col min="15668" max="15669" width="10" style="56" bestFit="1" customWidth="1"/>
    <col min="15670" max="15670" width="10.6328125" style="56" bestFit="1" customWidth="1"/>
    <col min="15671" max="15671" width="9.6328125" style="56" bestFit="1" customWidth="1"/>
    <col min="15672" max="15672" width="11.08984375" style="56" bestFit="1" customWidth="1"/>
    <col min="15673" max="15673" width="5.7265625" style="56" customWidth="1"/>
    <col min="15674" max="15674" width="7" style="56" customWidth="1"/>
    <col min="15675" max="15675" width="3.6328125" style="56" customWidth="1"/>
    <col min="15676" max="15676" width="19.453125" style="56" customWidth="1"/>
    <col min="15677" max="15678" width="9.90625" style="56" bestFit="1" customWidth="1"/>
    <col min="15679" max="15679" width="9.08984375" style="56" bestFit="1" customWidth="1"/>
    <col min="15680" max="15680" width="10" style="56" customWidth="1"/>
    <col min="15681" max="15681" width="3.90625" style="56" customWidth="1"/>
    <col min="15682" max="15682" width="3.7265625" style="56" customWidth="1"/>
    <col min="15683" max="15683" width="20.08984375" style="56" customWidth="1"/>
    <col min="15684" max="15684" width="9.36328125" style="56" bestFit="1" customWidth="1"/>
    <col min="15685" max="15685" width="9.90625" style="56" bestFit="1" customWidth="1"/>
    <col min="15686" max="15686" width="10.453125" style="56" bestFit="1" customWidth="1"/>
    <col min="15687" max="15687" width="3.90625" style="56" customWidth="1"/>
    <col min="15688" max="15872" width="9" style="56"/>
    <col min="15873" max="15873" width="3.90625" style="56" customWidth="1"/>
    <col min="15874" max="15874" width="21" style="56" customWidth="1"/>
    <col min="15875" max="15913" width="9.26953125" style="56" bestFit="1" customWidth="1"/>
    <col min="15914" max="15914" width="10" style="56" bestFit="1" customWidth="1"/>
    <col min="15915" max="15915" width="9.26953125" style="56" bestFit="1" customWidth="1"/>
    <col min="15916" max="15916" width="10" style="56" bestFit="1" customWidth="1"/>
    <col min="15917" max="15920" width="9.26953125" style="56" bestFit="1" customWidth="1"/>
    <col min="15921" max="15922" width="10" style="56" bestFit="1" customWidth="1"/>
    <col min="15923" max="15923" width="9.26953125" style="56" bestFit="1" customWidth="1"/>
    <col min="15924" max="15925" width="10" style="56" bestFit="1" customWidth="1"/>
    <col min="15926" max="15926" width="10.6328125" style="56" bestFit="1" customWidth="1"/>
    <col min="15927" max="15927" width="9.6328125" style="56" bestFit="1" customWidth="1"/>
    <col min="15928" max="15928" width="11.08984375" style="56" bestFit="1" customWidth="1"/>
    <col min="15929" max="15929" width="5.7265625" style="56" customWidth="1"/>
    <col min="15930" max="15930" width="7" style="56" customWidth="1"/>
    <col min="15931" max="15931" width="3.6328125" style="56" customWidth="1"/>
    <col min="15932" max="15932" width="19.453125" style="56" customWidth="1"/>
    <col min="15933" max="15934" width="9.90625" style="56" bestFit="1" customWidth="1"/>
    <col min="15935" max="15935" width="9.08984375" style="56" bestFit="1" customWidth="1"/>
    <col min="15936" max="15936" width="10" style="56" customWidth="1"/>
    <col min="15937" max="15937" width="3.90625" style="56" customWidth="1"/>
    <col min="15938" max="15938" width="3.7265625" style="56" customWidth="1"/>
    <col min="15939" max="15939" width="20.08984375" style="56" customWidth="1"/>
    <col min="15940" max="15940" width="9.36328125" style="56" bestFit="1" customWidth="1"/>
    <col min="15941" max="15941" width="9.90625" style="56" bestFit="1" customWidth="1"/>
    <col min="15942" max="15942" width="10.453125" style="56" bestFit="1" customWidth="1"/>
    <col min="15943" max="15943" width="3.90625" style="56" customWidth="1"/>
    <col min="15944" max="16128" width="9" style="56"/>
    <col min="16129" max="16129" width="3.90625" style="56" customWidth="1"/>
    <col min="16130" max="16130" width="21" style="56" customWidth="1"/>
    <col min="16131" max="16169" width="9.26953125" style="56" bestFit="1" customWidth="1"/>
    <col min="16170" max="16170" width="10" style="56" bestFit="1" customWidth="1"/>
    <col min="16171" max="16171" width="9.26953125" style="56" bestFit="1" customWidth="1"/>
    <col min="16172" max="16172" width="10" style="56" bestFit="1" customWidth="1"/>
    <col min="16173" max="16176" width="9.26953125" style="56" bestFit="1" customWidth="1"/>
    <col min="16177" max="16178" width="10" style="56" bestFit="1" customWidth="1"/>
    <col min="16179" max="16179" width="9.26953125" style="56" bestFit="1" customWidth="1"/>
    <col min="16180" max="16181" width="10" style="56" bestFit="1" customWidth="1"/>
    <col min="16182" max="16182" width="10.6328125" style="56" bestFit="1" customWidth="1"/>
    <col min="16183" max="16183" width="9.6328125" style="56" bestFit="1" customWidth="1"/>
    <col min="16184" max="16184" width="11.08984375" style="56" bestFit="1" customWidth="1"/>
    <col min="16185" max="16185" width="5.7265625" style="56" customWidth="1"/>
    <col min="16186" max="16186" width="7" style="56" customWidth="1"/>
    <col min="16187" max="16187" width="3.6328125" style="56" customWidth="1"/>
    <col min="16188" max="16188" width="19.453125" style="56" customWidth="1"/>
    <col min="16189" max="16190" width="9.90625" style="56" bestFit="1" customWidth="1"/>
    <col min="16191" max="16191" width="9.08984375" style="56" bestFit="1" customWidth="1"/>
    <col min="16192" max="16192" width="10" style="56" customWidth="1"/>
    <col min="16193" max="16193" width="3.90625" style="56" customWidth="1"/>
    <col min="16194" max="16194" width="3.7265625" style="56" customWidth="1"/>
    <col min="16195" max="16195" width="20.08984375" style="56" customWidth="1"/>
    <col min="16196" max="16196" width="9.36328125" style="56" bestFit="1" customWidth="1"/>
    <col min="16197" max="16197" width="9.90625" style="56" bestFit="1" customWidth="1"/>
    <col min="16198" max="16198" width="10.453125" style="56" bestFit="1" customWidth="1"/>
    <col min="16199" max="16199" width="3.90625" style="56" customWidth="1"/>
    <col min="16200" max="16384" width="9" style="56"/>
  </cols>
  <sheetData>
    <row r="1" spans="1:71" x14ac:dyDescent="0.2">
      <c r="A1" s="236" t="s">
        <v>398</v>
      </c>
      <c r="E1" s="237" t="s">
        <v>612</v>
      </c>
      <c r="F1" s="238"/>
      <c r="G1" s="56" t="s">
        <v>178</v>
      </c>
      <c r="BG1" s="236" t="s">
        <v>399</v>
      </c>
      <c r="BJ1" s="56" t="s">
        <v>178</v>
      </c>
      <c r="BN1" s="236" t="s">
        <v>400</v>
      </c>
      <c r="BQ1" s="56" t="s">
        <v>178</v>
      </c>
    </row>
    <row r="2" spans="1:71" x14ac:dyDescent="0.2">
      <c r="A2" s="56" t="s">
        <v>401</v>
      </c>
      <c r="BC2" s="239" t="s">
        <v>0</v>
      </c>
      <c r="BG2" s="56" t="s">
        <v>402</v>
      </c>
      <c r="BN2" s="236" t="s">
        <v>403</v>
      </c>
    </row>
    <row r="3" spans="1:71" x14ac:dyDescent="0.2">
      <c r="A3" s="240" t="s">
        <v>1</v>
      </c>
      <c r="B3" s="241"/>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44">
        <v>40</v>
      </c>
      <c r="AQ3" s="245">
        <v>41</v>
      </c>
      <c r="AR3" s="245">
        <v>42</v>
      </c>
      <c r="AS3" s="245">
        <v>43</v>
      </c>
      <c r="AT3" s="245">
        <v>44</v>
      </c>
      <c r="AU3" s="245">
        <v>45</v>
      </c>
      <c r="AV3" s="245">
        <v>46</v>
      </c>
      <c r="AW3" s="244">
        <v>47</v>
      </c>
      <c r="AX3" s="245">
        <v>48</v>
      </c>
      <c r="AY3" s="246">
        <v>49</v>
      </c>
      <c r="AZ3" s="244">
        <v>50</v>
      </c>
      <c r="BA3" s="245">
        <v>51</v>
      </c>
      <c r="BB3" s="246">
        <v>52</v>
      </c>
      <c r="BC3" s="245">
        <v>53</v>
      </c>
      <c r="BD3" s="244">
        <v>54</v>
      </c>
      <c r="BE3" s="247"/>
      <c r="BG3" s="248" t="s">
        <v>1</v>
      </c>
      <c r="BH3" s="249"/>
      <c r="BI3" s="250" t="s">
        <v>413</v>
      </c>
      <c r="BJ3" s="251" t="s">
        <v>71</v>
      </c>
      <c r="BK3" s="252" t="s">
        <v>72</v>
      </c>
      <c r="BL3" s="250" t="s">
        <v>414</v>
      </c>
      <c r="BN3" s="248" t="s">
        <v>1</v>
      </c>
      <c r="BO3" s="249"/>
      <c r="BP3" s="248" t="s">
        <v>415</v>
      </c>
      <c r="BQ3" s="251" t="s">
        <v>416</v>
      </c>
      <c r="BR3" s="250" t="s">
        <v>403</v>
      </c>
    </row>
    <row r="4" spans="1:71" ht="50" x14ac:dyDescent="0.2">
      <c r="A4" s="253"/>
      <c r="B4" s="254"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257"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c r="BE4" s="260"/>
      <c r="BG4" s="261"/>
      <c r="BH4" s="262" t="s">
        <v>417</v>
      </c>
      <c r="BI4" s="263" t="s">
        <v>76</v>
      </c>
      <c r="BJ4" s="264" t="s">
        <v>77</v>
      </c>
      <c r="BK4" s="265" t="s">
        <v>78</v>
      </c>
      <c r="BL4" s="263" t="s">
        <v>441</v>
      </c>
      <c r="BN4" s="261"/>
      <c r="BO4" s="262" t="s">
        <v>417</v>
      </c>
      <c r="BP4" s="266" t="s">
        <v>84</v>
      </c>
      <c r="BQ4" s="264" t="s">
        <v>85</v>
      </c>
      <c r="BR4" s="263" t="s">
        <v>442</v>
      </c>
    </row>
    <row r="5" spans="1:71" x14ac:dyDescent="0.2">
      <c r="A5" s="267" t="s">
        <v>443</v>
      </c>
      <c r="B5" s="268" t="s">
        <v>444</v>
      </c>
      <c r="C5" s="269">
        <v>723</v>
      </c>
      <c r="D5" s="269">
        <v>0</v>
      </c>
      <c r="E5" s="269">
        <v>0</v>
      </c>
      <c r="F5" s="269">
        <v>0</v>
      </c>
      <c r="G5" s="269">
        <v>3198</v>
      </c>
      <c r="H5" s="269">
        <v>1</v>
      </c>
      <c r="I5" s="269">
        <v>5</v>
      </c>
      <c r="J5" s="269">
        <v>76</v>
      </c>
      <c r="K5" s="269">
        <v>0</v>
      </c>
      <c r="L5" s="269">
        <v>4</v>
      </c>
      <c r="M5" s="269">
        <v>0</v>
      </c>
      <c r="N5" s="269">
        <v>0</v>
      </c>
      <c r="O5" s="269">
        <v>0</v>
      </c>
      <c r="P5" s="269">
        <v>0</v>
      </c>
      <c r="Q5" s="269">
        <v>0</v>
      </c>
      <c r="R5" s="269">
        <v>0</v>
      </c>
      <c r="S5" s="269">
        <v>0</v>
      </c>
      <c r="T5" s="269">
        <v>0</v>
      </c>
      <c r="U5" s="269">
        <v>0</v>
      </c>
      <c r="V5" s="269">
        <v>0</v>
      </c>
      <c r="W5" s="269">
        <v>0</v>
      </c>
      <c r="X5" s="269">
        <v>21</v>
      </c>
      <c r="Y5" s="269">
        <v>15</v>
      </c>
      <c r="Z5" s="269">
        <v>0</v>
      </c>
      <c r="AA5" s="269">
        <v>0</v>
      </c>
      <c r="AB5" s="269">
        <v>0</v>
      </c>
      <c r="AC5" s="269">
        <v>3</v>
      </c>
      <c r="AD5" s="269">
        <v>0</v>
      </c>
      <c r="AE5" s="269">
        <v>0</v>
      </c>
      <c r="AF5" s="269">
        <v>1</v>
      </c>
      <c r="AG5" s="269">
        <v>0</v>
      </c>
      <c r="AH5" s="269">
        <v>1</v>
      </c>
      <c r="AI5" s="269">
        <v>98</v>
      </c>
      <c r="AJ5" s="269">
        <v>70</v>
      </c>
      <c r="AK5" s="269">
        <v>9</v>
      </c>
      <c r="AL5" s="269">
        <v>0</v>
      </c>
      <c r="AM5" s="269">
        <v>610</v>
      </c>
      <c r="AN5" s="269">
        <v>0</v>
      </c>
      <c r="AO5" s="269">
        <v>0</v>
      </c>
      <c r="AP5" s="270">
        <v>4835</v>
      </c>
      <c r="AQ5" s="269">
        <v>36</v>
      </c>
      <c r="AR5" s="269">
        <v>2831</v>
      </c>
      <c r="AS5" s="269">
        <v>0</v>
      </c>
      <c r="AT5" s="269">
        <v>0</v>
      </c>
      <c r="AU5" s="269">
        <v>21</v>
      </c>
      <c r="AV5" s="269">
        <v>0</v>
      </c>
      <c r="AW5" s="270">
        <v>2888</v>
      </c>
      <c r="AX5" s="269">
        <v>7723</v>
      </c>
      <c r="AY5" s="270">
        <v>2657</v>
      </c>
      <c r="AZ5" s="270">
        <v>5545</v>
      </c>
      <c r="BA5" s="269">
        <v>10380</v>
      </c>
      <c r="BB5" s="270">
        <v>-5257</v>
      </c>
      <c r="BC5" s="269">
        <v>288</v>
      </c>
      <c r="BD5" s="270">
        <v>5123</v>
      </c>
      <c r="BE5" s="271"/>
      <c r="BG5" s="267" t="s">
        <v>443</v>
      </c>
      <c r="BH5" s="272" t="s">
        <v>444</v>
      </c>
      <c r="BI5" s="273">
        <f>AX5</f>
        <v>7723</v>
      </c>
      <c r="BJ5" s="274">
        <f>ABS(BB5)</f>
        <v>5257</v>
      </c>
      <c r="BK5" s="275">
        <f>BJ5/BI5</f>
        <v>0.68069403081704005</v>
      </c>
      <c r="BL5" s="276">
        <f>1-BK5</f>
        <v>0.31930596918295995</v>
      </c>
      <c r="BM5" s="277"/>
      <c r="BN5" s="267" t="s">
        <v>443</v>
      </c>
      <c r="BO5" s="272" t="s">
        <v>444</v>
      </c>
      <c r="BP5" s="278">
        <f>AY5</f>
        <v>2657</v>
      </c>
      <c r="BQ5" s="279">
        <f>ABS(BB5)</f>
        <v>5257</v>
      </c>
      <c r="BR5" s="280">
        <f>BP5-BQ5</f>
        <v>-2600</v>
      </c>
      <c r="BS5" s="277"/>
    </row>
    <row r="6" spans="1:71" x14ac:dyDescent="0.2">
      <c r="A6" s="267" t="s">
        <v>445</v>
      </c>
      <c r="B6" s="268" t="s">
        <v>446</v>
      </c>
      <c r="C6" s="269">
        <v>1</v>
      </c>
      <c r="D6" s="269">
        <v>8</v>
      </c>
      <c r="E6" s="269">
        <v>0</v>
      </c>
      <c r="F6" s="269">
        <v>0</v>
      </c>
      <c r="G6" s="269">
        <v>7</v>
      </c>
      <c r="H6" s="269">
        <v>0</v>
      </c>
      <c r="I6" s="269">
        <v>202</v>
      </c>
      <c r="J6" s="269">
        <v>12</v>
      </c>
      <c r="K6" s="269">
        <v>0</v>
      </c>
      <c r="L6" s="269">
        <v>0</v>
      </c>
      <c r="M6" s="269">
        <v>0</v>
      </c>
      <c r="N6" s="269">
        <v>0</v>
      </c>
      <c r="O6" s="269">
        <v>0</v>
      </c>
      <c r="P6" s="269">
        <v>0</v>
      </c>
      <c r="Q6" s="269">
        <v>0</v>
      </c>
      <c r="R6" s="269">
        <v>0</v>
      </c>
      <c r="S6" s="269">
        <v>0</v>
      </c>
      <c r="T6" s="269">
        <v>0</v>
      </c>
      <c r="U6" s="269">
        <v>0</v>
      </c>
      <c r="V6" s="269">
        <v>0</v>
      </c>
      <c r="W6" s="269">
        <v>0</v>
      </c>
      <c r="X6" s="269">
        <v>3</v>
      </c>
      <c r="Y6" s="269">
        <v>1</v>
      </c>
      <c r="Z6" s="269">
        <v>0</v>
      </c>
      <c r="AA6" s="269">
        <v>0</v>
      </c>
      <c r="AB6" s="269">
        <v>0</v>
      </c>
      <c r="AC6" s="269">
        <v>0</v>
      </c>
      <c r="AD6" s="269">
        <v>0</v>
      </c>
      <c r="AE6" s="269">
        <v>0</v>
      </c>
      <c r="AF6" s="269">
        <v>0</v>
      </c>
      <c r="AG6" s="269">
        <v>0</v>
      </c>
      <c r="AH6" s="269">
        <v>0</v>
      </c>
      <c r="AI6" s="269">
        <v>2</v>
      </c>
      <c r="AJ6" s="269">
        <v>2</v>
      </c>
      <c r="AK6" s="269">
        <v>0</v>
      </c>
      <c r="AL6" s="269">
        <v>0</v>
      </c>
      <c r="AM6" s="269">
        <v>37</v>
      </c>
      <c r="AN6" s="269">
        <v>0</v>
      </c>
      <c r="AO6" s="269">
        <v>0</v>
      </c>
      <c r="AP6" s="270">
        <v>275</v>
      </c>
      <c r="AQ6" s="269">
        <v>2</v>
      </c>
      <c r="AR6" s="269">
        <v>152</v>
      </c>
      <c r="AS6" s="269">
        <v>0</v>
      </c>
      <c r="AT6" s="269">
        <v>0</v>
      </c>
      <c r="AU6" s="269">
        <v>0</v>
      </c>
      <c r="AV6" s="269">
        <v>17</v>
      </c>
      <c r="AW6" s="270">
        <v>171</v>
      </c>
      <c r="AX6" s="269">
        <v>446</v>
      </c>
      <c r="AY6" s="270">
        <v>4</v>
      </c>
      <c r="AZ6" s="270">
        <v>175</v>
      </c>
      <c r="BA6" s="269">
        <v>450</v>
      </c>
      <c r="BB6" s="270">
        <v>-399</v>
      </c>
      <c r="BC6" s="269">
        <v>-224</v>
      </c>
      <c r="BD6" s="270">
        <v>51</v>
      </c>
      <c r="BE6" s="271"/>
      <c r="BG6" s="267" t="s">
        <v>445</v>
      </c>
      <c r="BH6" s="272" t="s">
        <v>446</v>
      </c>
      <c r="BI6" s="273">
        <f t="shared" ref="BI6:BI44" si="0">AX6</f>
        <v>446</v>
      </c>
      <c r="BJ6" s="274">
        <f t="shared" ref="BJ6:BJ44" si="1">ABS(BB6)</f>
        <v>399</v>
      </c>
      <c r="BK6" s="275">
        <f t="shared" ref="BK6:BK44" si="2">BJ6/BI6</f>
        <v>0.89461883408071752</v>
      </c>
      <c r="BL6" s="276">
        <f t="shared" ref="BL6:BL44" si="3">1-BK6</f>
        <v>0.10538116591928248</v>
      </c>
      <c r="BM6" s="277"/>
      <c r="BN6" s="267" t="s">
        <v>445</v>
      </c>
      <c r="BO6" s="272" t="s">
        <v>446</v>
      </c>
      <c r="BP6" s="278">
        <f t="shared" ref="BP6:BP44" si="4">AY6</f>
        <v>4</v>
      </c>
      <c r="BQ6" s="279">
        <f t="shared" ref="BQ6:BQ44" si="5">ABS(BB6)</f>
        <v>399</v>
      </c>
      <c r="BR6" s="280">
        <f t="shared" ref="BR6:BR44" si="6">BP6-BQ6</f>
        <v>-395</v>
      </c>
      <c r="BS6" s="277"/>
    </row>
    <row r="7" spans="1:71" x14ac:dyDescent="0.2">
      <c r="A7" s="267" t="s">
        <v>447</v>
      </c>
      <c r="B7" s="268" t="s">
        <v>250</v>
      </c>
      <c r="C7" s="269">
        <v>0</v>
      </c>
      <c r="D7" s="269">
        <v>0</v>
      </c>
      <c r="E7" s="269">
        <v>0</v>
      </c>
      <c r="F7" s="269">
        <v>0</v>
      </c>
      <c r="G7" s="269">
        <v>586</v>
      </c>
      <c r="H7" s="269">
        <v>0</v>
      </c>
      <c r="I7" s="269">
        <v>0</v>
      </c>
      <c r="J7" s="269">
        <v>2</v>
      </c>
      <c r="K7" s="269">
        <v>0</v>
      </c>
      <c r="L7" s="269">
        <v>0</v>
      </c>
      <c r="M7" s="269">
        <v>0</v>
      </c>
      <c r="N7" s="269">
        <v>0</v>
      </c>
      <c r="O7" s="269">
        <v>0</v>
      </c>
      <c r="P7" s="269">
        <v>0</v>
      </c>
      <c r="Q7" s="269">
        <v>0</v>
      </c>
      <c r="R7" s="269">
        <v>0</v>
      </c>
      <c r="S7" s="269">
        <v>0</v>
      </c>
      <c r="T7" s="269">
        <v>0</v>
      </c>
      <c r="U7" s="269">
        <v>0</v>
      </c>
      <c r="V7" s="269">
        <v>0</v>
      </c>
      <c r="W7" s="269">
        <v>0</v>
      </c>
      <c r="X7" s="269">
        <v>73</v>
      </c>
      <c r="Y7" s="269">
        <v>0</v>
      </c>
      <c r="Z7" s="269">
        <v>0</v>
      </c>
      <c r="AA7" s="269">
        <v>0</v>
      </c>
      <c r="AB7" s="269">
        <v>0</v>
      </c>
      <c r="AC7" s="269">
        <v>0</v>
      </c>
      <c r="AD7" s="269">
        <v>0</v>
      </c>
      <c r="AE7" s="269">
        <v>0</v>
      </c>
      <c r="AF7" s="269">
        <v>0</v>
      </c>
      <c r="AG7" s="269">
        <v>0</v>
      </c>
      <c r="AH7" s="269">
        <v>0</v>
      </c>
      <c r="AI7" s="269">
        <v>2</v>
      </c>
      <c r="AJ7" s="269">
        <v>16</v>
      </c>
      <c r="AK7" s="269">
        <v>0</v>
      </c>
      <c r="AL7" s="269">
        <v>0</v>
      </c>
      <c r="AM7" s="269">
        <v>135</v>
      </c>
      <c r="AN7" s="269">
        <v>0</v>
      </c>
      <c r="AO7" s="269">
        <v>0</v>
      </c>
      <c r="AP7" s="270">
        <v>814</v>
      </c>
      <c r="AQ7" s="269">
        <v>12</v>
      </c>
      <c r="AR7" s="269">
        <v>284</v>
      </c>
      <c r="AS7" s="269">
        <v>0</v>
      </c>
      <c r="AT7" s="269">
        <v>0</v>
      </c>
      <c r="AU7" s="269">
        <v>0</v>
      </c>
      <c r="AV7" s="269">
        <v>0</v>
      </c>
      <c r="AW7" s="270">
        <v>296</v>
      </c>
      <c r="AX7" s="269">
        <v>1110</v>
      </c>
      <c r="AY7" s="270">
        <v>2</v>
      </c>
      <c r="AZ7" s="270">
        <v>298</v>
      </c>
      <c r="BA7" s="269">
        <v>1112</v>
      </c>
      <c r="BB7" s="270">
        <v>-1105</v>
      </c>
      <c r="BC7" s="269">
        <v>-807</v>
      </c>
      <c r="BD7" s="270">
        <v>7</v>
      </c>
      <c r="BE7" s="271"/>
      <c r="BG7" s="267" t="s">
        <v>447</v>
      </c>
      <c r="BH7" s="272" t="s">
        <v>250</v>
      </c>
      <c r="BI7" s="273">
        <f t="shared" si="0"/>
        <v>1110</v>
      </c>
      <c r="BJ7" s="274">
        <f t="shared" si="1"/>
        <v>1105</v>
      </c>
      <c r="BK7" s="275">
        <f t="shared" si="2"/>
        <v>0.99549549549549554</v>
      </c>
      <c r="BL7" s="276">
        <f t="shared" si="3"/>
        <v>4.5045045045044585E-3</v>
      </c>
      <c r="BM7" s="277"/>
      <c r="BN7" s="267" t="s">
        <v>447</v>
      </c>
      <c r="BO7" s="272" t="s">
        <v>250</v>
      </c>
      <c r="BP7" s="278">
        <f t="shared" si="4"/>
        <v>2</v>
      </c>
      <c r="BQ7" s="279">
        <f t="shared" si="5"/>
        <v>1105</v>
      </c>
      <c r="BR7" s="280">
        <f t="shared" si="6"/>
        <v>-1103</v>
      </c>
      <c r="BS7" s="277"/>
    </row>
    <row r="8" spans="1:71" x14ac:dyDescent="0.2">
      <c r="A8" s="267" t="s">
        <v>448</v>
      </c>
      <c r="B8" s="268" t="s">
        <v>27</v>
      </c>
      <c r="C8" s="269">
        <v>0</v>
      </c>
      <c r="D8" s="269">
        <v>0</v>
      </c>
      <c r="E8" s="269">
        <v>0</v>
      </c>
      <c r="F8" s="269">
        <v>0</v>
      </c>
      <c r="G8" s="269">
        <v>6</v>
      </c>
      <c r="H8" s="269">
        <v>0</v>
      </c>
      <c r="I8" s="269">
        <v>74</v>
      </c>
      <c r="J8" s="269">
        <v>312</v>
      </c>
      <c r="K8" s="269">
        <v>792</v>
      </c>
      <c r="L8" s="269">
        <v>0</v>
      </c>
      <c r="M8" s="269">
        <v>95</v>
      </c>
      <c r="N8" s="269">
        <v>240</v>
      </c>
      <c r="O8" s="269">
        <v>3382</v>
      </c>
      <c r="P8" s="269">
        <v>5</v>
      </c>
      <c r="Q8" s="269">
        <v>0</v>
      </c>
      <c r="R8" s="269">
        <v>0</v>
      </c>
      <c r="S8" s="269">
        <v>0</v>
      </c>
      <c r="T8" s="269">
        <v>1</v>
      </c>
      <c r="U8" s="269">
        <v>1</v>
      </c>
      <c r="V8" s="269">
        <v>6</v>
      </c>
      <c r="W8" s="269">
        <v>4</v>
      </c>
      <c r="X8" s="269">
        <v>7</v>
      </c>
      <c r="Y8" s="269">
        <v>97</v>
      </c>
      <c r="Z8" s="269">
        <v>2188</v>
      </c>
      <c r="AA8" s="269">
        <v>0</v>
      </c>
      <c r="AB8" s="269">
        <v>0</v>
      </c>
      <c r="AC8" s="269">
        <v>0</v>
      </c>
      <c r="AD8" s="269">
        <v>0</v>
      </c>
      <c r="AE8" s="269">
        <v>0</v>
      </c>
      <c r="AF8" s="269">
        <v>0</v>
      </c>
      <c r="AG8" s="269">
        <v>0</v>
      </c>
      <c r="AH8" s="269">
        <v>0</v>
      </c>
      <c r="AI8" s="269">
        <v>2</v>
      </c>
      <c r="AJ8" s="269">
        <v>0</v>
      </c>
      <c r="AK8" s="269">
        <v>0</v>
      </c>
      <c r="AL8" s="269">
        <v>0</v>
      </c>
      <c r="AM8" s="269">
        <v>0</v>
      </c>
      <c r="AN8" s="269">
        <v>0</v>
      </c>
      <c r="AO8" s="269">
        <v>1</v>
      </c>
      <c r="AP8" s="270">
        <v>7213</v>
      </c>
      <c r="AQ8" s="269">
        <v>-3</v>
      </c>
      <c r="AR8" s="269">
        <v>-5</v>
      </c>
      <c r="AS8" s="269">
        <v>0</v>
      </c>
      <c r="AT8" s="269">
        <v>0</v>
      </c>
      <c r="AU8" s="269">
        <v>-1</v>
      </c>
      <c r="AV8" s="269">
        <v>-1</v>
      </c>
      <c r="AW8" s="270">
        <v>-10</v>
      </c>
      <c r="AX8" s="269">
        <v>7203</v>
      </c>
      <c r="AY8" s="270">
        <v>12</v>
      </c>
      <c r="AZ8" s="270">
        <v>2</v>
      </c>
      <c r="BA8" s="269">
        <v>7215</v>
      </c>
      <c r="BB8" s="270">
        <v>-7180</v>
      </c>
      <c r="BC8" s="269">
        <v>-7178</v>
      </c>
      <c r="BD8" s="270">
        <v>35</v>
      </c>
      <c r="BE8" s="271"/>
      <c r="BG8" s="267" t="s">
        <v>448</v>
      </c>
      <c r="BH8" s="272" t="s">
        <v>27</v>
      </c>
      <c r="BI8" s="273">
        <f t="shared" si="0"/>
        <v>7203</v>
      </c>
      <c r="BJ8" s="274">
        <f t="shared" si="1"/>
        <v>7180</v>
      </c>
      <c r="BK8" s="275">
        <f t="shared" si="2"/>
        <v>0.99680688601971401</v>
      </c>
      <c r="BL8" s="276">
        <f t="shared" si="3"/>
        <v>3.1931139802859887E-3</v>
      </c>
      <c r="BM8" s="277"/>
      <c r="BN8" s="267" t="s">
        <v>448</v>
      </c>
      <c r="BO8" s="272" t="s">
        <v>27</v>
      </c>
      <c r="BP8" s="278">
        <f t="shared" si="4"/>
        <v>12</v>
      </c>
      <c r="BQ8" s="279">
        <f t="shared" si="5"/>
        <v>7180</v>
      </c>
      <c r="BR8" s="280">
        <f t="shared" si="6"/>
        <v>-7168</v>
      </c>
      <c r="BS8" s="277"/>
    </row>
    <row r="9" spans="1:71" x14ac:dyDescent="0.2">
      <c r="A9" s="267" t="s">
        <v>449</v>
      </c>
      <c r="B9" s="268" t="s">
        <v>191</v>
      </c>
      <c r="C9" s="269">
        <v>675</v>
      </c>
      <c r="D9" s="269">
        <v>2</v>
      </c>
      <c r="E9" s="269">
        <v>1</v>
      </c>
      <c r="F9" s="269">
        <v>0</v>
      </c>
      <c r="G9" s="269">
        <v>3331</v>
      </c>
      <c r="H9" s="269">
        <v>0</v>
      </c>
      <c r="I9" s="269">
        <v>25</v>
      </c>
      <c r="J9" s="269">
        <v>434</v>
      </c>
      <c r="K9" s="269">
        <v>0</v>
      </c>
      <c r="L9" s="269">
        <v>0</v>
      </c>
      <c r="M9" s="269">
        <v>1</v>
      </c>
      <c r="N9" s="269">
        <v>0</v>
      </c>
      <c r="O9" s="269">
        <v>0</v>
      </c>
      <c r="P9" s="269">
        <v>0</v>
      </c>
      <c r="Q9" s="269">
        <v>0</v>
      </c>
      <c r="R9" s="269">
        <v>0</v>
      </c>
      <c r="S9" s="269">
        <v>0</v>
      </c>
      <c r="T9" s="269">
        <v>0</v>
      </c>
      <c r="U9" s="269">
        <v>0</v>
      </c>
      <c r="V9" s="269">
        <v>0</v>
      </c>
      <c r="W9" s="269">
        <v>0</v>
      </c>
      <c r="X9" s="269">
        <v>17</v>
      </c>
      <c r="Y9" s="269">
        <v>0</v>
      </c>
      <c r="Z9" s="269">
        <v>0</v>
      </c>
      <c r="AA9" s="269">
        <v>0</v>
      </c>
      <c r="AB9" s="269">
        <v>0</v>
      </c>
      <c r="AC9" s="269">
        <v>5</v>
      </c>
      <c r="AD9" s="269">
        <v>0</v>
      </c>
      <c r="AE9" s="269">
        <v>0</v>
      </c>
      <c r="AF9" s="269">
        <v>2</v>
      </c>
      <c r="AG9" s="269">
        <v>0</v>
      </c>
      <c r="AH9" s="269">
        <v>6</v>
      </c>
      <c r="AI9" s="269">
        <v>273</v>
      </c>
      <c r="AJ9" s="269">
        <v>254</v>
      </c>
      <c r="AK9" s="269">
        <v>5</v>
      </c>
      <c r="AL9" s="269">
        <v>0</v>
      </c>
      <c r="AM9" s="269">
        <v>4747</v>
      </c>
      <c r="AN9" s="269">
        <v>0</v>
      </c>
      <c r="AO9" s="269">
        <v>7</v>
      </c>
      <c r="AP9" s="270">
        <v>9785</v>
      </c>
      <c r="AQ9" s="269">
        <v>638</v>
      </c>
      <c r="AR9" s="269">
        <v>23381</v>
      </c>
      <c r="AS9" s="269">
        <v>0</v>
      </c>
      <c r="AT9" s="269">
        <v>0</v>
      </c>
      <c r="AU9" s="269">
        <v>0</v>
      </c>
      <c r="AV9" s="269">
        <v>7</v>
      </c>
      <c r="AW9" s="270">
        <v>24026</v>
      </c>
      <c r="AX9" s="269">
        <v>33811</v>
      </c>
      <c r="AY9" s="270">
        <v>13969</v>
      </c>
      <c r="AZ9" s="270">
        <v>37995</v>
      </c>
      <c r="BA9" s="269">
        <v>47780</v>
      </c>
      <c r="BB9" s="270">
        <v>-31578</v>
      </c>
      <c r="BC9" s="269">
        <v>6417</v>
      </c>
      <c r="BD9" s="270">
        <v>16202</v>
      </c>
      <c r="BE9" s="271"/>
      <c r="BG9" s="267" t="s">
        <v>449</v>
      </c>
      <c r="BH9" s="272" t="s">
        <v>191</v>
      </c>
      <c r="BI9" s="273">
        <f t="shared" si="0"/>
        <v>33811</v>
      </c>
      <c r="BJ9" s="274">
        <f t="shared" si="1"/>
        <v>31578</v>
      </c>
      <c r="BK9" s="275">
        <f t="shared" si="2"/>
        <v>0.93395640472035724</v>
      </c>
      <c r="BL9" s="276">
        <f t="shared" si="3"/>
        <v>6.6043595279642764E-2</v>
      </c>
      <c r="BM9" s="277"/>
      <c r="BN9" s="267" t="s">
        <v>449</v>
      </c>
      <c r="BO9" s="272" t="s">
        <v>191</v>
      </c>
      <c r="BP9" s="278">
        <f t="shared" si="4"/>
        <v>13969</v>
      </c>
      <c r="BQ9" s="279">
        <f t="shared" si="5"/>
        <v>31578</v>
      </c>
      <c r="BR9" s="280">
        <f t="shared" si="6"/>
        <v>-17609</v>
      </c>
      <c r="BS9" s="277"/>
    </row>
    <row r="10" spans="1:71" x14ac:dyDescent="0.2">
      <c r="A10" s="281" t="s">
        <v>450</v>
      </c>
      <c r="B10" s="282" t="s">
        <v>28</v>
      </c>
      <c r="C10" s="269">
        <v>22</v>
      </c>
      <c r="D10" s="269">
        <v>0</v>
      </c>
      <c r="E10" s="269">
        <v>0</v>
      </c>
      <c r="F10" s="269">
        <v>0</v>
      </c>
      <c r="G10" s="269">
        <v>19</v>
      </c>
      <c r="H10" s="269">
        <v>29</v>
      </c>
      <c r="I10" s="269">
        <v>76</v>
      </c>
      <c r="J10" s="269">
        <v>59</v>
      </c>
      <c r="K10" s="269">
        <v>0</v>
      </c>
      <c r="L10" s="269">
        <v>14</v>
      </c>
      <c r="M10" s="269">
        <v>5</v>
      </c>
      <c r="N10" s="269">
        <v>2</v>
      </c>
      <c r="O10" s="269">
        <v>21</v>
      </c>
      <c r="P10" s="269">
        <v>21</v>
      </c>
      <c r="Q10" s="269">
        <v>2</v>
      </c>
      <c r="R10" s="269">
        <v>8</v>
      </c>
      <c r="S10" s="269">
        <v>6</v>
      </c>
      <c r="T10" s="269">
        <v>24</v>
      </c>
      <c r="U10" s="269">
        <v>61</v>
      </c>
      <c r="V10" s="269">
        <v>366</v>
      </c>
      <c r="W10" s="269">
        <v>62</v>
      </c>
      <c r="X10" s="269">
        <v>51</v>
      </c>
      <c r="Y10" s="269">
        <v>48</v>
      </c>
      <c r="Z10" s="269">
        <v>1</v>
      </c>
      <c r="AA10" s="269">
        <v>2</v>
      </c>
      <c r="AB10" s="269">
        <v>3</v>
      </c>
      <c r="AC10" s="269">
        <v>130</v>
      </c>
      <c r="AD10" s="269">
        <v>18</v>
      </c>
      <c r="AE10" s="269">
        <v>0</v>
      </c>
      <c r="AF10" s="269">
        <v>16</v>
      </c>
      <c r="AG10" s="269">
        <v>7</v>
      </c>
      <c r="AH10" s="269">
        <v>57</v>
      </c>
      <c r="AI10" s="269">
        <v>18</v>
      </c>
      <c r="AJ10" s="269">
        <v>113</v>
      </c>
      <c r="AK10" s="269">
        <v>101</v>
      </c>
      <c r="AL10" s="269">
        <v>46</v>
      </c>
      <c r="AM10" s="269">
        <v>108</v>
      </c>
      <c r="AN10" s="269">
        <v>2</v>
      </c>
      <c r="AO10" s="269">
        <v>15</v>
      </c>
      <c r="AP10" s="270">
        <v>1533</v>
      </c>
      <c r="AQ10" s="269">
        <v>78</v>
      </c>
      <c r="AR10" s="269">
        <v>3799</v>
      </c>
      <c r="AS10" s="269">
        <v>0</v>
      </c>
      <c r="AT10" s="269">
        <v>3</v>
      </c>
      <c r="AU10" s="269">
        <v>22</v>
      </c>
      <c r="AV10" s="269">
        <v>14</v>
      </c>
      <c r="AW10" s="270">
        <v>3916</v>
      </c>
      <c r="AX10" s="269">
        <v>5449</v>
      </c>
      <c r="AY10" s="270">
        <v>113</v>
      </c>
      <c r="AZ10" s="270">
        <v>4029</v>
      </c>
      <c r="BA10" s="269">
        <v>5562</v>
      </c>
      <c r="BB10" s="270">
        <v>-5449</v>
      </c>
      <c r="BC10" s="269">
        <v>-1420</v>
      </c>
      <c r="BD10" s="270">
        <v>113</v>
      </c>
      <c r="BE10" s="271"/>
      <c r="BG10" s="281" t="s">
        <v>450</v>
      </c>
      <c r="BH10" s="283" t="s">
        <v>28</v>
      </c>
      <c r="BI10" s="273">
        <f t="shared" si="0"/>
        <v>5449</v>
      </c>
      <c r="BJ10" s="274">
        <f t="shared" si="1"/>
        <v>5449</v>
      </c>
      <c r="BK10" s="275">
        <f t="shared" si="2"/>
        <v>1</v>
      </c>
      <c r="BL10" s="276">
        <f t="shared" si="3"/>
        <v>0</v>
      </c>
      <c r="BM10" s="277"/>
      <c r="BN10" s="281" t="s">
        <v>450</v>
      </c>
      <c r="BO10" s="283" t="s">
        <v>28</v>
      </c>
      <c r="BP10" s="278">
        <f t="shared" si="4"/>
        <v>113</v>
      </c>
      <c r="BQ10" s="279">
        <f t="shared" si="5"/>
        <v>5449</v>
      </c>
      <c r="BR10" s="280">
        <f t="shared" si="6"/>
        <v>-5336</v>
      </c>
      <c r="BS10" s="277"/>
    </row>
    <row r="11" spans="1:71" x14ac:dyDescent="0.2">
      <c r="A11" s="281" t="s">
        <v>451</v>
      </c>
      <c r="B11" s="282" t="s">
        <v>285</v>
      </c>
      <c r="C11" s="269">
        <v>138</v>
      </c>
      <c r="D11" s="269">
        <v>0</v>
      </c>
      <c r="E11" s="269">
        <v>0</v>
      </c>
      <c r="F11" s="269">
        <v>0</v>
      </c>
      <c r="G11" s="269">
        <v>270</v>
      </c>
      <c r="H11" s="269">
        <v>1</v>
      </c>
      <c r="I11" s="269">
        <v>3983</v>
      </c>
      <c r="J11" s="269">
        <v>835</v>
      </c>
      <c r="K11" s="269">
        <v>0</v>
      </c>
      <c r="L11" s="269">
        <v>86</v>
      </c>
      <c r="M11" s="269">
        <v>30</v>
      </c>
      <c r="N11" s="269">
        <v>2</v>
      </c>
      <c r="O11" s="269">
        <v>55</v>
      </c>
      <c r="P11" s="269">
        <v>60</v>
      </c>
      <c r="Q11" s="269">
        <v>2</v>
      </c>
      <c r="R11" s="269">
        <v>6</v>
      </c>
      <c r="S11" s="269">
        <v>25</v>
      </c>
      <c r="T11" s="269">
        <v>39</v>
      </c>
      <c r="U11" s="269">
        <v>178</v>
      </c>
      <c r="V11" s="269">
        <v>1269</v>
      </c>
      <c r="W11" s="269">
        <v>52</v>
      </c>
      <c r="X11" s="269">
        <v>972</v>
      </c>
      <c r="Y11" s="269">
        <v>724</v>
      </c>
      <c r="Z11" s="269">
        <v>21</v>
      </c>
      <c r="AA11" s="269">
        <v>6</v>
      </c>
      <c r="AB11" s="269">
        <v>6</v>
      </c>
      <c r="AC11" s="269">
        <v>246</v>
      </c>
      <c r="AD11" s="269">
        <v>51</v>
      </c>
      <c r="AE11" s="269">
        <v>18</v>
      </c>
      <c r="AF11" s="269">
        <v>58</v>
      </c>
      <c r="AG11" s="269">
        <v>93</v>
      </c>
      <c r="AH11" s="269">
        <v>23</v>
      </c>
      <c r="AI11" s="269">
        <v>277</v>
      </c>
      <c r="AJ11" s="269">
        <v>154</v>
      </c>
      <c r="AK11" s="269">
        <v>74</v>
      </c>
      <c r="AL11" s="269">
        <v>77</v>
      </c>
      <c r="AM11" s="269">
        <v>183</v>
      </c>
      <c r="AN11" s="269">
        <v>971</v>
      </c>
      <c r="AO11" s="269">
        <v>319</v>
      </c>
      <c r="AP11" s="270">
        <v>11304</v>
      </c>
      <c r="AQ11" s="269">
        <v>55</v>
      </c>
      <c r="AR11" s="269">
        <v>295</v>
      </c>
      <c r="AS11" s="269">
        <v>0</v>
      </c>
      <c r="AT11" s="269">
        <v>44</v>
      </c>
      <c r="AU11" s="269">
        <v>36</v>
      </c>
      <c r="AV11" s="269">
        <v>-150</v>
      </c>
      <c r="AW11" s="270">
        <v>280</v>
      </c>
      <c r="AX11" s="269">
        <v>11584</v>
      </c>
      <c r="AY11" s="270">
        <v>9218</v>
      </c>
      <c r="AZ11" s="270">
        <v>9498</v>
      </c>
      <c r="BA11" s="269">
        <v>20802</v>
      </c>
      <c r="BB11" s="270">
        <v>-9136</v>
      </c>
      <c r="BC11" s="269">
        <v>362</v>
      </c>
      <c r="BD11" s="270">
        <v>11666</v>
      </c>
      <c r="BE11" s="271"/>
      <c r="BG11" s="281" t="s">
        <v>451</v>
      </c>
      <c r="BH11" s="283" t="s">
        <v>285</v>
      </c>
      <c r="BI11" s="273">
        <f t="shared" si="0"/>
        <v>11584</v>
      </c>
      <c r="BJ11" s="274">
        <f t="shared" si="1"/>
        <v>9136</v>
      </c>
      <c r="BK11" s="275">
        <f t="shared" si="2"/>
        <v>0.78867403314917128</v>
      </c>
      <c r="BL11" s="276">
        <f t="shared" si="3"/>
        <v>0.21132596685082872</v>
      </c>
      <c r="BM11" s="277"/>
      <c r="BN11" s="281" t="s">
        <v>451</v>
      </c>
      <c r="BO11" s="283" t="s">
        <v>285</v>
      </c>
      <c r="BP11" s="278">
        <f t="shared" si="4"/>
        <v>9218</v>
      </c>
      <c r="BQ11" s="279">
        <f t="shared" si="5"/>
        <v>9136</v>
      </c>
      <c r="BR11" s="280">
        <f t="shared" si="6"/>
        <v>82</v>
      </c>
      <c r="BS11" s="277"/>
    </row>
    <row r="12" spans="1:71" x14ac:dyDescent="0.2">
      <c r="A12" s="281" t="s">
        <v>452</v>
      </c>
      <c r="B12" s="282" t="s">
        <v>29</v>
      </c>
      <c r="C12" s="269">
        <v>348</v>
      </c>
      <c r="D12" s="269">
        <v>0</v>
      </c>
      <c r="E12" s="269">
        <v>0</v>
      </c>
      <c r="F12" s="269">
        <v>1</v>
      </c>
      <c r="G12" s="269">
        <v>171</v>
      </c>
      <c r="H12" s="269">
        <v>13</v>
      </c>
      <c r="I12" s="269">
        <v>439</v>
      </c>
      <c r="J12" s="269">
        <v>21044</v>
      </c>
      <c r="K12" s="269">
        <v>3</v>
      </c>
      <c r="L12" s="269">
        <v>2483</v>
      </c>
      <c r="M12" s="269">
        <v>49</v>
      </c>
      <c r="N12" s="269">
        <v>18</v>
      </c>
      <c r="O12" s="269">
        <v>199</v>
      </c>
      <c r="P12" s="269">
        <v>150</v>
      </c>
      <c r="Q12" s="269">
        <v>6</v>
      </c>
      <c r="R12" s="269">
        <v>23</v>
      </c>
      <c r="S12" s="269">
        <v>82</v>
      </c>
      <c r="T12" s="269">
        <v>114</v>
      </c>
      <c r="U12" s="269">
        <v>327</v>
      </c>
      <c r="V12" s="269">
        <v>2204</v>
      </c>
      <c r="W12" s="269">
        <v>356</v>
      </c>
      <c r="X12" s="269">
        <v>422</v>
      </c>
      <c r="Y12" s="269">
        <v>83</v>
      </c>
      <c r="Z12" s="269">
        <v>3</v>
      </c>
      <c r="AA12" s="269">
        <v>17</v>
      </c>
      <c r="AB12" s="269">
        <v>24</v>
      </c>
      <c r="AC12" s="269">
        <v>0</v>
      </c>
      <c r="AD12" s="269">
        <v>0</v>
      </c>
      <c r="AE12" s="269">
        <v>2</v>
      </c>
      <c r="AF12" s="269">
        <v>8</v>
      </c>
      <c r="AG12" s="269">
        <v>9</v>
      </c>
      <c r="AH12" s="269">
        <v>16</v>
      </c>
      <c r="AI12" s="269">
        <v>281</v>
      </c>
      <c r="AJ12" s="269">
        <v>8177</v>
      </c>
      <c r="AK12" s="269">
        <v>10</v>
      </c>
      <c r="AL12" s="269">
        <v>149</v>
      </c>
      <c r="AM12" s="269">
        <v>196</v>
      </c>
      <c r="AN12" s="269">
        <v>29</v>
      </c>
      <c r="AO12" s="269">
        <v>24</v>
      </c>
      <c r="AP12" s="270">
        <v>37480</v>
      </c>
      <c r="AQ12" s="269">
        <v>119</v>
      </c>
      <c r="AR12" s="269">
        <v>2156</v>
      </c>
      <c r="AS12" s="269">
        <v>0</v>
      </c>
      <c r="AT12" s="269">
        <v>0</v>
      </c>
      <c r="AU12" s="269">
        <v>0</v>
      </c>
      <c r="AV12" s="269">
        <v>2682</v>
      </c>
      <c r="AW12" s="270">
        <v>4957</v>
      </c>
      <c r="AX12" s="269">
        <v>42437</v>
      </c>
      <c r="AY12" s="270">
        <v>58341</v>
      </c>
      <c r="AZ12" s="270">
        <v>63298</v>
      </c>
      <c r="BA12" s="269">
        <v>100778</v>
      </c>
      <c r="BB12" s="270">
        <v>-42437</v>
      </c>
      <c r="BC12" s="269">
        <v>20861</v>
      </c>
      <c r="BD12" s="270">
        <v>58341</v>
      </c>
      <c r="BE12" s="271"/>
      <c r="BG12" s="281" t="s">
        <v>452</v>
      </c>
      <c r="BH12" s="283" t="s">
        <v>29</v>
      </c>
      <c r="BI12" s="273">
        <f t="shared" si="0"/>
        <v>42437</v>
      </c>
      <c r="BJ12" s="274">
        <f t="shared" si="1"/>
        <v>42437</v>
      </c>
      <c r="BK12" s="275">
        <f t="shared" si="2"/>
        <v>1</v>
      </c>
      <c r="BL12" s="276">
        <f t="shared" si="3"/>
        <v>0</v>
      </c>
      <c r="BM12" s="277"/>
      <c r="BN12" s="281" t="s">
        <v>452</v>
      </c>
      <c r="BO12" s="283" t="s">
        <v>29</v>
      </c>
      <c r="BP12" s="278">
        <f t="shared" si="4"/>
        <v>58341</v>
      </c>
      <c r="BQ12" s="279">
        <f t="shared" si="5"/>
        <v>42437</v>
      </c>
      <c r="BR12" s="280">
        <f t="shared" si="6"/>
        <v>15904</v>
      </c>
      <c r="BS12" s="277"/>
    </row>
    <row r="13" spans="1:71" x14ac:dyDescent="0.2">
      <c r="A13" s="281" t="s">
        <v>453</v>
      </c>
      <c r="B13" s="282" t="s">
        <v>30</v>
      </c>
      <c r="C13" s="269">
        <v>36</v>
      </c>
      <c r="D13" s="269">
        <v>0</v>
      </c>
      <c r="E13" s="269">
        <v>1</v>
      </c>
      <c r="F13" s="269">
        <v>1</v>
      </c>
      <c r="G13" s="269">
        <v>72</v>
      </c>
      <c r="H13" s="269">
        <v>1</v>
      </c>
      <c r="I13" s="269">
        <v>54</v>
      </c>
      <c r="J13" s="269">
        <v>4744</v>
      </c>
      <c r="K13" s="269">
        <v>84</v>
      </c>
      <c r="L13" s="269">
        <v>12</v>
      </c>
      <c r="M13" s="269">
        <v>31</v>
      </c>
      <c r="N13" s="269">
        <v>107</v>
      </c>
      <c r="O13" s="269">
        <v>63</v>
      </c>
      <c r="P13" s="269">
        <v>50</v>
      </c>
      <c r="Q13" s="269">
        <v>2</v>
      </c>
      <c r="R13" s="269">
        <v>6</v>
      </c>
      <c r="S13" s="269">
        <v>4</v>
      </c>
      <c r="T13" s="269">
        <v>9</v>
      </c>
      <c r="U13" s="269">
        <v>25</v>
      </c>
      <c r="V13" s="269">
        <v>93</v>
      </c>
      <c r="W13" s="269">
        <v>69</v>
      </c>
      <c r="X13" s="269">
        <v>23</v>
      </c>
      <c r="Y13" s="269">
        <v>186</v>
      </c>
      <c r="Z13" s="269">
        <v>411</v>
      </c>
      <c r="AA13" s="269">
        <v>22</v>
      </c>
      <c r="AB13" s="269">
        <v>19</v>
      </c>
      <c r="AC13" s="269">
        <v>47</v>
      </c>
      <c r="AD13" s="269">
        <v>4</v>
      </c>
      <c r="AE13" s="269">
        <v>10</v>
      </c>
      <c r="AF13" s="269">
        <v>507</v>
      </c>
      <c r="AG13" s="269">
        <v>4</v>
      </c>
      <c r="AH13" s="269">
        <v>184</v>
      </c>
      <c r="AI13" s="269">
        <v>135</v>
      </c>
      <c r="AJ13" s="269">
        <v>98</v>
      </c>
      <c r="AK13" s="269">
        <v>14</v>
      </c>
      <c r="AL13" s="269">
        <v>89</v>
      </c>
      <c r="AM13" s="269">
        <v>157</v>
      </c>
      <c r="AN13" s="269">
        <v>0</v>
      </c>
      <c r="AO13" s="269">
        <v>45</v>
      </c>
      <c r="AP13" s="270">
        <v>7419</v>
      </c>
      <c r="AQ13" s="269">
        <v>12</v>
      </c>
      <c r="AR13" s="269">
        <v>4430</v>
      </c>
      <c r="AS13" s="269">
        <v>0</v>
      </c>
      <c r="AT13" s="269">
        <v>0</v>
      </c>
      <c r="AU13" s="269">
        <v>0</v>
      </c>
      <c r="AV13" s="269">
        <v>-2</v>
      </c>
      <c r="AW13" s="270">
        <v>4440</v>
      </c>
      <c r="AX13" s="269">
        <v>11859</v>
      </c>
      <c r="AY13" s="270">
        <v>737</v>
      </c>
      <c r="AZ13" s="270">
        <v>5177</v>
      </c>
      <c r="BA13" s="269">
        <v>12596</v>
      </c>
      <c r="BB13" s="270">
        <v>-11247</v>
      </c>
      <c r="BC13" s="269">
        <v>-6070</v>
      </c>
      <c r="BD13" s="270">
        <v>1349</v>
      </c>
      <c r="BE13" s="271"/>
      <c r="BG13" s="281" t="s">
        <v>453</v>
      </c>
      <c r="BH13" s="283" t="s">
        <v>30</v>
      </c>
      <c r="BI13" s="273">
        <f t="shared" si="0"/>
        <v>11859</v>
      </c>
      <c r="BJ13" s="274">
        <f t="shared" si="1"/>
        <v>11247</v>
      </c>
      <c r="BK13" s="275">
        <f t="shared" si="2"/>
        <v>0.94839362509486469</v>
      </c>
      <c r="BL13" s="276">
        <f t="shared" si="3"/>
        <v>5.160637490513531E-2</v>
      </c>
      <c r="BM13" s="277"/>
      <c r="BN13" s="281" t="s">
        <v>453</v>
      </c>
      <c r="BO13" s="283" t="s">
        <v>30</v>
      </c>
      <c r="BP13" s="278">
        <f t="shared" si="4"/>
        <v>737</v>
      </c>
      <c r="BQ13" s="279">
        <f t="shared" si="5"/>
        <v>11247</v>
      </c>
      <c r="BR13" s="280">
        <f t="shared" si="6"/>
        <v>-10510</v>
      </c>
      <c r="BS13" s="277"/>
    </row>
    <row r="14" spans="1:71" x14ac:dyDescent="0.2">
      <c r="A14" s="281" t="s">
        <v>454</v>
      </c>
      <c r="B14" s="282" t="s">
        <v>455</v>
      </c>
      <c r="C14" s="269">
        <v>41</v>
      </c>
      <c r="D14" s="269">
        <v>0</v>
      </c>
      <c r="E14" s="269">
        <v>0</v>
      </c>
      <c r="F14" s="269">
        <v>0</v>
      </c>
      <c r="G14" s="269">
        <v>296</v>
      </c>
      <c r="H14" s="269">
        <v>1</v>
      </c>
      <c r="I14" s="269">
        <v>250</v>
      </c>
      <c r="J14" s="269">
        <v>1100</v>
      </c>
      <c r="K14" s="269">
        <v>0</v>
      </c>
      <c r="L14" s="269">
        <v>3079</v>
      </c>
      <c r="M14" s="269">
        <v>11</v>
      </c>
      <c r="N14" s="269">
        <v>3</v>
      </c>
      <c r="O14" s="269">
        <v>127</v>
      </c>
      <c r="P14" s="269">
        <v>84</v>
      </c>
      <c r="Q14" s="269">
        <v>20</v>
      </c>
      <c r="R14" s="269">
        <v>120</v>
      </c>
      <c r="S14" s="269">
        <v>198</v>
      </c>
      <c r="T14" s="269">
        <v>128</v>
      </c>
      <c r="U14" s="269">
        <v>961</v>
      </c>
      <c r="V14" s="269">
        <v>8867</v>
      </c>
      <c r="W14" s="269">
        <v>1347</v>
      </c>
      <c r="X14" s="269">
        <v>689</v>
      </c>
      <c r="Y14" s="269">
        <v>207</v>
      </c>
      <c r="Z14" s="269">
        <v>0</v>
      </c>
      <c r="AA14" s="269">
        <v>74</v>
      </c>
      <c r="AB14" s="269">
        <v>23</v>
      </c>
      <c r="AC14" s="269">
        <v>156</v>
      </c>
      <c r="AD14" s="269">
        <v>32</v>
      </c>
      <c r="AE14" s="269">
        <v>30</v>
      </c>
      <c r="AF14" s="269">
        <v>29</v>
      </c>
      <c r="AG14" s="269">
        <v>33</v>
      </c>
      <c r="AH14" s="269">
        <v>32</v>
      </c>
      <c r="AI14" s="269">
        <v>135</v>
      </c>
      <c r="AJ14" s="269">
        <v>107</v>
      </c>
      <c r="AK14" s="269">
        <v>31</v>
      </c>
      <c r="AL14" s="269">
        <v>730</v>
      </c>
      <c r="AM14" s="269">
        <v>87</v>
      </c>
      <c r="AN14" s="269">
        <v>57</v>
      </c>
      <c r="AO14" s="269">
        <v>44</v>
      </c>
      <c r="AP14" s="270">
        <v>19129</v>
      </c>
      <c r="AQ14" s="269">
        <v>19</v>
      </c>
      <c r="AR14" s="269">
        <v>778</v>
      </c>
      <c r="AS14" s="269">
        <v>2</v>
      </c>
      <c r="AT14" s="269">
        <v>0</v>
      </c>
      <c r="AU14" s="269">
        <v>0</v>
      </c>
      <c r="AV14" s="269">
        <v>44</v>
      </c>
      <c r="AW14" s="270">
        <v>843</v>
      </c>
      <c r="AX14" s="269">
        <v>19972</v>
      </c>
      <c r="AY14" s="270">
        <v>9735</v>
      </c>
      <c r="AZ14" s="270">
        <v>10578</v>
      </c>
      <c r="BA14" s="269">
        <v>29707</v>
      </c>
      <c r="BB14" s="270">
        <v>-17936</v>
      </c>
      <c r="BC14" s="269">
        <v>-7358</v>
      </c>
      <c r="BD14" s="270">
        <v>11771</v>
      </c>
      <c r="BE14" s="271"/>
      <c r="BG14" s="281" t="s">
        <v>454</v>
      </c>
      <c r="BH14" s="283" t="s">
        <v>455</v>
      </c>
      <c r="BI14" s="273">
        <f t="shared" si="0"/>
        <v>19972</v>
      </c>
      <c r="BJ14" s="274">
        <f t="shared" si="1"/>
        <v>17936</v>
      </c>
      <c r="BK14" s="275">
        <f t="shared" si="2"/>
        <v>0.89805728019226916</v>
      </c>
      <c r="BL14" s="276">
        <f t="shared" si="3"/>
        <v>0.10194271980773084</v>
      </c>
      <c r="BM14" s="277"/>
      <c r="BN14" s="281" t="s">
        <v>454</v>
      </c>
      <c r="BO14" s="283" t="s">
        <v>455</v>
      </c>
      <c r="BP14" s="278">
        <f t="shared" si="4"/>
        <v>9735</v>
      </c>
      <c r="BQ14" s="279">
        <f t="shared" si="5"/>
        <v>17936</v>
      </c>
      <c r="BR14" s="280">
        <f t="shared" si="6"/>
        <v>-8201</v>
      </c>
      <c r="BS14" s="277"/>
    </row>
    <row r="15" spans="1:71" x14ac:dyDescent="0.2">
      <c r="A15" s="281" t="s">
        <v>456</v>
      </c>
      <c r="B15" s="282" t="s">
        <v>31</v>
      </c>
      <c r="C15" s="269">
        <v>13</v>
      </c>
      <c r="D15" s="269">
        <v>0</v>
      </c>
      <c r="E15" s="269">
        <v>0</v>
      </c>
      <c r="F15" s="269">
        <v>0</v>
      </c>
      <c r="G15" s="269">
        <v>29</v>
      </c>
      <c r="H15" s="269">
        <v>0</v>
      </c>
      <c r="I15" s="269">
        <v>11</v>
      </c>
      <c r="J15" s="269">
        <v>399</v>
      </c>
      <c r="K15" s="269">
        <v>1</v>
      </c>
      <c r="L15" s="269">
        <v>44</v>
      </c>
      <c r="M15" s="269">
        <v>120</v>
      </c>
      <c r="N15" s="269">
        <v>23</v>
      </c>
      <c r="O15" s="269">
        <v>211</v>
      </c>
      <c r="P15" s="269">
        <v>61</v>
      </c>
      <c r="Q15" s="269">
        <v>10</v>
      </c>
      <c r="R15" s="269">
        <v>25</v>
      </c>
      <c r="S15" s="269">
        <v>92</v>
      </c>
      <c r="T15" s="269">
        <v>228</v>
      </c>
      <c r="U15" s="269">
        <v>220</v>
      </c>
      <c r="V15" s="269">
        <v>599</v>
      </c>
      <c r="W15" s="269">
        <v>207</v>
      </c>
      <c r="X15" s="269">
        <v>69</v>
      </c>
      <c r="Y15" s="269">
        <v>825</v>
      </c>
      <c r="Z15" s="269">
        <v>0</v>
      </c>
      <c r="AA15" s="269">
        <v>9</v>
      </c>
      <c r="AB15" s="269">
        <v>1</v>
      </c>
      <c r="AC15" s="269">
        <v>7</v>
      </c>
      <c r="AD15" s="269">
        <v>0</v>
      </c>
      <c r="AE15" s="269">
        <v>5</v>
      </c>
      <c r="AF15" s="269">
        <v>0</v>
      </c>
      <c r="AG15" s="269">
        <v>0</v>
      </c>
      <c r="AH15" s="269">
        <v>3</v>
      </c>
      <c r="AI15" s="269">
        <v>80</v>
      </c>
      <c r="AJ15" s="269">
        <v>31</v>
      </c>
      <c r="AK15" s="269">
        <v>2</v>
      </c>
      <c r="AL15" s="269">
        <v>58</v>
      </c>
      <c r="AM15" s="269">
        <v>43</v>
      </c>
      <c r="AN15" s="269">
        <v>2</v>
      </c>
      <c r="AO15" s="269">
        <v>14</v>
      </c>
      <c r="AP15" s="270">
        <v>3442</v>
      </c>
      <c r="AQ15" s="269">
        <v>8</v>
      </c>
      <c r="AR15" s="269">
        <v>116</v>
      </c>
      <c r="AS15" s="269">
        <v>0</v>
      </c>
      <c r="AT15" s="269">
        <v>0</v>
      </c>
      <c r="AU15" s="269">
        <v>0</v>
      </c>
      <c r="AV15" s="269">
        <v>-31</v>
      </c>
      <c r="AW15" s="270">
        <v>93</v>
      </c>
      <c r="AX15" s="269">
        <v>3535</v>
      </c>
      <c r="AY15" s="270">
        <v>1155</v>
      </c>
      <c r="AZ15" s="270">
        <v>1248</v>
      </c>
      <c r="BA15" s="269">
        <v>4690</v>
      </c>
      <c r="BB15" s="270">
        <v>-3307</v>
      </c>
      <c r="BC15" s="269">
        <v>-2059</v>
      </c>
      <c r="BD15" s="270">
        <v>1383</v>
      </c>
      <c r="BE15" s="271"/>
      <c r="BG15" s="281" t="s">
        <v>456</v>
      </c>
      <c r="BH15" s="283" t="s">
        <v>31</v>
      </c>
      <c r="BI15" s="273">
        <f t="shared" si="0"/>
        <v>3535</v>
      </c>
      <c r="BJ15" s="274">
        <f t="shared" si="1"/>
        <v>3307</v>
      </c>
      <c r="BK15" s="275">
        <f t="shared" si="2"/>
        <v>0.93550212164073554</v>
      </c>
      <c r="BL15" s="276">
        <f t="shared" si="3"/>
        <v>6.449787835926446E-2</v>
      </c>
      <c r="BM15" s="277"/>
      <c r="BN15" s="281" t="s">
        <v>456</v>
      </c>
      <c r="BO15" s="283" t="s">
        <v>31</v>
      </c>
      <c r="BP15" s="278">
        <f t="shared" si="4"/>
        <v>1155</v>
      </c>
      <c r="BQ15" s="279">
        <f t="shared" si="5"/>
        <v>3307</v>
      </c>
      <c r="BR15" s="280">
        <f t="shared" si="6"/>
        <v>-2152</v>
      </c>
      <c r="BS15" s="277"/>
    </row>
    <row r="16" spans="1:71" x14ac:dyDescent="0.2">
      <c r="A16" s="281" t="s">
        <v>457</v>
      </c>
      <c r="B16" s="282" t="s">
        <v>32</v>
      </c>
      <c r="C16" s="269">
        <v>0</v>
      </c>
      <c r="D16" s="269">
        <v>0</v>
      </c>
      <c r="E16" s="269">
        <v>0</v>
      </c>
      <c r="F16" s="269">
        <v>0</v>
      </c>
      <c r="G16" s="269">
        <v>0</v>
      </c>
      <c r="H16" s="269">
        <v>0</v>
      </c>
      <c r="I16" s="269">
        <v>12</v>
      </c>
      <c r="J16" s="269">
        <v>2</v>
      </c>
      <c r="K16" s="269">
        <v>0</v>
      </c>
      <c r="L16" s="269">
        <v>19</v>
      </c>
      <c r="M16" s="269">
        <v>11</v>
      </c>
      <c r="N16" s="269">
        <v>2509</v>
      </c>
      <c r="O16" s="269">
        <v>28</v>
      </c>
      <c r="P16" s="269">
        <v>3897</v>
      </c>
      <c r="Q16" s="269">
        <v>170</v>
      </c>
      <c r="R16" s="269">
        <v>536</v>
      </c>
      <c r="S16" s="269">
        <v>112</v>
      </c>
      <c r="T16" s="269">
        <v>37</v>
      </c>
      <c r="U16" s="269">
        <v>1094</v>
      </c>
      <c r="V16" s="269">
        <v>1950</v>
      </c>
      <c r="W16" s="269">
        <v>1946</v>
      </c>
      <c r="X16" s="269">
        <v>50</v>
      </c>
      <c r="Y16" s="269">
        <v>359</v>
      </c>
      <c r="Z16" s="269">
        <v>0</v>
      </c>
      <c r="AA16" s="269">
        <v>0</v>
      </c>
      <c r="AB16" s="269">
        <v>0</v>
      </c>
      <c r="AC16" s="269">
        <v>0</v>
      </c>
      <c r="AD16" s="269">
        <v>0</v>
      </c>
      <c r="AE16" s="269">
        <v>0</v>
      </c>
      <c r="AF16" s="269">
        <v>3</v>
      </c>
      <c r="AG16" s="269">
        <v>0</v>
      </c>
      <c r="AH16" s="269">
        <v>1</v>
      </c>
      <c r="AI16" s="269">
        <v>0</v>
      </c>
      <c r="AJ16" s="269">
        <v>0</v>
      </c>
      <c r="AK16" s="269">
        <v>0</v>
      </c>
      <c r="AL16" s="269">
        <v>11</v>
      </c>
      <c r="AM16" s="269">
        <v>0</v>
      </c>
      <c r="AN16" s="269">
        <v>0</v>
      </c>
      <c r="AO16" s="269">
        <v>12</v>
      </c>
      <c r="AP16" s="270">
        <v>12759</v>
      </c>
      <c r="AQ16" s="269">
        <v>0</v>
      </c>
      <c r="AR16" s="269">
        <v>-30</v>
      </c>
      <c r="AS16" s="269">
        <v>0</v>
      </c>
      <c r="AT16" s="269">
        <v>-97</v>
      </c>
      <c r="AU16" s="269">
        <v>-13</v>
      </c>
      <c r="AV16" s="269">
        <v>-32</v>
      </c>
      <c r="AW16" s="270">
        <v>-172</v>
      </c>
      <c r="AX16" s="269">
        <v>12587</v>
      </c>
      <c r="AY16" s="270">
        <v>3616</v>
      </c>
      <c r="AZ16" s="270">
        <v>3444</v>
      </c>
      <c r="BA16" s="269">
        <v>16203</v>
      </c>
      <c r="BB16" s="270">
        <v>-11532</v>
      </c>
      <c r="BC16" s="269">
        <v>-8088</v>
      </c>
      <c r="BD16" s="270">
        <v>4671</v>
      </c>
      <c r="BE16" s="271"/>
      <c r="BG16" s="281" t="s">
        <v>457</v>
      </c>
      <c r="BH16" s="283" t="s">
        <v>32</v>
      </c>
      <c r="BI16" s="273">
        <f t="shared" si="0"/>
        <v>12587</v>
      </c>
      <c r="BJ16" s="274">
        <f t="shared" si="1"/>
        <v>11532</v>
      </c>
      <c r="BK16" s="275">
        <f t="shared" si="2"/>
        <v>0.91618336378803522</v>
      </c>
      <c r="BL16" s="276">
        <f t="shared" si="3"/>
        <v>8.3816636211964779E-2</v>
      </c>
      <c r="BM16" s="277"/>
      <c r="BN16" s="281" t="s">
        <v>457</v>
      </c>
      <c r="BO16" s="283" t="s">
        <v>32</v>
      </c>
      <c r="BP16" s="278">
        <f t="shared" si="4"/>
        <v>3616</v>
      </c>
      <c r="BQ16" s="279">
        <f t="shared" si="5"/>
        <v>11532</v>
      </c>
      <c r="BR16" s="280">
        <f t="shared" si="6"/>
        <v>-7916</v>
      </c>
      <c r="BS16" s="277"/>
    </row>
    <row r="17" spans="1:71" x14ac:dyDescent="0.2">
      <c r="A17" s="281" t="s">
        <v>458</v>
      </c>
      <c r="B17" s="282" t="s">
        <v>33</v>
      </c>
      <c r="C17" s="269">
        <v>0</v>
      </c>
      <c r="D17" s="269">
        <v>0</v>
      </c>
      <c r="E17" s="269">
        <v>0</v>
      </c>
      <c r="F17" s="269">
        <v>0</v>
      </c>
      <c r="G17" s="269">
        <v>25</v>
      </c>
      <c r="H17" s="269">
        <v>0</v>
      </c>
      <c r="I17" s="269">
        <v>8</v>
      </c>
      <c r="J17" s="269">
        <v>301</v>
      </c>
      <c r="K17" s="269">
        <v>0</v>
      </c>
      <c r="L17" s="269">
        <v>30</v>
      </c>
      <c r="M17" s="269">
        <v>14</v>
      </c>
      <c r="N17" s="269">
        <v>40</v>
      </c>
      <c r="O17" s="269">
        <v>9521</v>
      </c>
      <c r="P17" s="269">
        <v>1128</v>
      </c>
      <c r="Q17" s="269">
        <v>56</v>
      </c>
      <c r="R17" s="269">
        <v>113</v>
      </c>
      <c r="S17" s="269">
        <v>185</v>
      </c>
      <c r="T17" s="269">
        <v>302</v>
      </c>
      <c r="U17" s="269">
        <v>1589</v>
      </c>
      <c r="V17" s="269">
        <v>8866</v>
      </c>
      <c r="W17" s="269">
        <v>877</v>
      </c>
      <c r="X17" s="269">
        <v>184</v>
      </c>
      <c r="Y17" s="269">
        <v>138</v>
      </c>
      <c r="Z17" s="269">
        <v>3</v>
      </c>
      <c r="AA17" s="269">
        <v>1</v>
      </c>
      <c r="AB17" s="269">
        <v>0</v>
      </c>
      <c r="AC17" s="269">
        <v>0</v>
      </c>
      <c r="AD17" s="269">
        <v>0</v>
      </c>
      <c r="AE17" s="269">
        <v>0</v>
      </c>
      <c r="AF17" s="269">
        <v>0</v>
      </c>
      <c r="AG17" s="269">
        <v>1</v>
      </c>
      <c r="AH17" s="269">
        <v>4</v>
      </c>
      <c r="AI17" s="269">
        <v>3</v>
      </c>
      <c r="AJ17" s="269">
        <v>75</v>
      </c>
      <c r="AK17" s="269">
        <v>1</v>
      </c>
      <c r="AL17" s="269">
        <v>31</v>
      </c>
      <c r="AM17" s="269">
        <v>12</v>
      </c>
      <c r="AN17" s="269">
        <v>4</v>
      </c>
      <c r="AO17" s="269">
        <v>10</v>
      </c>
      <c r="AP17" s="270">
        <v>23522</v>
      </c>
      <c r="AQ17" s="269">
        <v>1</v>
      </c>
      <c r="AR17" s="269">
        <v>144</v>
      </c>
      <c r="AS17" s="269">
        <v>0</v>
      </c>
      <c r="AT17" s="269">
        <v>0</v>
      </c>
      <c r="AU17" s="269">
        <v>-16</v>
      </c>
      <c r="AV17" s="269">
        <v>-637</v>
      </c>
      <c r="AW17" s="270">
        <v>-508</v>
      </c>
      <c r="AX17" s="269">
        <v>23014</v>
      </c>
      <c r="AY17" s="270">
        <v>18065</v>
      </c>
      <c r="AZ17" s="270">
        <v>17557</v>
      </c>
      <c r="BA17" s="269">
        <v>41079</v>
      </c>
      <c r="BB17" s="270">
        <v>-18300</v>
      </c>
      <c r="BC17" s="269">
        <v>-743</v>
      </c>
      <c r="BD17" s="270">
        <v>22779</v>
      </c>
      <c r="BE17" s="271"/>
      <c r="BG17" s="281" t="s">
        <v>458</v>
      </c>
      <c r="BH17" s="283" t="s">
        <v>33</v>
      </c>
      <c r="BI17" s="273">
        <f t="shared" si="0"/>
        <v>23014</v>
      </c>
      <c r="BJ17" s="274">
        <f t="shared" si="1"/>
        <v>18300</v>
      </c>
      <c r="BK17" s="275">
        <f t="shared" si="2"/>
        <v>0.79516815851221001</v>
      </c>
      <c r="BL17" s="276">
        <f t="shared" si="3"/>
        <v>0.20483184148778999</v>
      </c>
      <c r="BM17" s="277"/>
      <c r="BN17" s="281" t="s">
        <v>458</v>
      </c>
      <c r="BO17" s="283" t="s">
        <v>33</v>
      </c>
      <c r="BP17" s="278">
        <f t="shared" si="4"/>
        <v>18065</v>
      </c>
      <c r="BQ17" s="279">
        <f t="shared" si="5"/>
        <v>18300</v>
      </c>
      <c r="BR17" s="280">
        <f t="shared" si="6"/>
        <v>-235</v>
      </c>
      <c r="BS17" s="277"/>
    </row>
    <row r="18" spans="1:71" x14ac:dyDescent="0.2">
      <c r="A18" s="281" t="s">
        <v>459</v>
      </c>
      <c r="B18" s="282" t="s">
        <v>34</v>
      </c>
      <c r="C18" s="269">
        <v>7</v>
      </c>
      <c r="D18" s="269">
        <v>0</v>
      </c>
      <c r="E18" s="269">
        <v>0</v>
      </c>
      <c r="F18" s="269">
        <v>1</v>
      </c>
      <c r="G18" s="269">
        <v>125</v>
      </c>
      <c r="H18" s="269">
        <v>0</v>
      </c>
      <c r="I18" s="269">
        <v>41</v>
      </c>
      <c r="J18" s="269">
        <v>535</v>
      </c>
      <c r="K18" s="269">
        <v>1</v>
      </c>
      <c r="L18" s="269">
        <v>25</v>
      </c>
      <c r="M18" s="269">
        <v>15</v>
      </c>
      <c r="N18" s="269">
        <v>4</v>
      </c>
      <c r="O18" s="269">
        <v>40</v>
      </c>
      <c r="P18" s="269">
        <v>1213</v>
      </c>
      <c r="Q18" s="269">
        <v>53</v>
      </c>
      <c r="R18" s="269">
        <v>189</v>
      </c>
      <c r="S18" s="269">
        <v>195</v>
      </c>
      <c r="T18" s="269">
        <v>135</v>
      </c>
      <c r="U18" s="269">
        <v>670</v>
      </c>
      <c r="V18" s="269">
        <v>5845</v>
      </c>
      <c r="W18" s="269">
        <v>365</v>
      </c>
      <c r="X18" s="269">
        <v>163</v>
      </c>
      <c r="Y18" s="269">
        <v>1474</v>
      </c>
      <c r="Z18" s="269">
        <v>3</v>
      </c>
      <c r="AA18" s="269">
        <v>2</v>
      </c>
      <c r="AB18" s="269">
        <v>0</v>
      </c>
      <c r="AC18" s="269">
        <v>89</v>
      </c>
      <c r="AD18" s="269">
        <v>1</v>
      </c>
      <c r="AE18" s="269">
        <v>20</v>
      </c>
      <c r="AF18" s="269">
        <v>20</v>
      </c>
      <c r="AG18" s="269">
        <v>1</v>
      </c>
      <c r="AH18" s="269">
        <v>76</v>
      </c>
      <c r="AI18" s="269">
        <v>7</v>
      </c>
      <c r="AJ18" s="269">
        <v>13</v>
      </c>
      <c r="AK18" s="269">
        <v>10</v>
      </c>
      <c r="AL18" s="269">
        <v>75</v>
      </c>
      <c r="AM18" s="269">
        <v>75</v>
      </c>
      <c r="AN18" s="269">
        <v>1</v>
      </c>
      <c r="AO18" s="269">
        <v>14</v>
      </c>
      <c r="AP18" s="270">
        <v>11503</v>
      </c>
      <c r="AQ18" s="269">
        <v>22</v>
      </c>
      <c r="AR18" s="269">
        <v>240</v>
      </c>
      <c r="AS18" s="269">
        <v>0</v>
      </c>
      <c r="AT18" s="269">
        <v>57</v>
      </c>
      <c r="AU18" s="269">
        <v>40</v>
      </c>
      <c r="AV18" s="269">
        <v>-98</v>
      </c>
      <c r="AW18" s="270">
        <v>261</v>
      </c>
      <c r="AX18" s="269">
        <v>11764</v>
      </c>
      <c r="AY18" s="270">
        <v>14278</v>
      </c>
      <c r="AZ18" s="270">
        <v>14539</v>
      </c>
      <c r="BA18" s="269">
        <v>26042</v>
      </c>
      <c r="BB18" s="270">
        <v>-9530</v>
      </c>
      <c r="BC18" s="269">
        <v>5009</v>
      </c>
      <c r="BD18" s="270">
        <v>16512</v>
      </c>
      <c r="BE18" s="271"/>
      <c r="BG18" s="281" t="s">
        <v>459</v>
      </c>
      <c r="BH18" s="283" t="s">
        <v>34</v>
      </c>
      <c r="BI18" s="273">
        <f t="shared" si="0"/>
        <v>11764</v>
      </c>
      <c r="BJ18" s="274">
        <f t="shared" si="1"/>
        <v>9530</v>
      </c>
      <c r="BK18" s="275">
        <f t="shared" si="2"/>
        <v>0.81009860591635496</v>
      </c>
      <c r="BL18" s="276">
        <f t="shared" si="3"/>
        <v>0.18990139408364504</v>
      </c>
      <c r="BM18" s="277"/>
      <c r="BN18" s="281" t="s">
        <v>459</v>
      </c>
      <c r="BO18" s="283" t="s">
        <v>34</v>
      </c>
      <c r="BP18" s="278">
        <f t="shared" si="4"/>
        <v>14278</v>
      </c>
      <c r="BQ18" s="279">
        <f t="shared" si="5"/>
        <v>9530</v>
      </c>
      <c r="BR18" s="280">
        <f t="shared" si="6"/>
        <v>4748</v>
      </c>
      <c r="BS18" s="277"/>
    </row>
    <row r="19" spans="1:71" x14ac:dyDescent="0.2">
      <c r="A19" s="281" t="s">
        <v>460</v>
      </c>
      <c r="B19" s="284" t="s">
        <v>269</v>
      </c>
      <c r="C19" s="269">
        <v>0</v>
      </c>
      <c r="D19" s="269">
        <v>0</v>
      </c>
      <c r="E19" s="269">
        <v>0</v>
      </c>
      <c r="F19" s="269">
        <v>0</v>
      </c>
      <c r="G19" s="269">
        <v>0</v>
      </c>
      <c r="H19" s="269">
        <v>0</v>
      </c>
      <c r="I19" s="269">
        <v>1</v>
      </c>
      <c r="J19" s="269">
        <v>2</v>
      </c>
      <c r="K19" s="269">
        <v>0</v>
      </c>
      <c r="L19" s="269">
        <v>6</v>
      </c>
      <c r="M19" s="269">
        <v>3</v>
      </c>
      <c r="N19" s="269">
        <v>1</v>
      </c>
      <c r="O19" s="269">
        <v>0</v>
      </c>
      <c r="P19" s="269">
        <v>18</v>
      </c>
      <c r="Q19" s="269">
        <v>233</v>
      </c>
      <c r="R19" s="269">
        <v>230</v>
      </c>
      <c r="S19" s="269">
        <v>75</v>
      </c>
      <c r="T19" s="269">
        <v>15</v>
      </c>
      <c r="U19" s="269">
        <v>325</v>
      </c>
      <c r="V19" s="269">
        <v>476</v>
      </c>
      <c r="W19" s="269">
        <v>286</v>
      </c>
      <c r="X19" s="269">
        <v>8</v>
      </c>
      <c r="Y19" s="269">
        <v>99</v>
      </c>
      <c r="Z19" s="269">
        <v>0</v>
      </c>
      <c r="AA19" s="269">
        <v>20</v>
      </c>
      <c r="AB19" s="269">
        <v>0</v>
      </c>
      <c r="AC19" s="269">
        <v>0</v>
      </c>
      <c r="AD19" s="269">
        <v>0</v>
      </c>
      <c r="AE19" s="269">
        <v>0</v>
      </c>
      <c r="AF19" s="269">
        <v>1</v>
      </c>
      <c r="AG19" s="269">
        <v>0</v>
      </c>
      <c r="AH19" s="269">
        <v>6</v>
      </c>
      <c r="AI19" s="269">
        <v>0</v>
      </c>
      <c r="AJ19" s="269">
        <v>0</v>
      </c>
      <c r="AK19" s="269">
        <v>0</v>
      </c>
      <c r="AL19" s="269">
        <v>621</v>
      </c>
      <c r="AM19" s="269">
        <v>0</v>
      </c>
      <c r="AN19" s="269">
        <v>0</v>
      </c>
      <c r="AO19" s="269">
        <v>0</v>
      </c>
      <c r="AP19" s="270">
        <v>2426</v>
      </c>
      <c r="AQ19" s="269">
        <v>0</v>
      </c>
      <c r="AR19" s="269">
        <v>11</v>
      </c>
      <c r="AS19" s="269">
        <v>0</v>
      </c>
      <c r="AT19" s="269">
        <v>523</v>
      </c>
      <c r="AU19" s="269">
        <v>446</v>
      </c>
      <c r="AV19" s="269">
        <v>27</v>
      </c>
      <c r="AW19" s="270">
        <v>1007</v>
      </c>
      <c r="AX19" s="269">
        <v>3433</v>
      </c>
      <c r="AY19" s="270">
        <v>1370</v>
      </c>
      <c r="AZ19" s="270">
        <v>2377</v>
      </c>
      <c r="BA19" s="269">
        <v>4803</v>
      </c>
      <c r="BB19" s="270">
        <v>-3378</v>
      </c>
      <c r="BC19" s="269">
        <v>-1001</v>
      </c>
      <c r="BD19" s="270">
        <v>1425</v>
      </c>
      <c r="BE19" s="271"/>
      <c r="BG19" s="281" t="s">
        <v>460</v>
      </c>
      <c r="BH19" s="285" t="s">
        <v>269</v>
      </c>
      <c r="BI19" s="273">
        <f t="shared" si="0"/>
        <v>3433</v>
      </c>
      <c r="BJ19" s="274">
        <f t="shared" si="1"/>
        <v>3378</v>
      </c>
      <c r="BK19" s="275">
        <f t="shared" si="2"/>
        <v>0.98397902709000873</v>
      </c>
      <c r="BL19" s="276">
        <f t="shared" si="3"/>
        <v>1.6020972909991271E-2</v>
      </c>
      <c r="BM19" s="277"/>
      <c r="BN19" s="281" t="s">
        <v>460</v>
      </c>
      <c r="BO19" s="285" t="s">
        <v>269</v>
      </c>
      <c r="BP19" s="278">
        <f t="shared" si="4"/>
        <v>1370</v>
      </c>
      <c r="BQ19" s="279">
        <f t="shared" si="5"/>
        <v>3378</v>
      </c>
      <c r="BR19" s="280">
        <f t="shared" si="6"/>
        <v>-2008</v>
      </c>
      <c r="BS19" s="277"/>
    </row>
    <row r="20" spans="1:71" x14ac:dyDescent="0.2">
      <c r="A20" s="281" t="s">
        <v>461</v>
      </c>
      <c r="B20" s="284" t="s">
        <v>270</v>
      </c>
      <c r="C20" s="269">
        <v>0</v>
      </c>
      <c r="D20" s="269">
        <v>0</v>
      </c>
      <c r="E20" s="269">
        <v>0</v>
      </c>
      <c r="F20" s="269">
        <v>0</v>
      </c>
      <c r="G20" s="269">
        <v>0</v>
      </c>
      <c r="H20" s="269">
        <v>0</v>
      </c>
      <c r="I20" s="269">
        <v>0</v>
      </c>
      <c r="J20" s="269">
        <v>0</v>
      </c>
      <c r="K20" s="269">
        <v>0</v>
      </c>
      <c r="L20" s="269">
        <v>40</v>
      </c>
      <c r="M20" s="269">
        <v>2</v>
      </c>
      <c r="N20" s="269">
        <v>1</v>
      </c>
      <c r="O20" s="269">
        <v>3</v>
      </c>
      <c r="P20" s="269">
        <v>9</v>
      </c>
      <c r="Q20" s="269">
        <v>7</v>
      </c>
      <c r="R20" s="269">
        <v>856</v>
      </c>
      <c r="S20" s="269">
        <v>10</v>
      </c>
      <c r="T20" s="269">
        <v>20</v>
      </c>
      <c r="U20" s="269">
        <v>57</v>
      </c>
      <c r="V20" s="269">
        <v>197</v>
      </c>
      <c r="W20" s="269">
        <v>33</v>
      </c>
      <c r="X20" s="269">
        <v>1</v>
      </c>
      <c r="Y20" s="269">
        <v>1</v>
      </c>
      <c r="Z20" s="269">
        <v>0</v>
      </c>
      <c r="AA20" s="269">
        <v>1</v>
      </c>
      <c r="AB20" s="269">
        <v>0</v>
      </c>
      <c r="AC20" s="269">
        <v>0</v>
      </c>
      <c r="AD20" s="269">
        <v>0</v>
      </c>
      <c r="AE20" s="269">
        <v>0</v>
      </c>
      <c r="AF20" s="269">
        <v>0</v>
      </c>
      <c r="AG20" s="269">
        <v>0</v>
      </c>
      <c r="AH20" s="269">
        <v>0</v>
      </c>
      <c r="AI20" s="269">
        <v>0</v>
      </c>
      <c r="AJ20" s="269">
        <v>0</v>
      </c>
      <c r="AK20" s="269">
        <v>0</v>
      </c>
      <c r="AL20" s="269">
        <v>921</v>
      </c>
      <c r="AM20" s="269">
        <v>0</v>
      </c>
      <c r="AN20" s="269">
        <v>0</v>
      </c>
      <c r="AO20" s="269">
        <v>0</v>
      </c>
      <c r="AP20" s="270">
        <v>2159</v>
      </c>
      <c r="AQ20" s="269">
        <v>0</v>
      </c>
      <c r="AR20" s="269">
        <v>7</v>
      </c>
      <c r="AS20" s="269">
        <v>0</v>
      </c>
      <c r="AT20" s="269">
        <v>308</v>
      </c>
      <c r="AU20" s="269">
        <v>760</v>
      </c>
      <c r="AV20" s="269">
        <v>10</v>
      </c>
      <c r="AW20" s="270">
        <v>1085</v>
      </c>
      <c r="AX20" s="269">
        <v>3244</v>
      </c>
      <c r="AY20" s="270">
        <v>5611</v>
      </c>
      <c r="AZ20" s="270">
        <v>6696</v>
      </c>
      <c r="BA20" s="269">
        <v>8855</v>
      </c>
      <c r="BB20" s="270">
        <v>-3244</v>
      </c>
      <c r="BC20" s="269">
        <v>3452</v>
      </c>
      <c r="BD20" s="270">
        <v>5611</v>
      </c>
      <c r="BE20" s="271"/>
      <c r="BG20" s="281" t="s">
        <v>461</v>
      </c>
      <c r="BH20" s="285" t="s">
        <v>270</v>
      </c>
      <c r="BI20" s="273">
        <f t="shared" si="0"/>
        <v>3244</v>
      </c>
      <c r="BJ20" s="274">
        <f t="shared" si="1"/>
        <v>3244</v>
      </c>
      <c r="BK20" s="275">
        <f t="shared" si="2"/>
        <v>1</v>
      </c>
      <c r="BL20" s="276">
        <f t="shared" si="3"/>
        <v>0</v>
      </c>
      <c r="BM20" s="277"/>
      <c r="BN20" s="281" t="s">
        <v>461</v>
      </c>
      <c r="BO20" s="285" t="s">
        <v>270</v>
      </c>
      <c r="BP20" s="278">
        <f t="shared" si="4"/>
        <v>5611</v>
      </c>
      <c r="BQ20" s="279">
        <f t="shared" si="5"/>
        <v>3244</v>
      </c>
      <c r="BR20" s="280">
        <f t="shared" si="6"/>
        <v>2367</v>
      </c>
      <c r="BS20" s="277"/>
    </row>
    <row r="21" spans="1:71" x14ac:dyDescent="0.2">
      <c r="A21" s="281" t="s">
        <v>462</v>
      </c>
      <c r="B21" s="284" t="s">
        <v>271</v>
      </c>
      <c r="C21" s="269">
        <v>2</v>
      </c>
      <c r="D21" s="269">
        <v>0</v>
      </c>
      <c r="E21" s="269">
        <v>0</v>
      </c>
      <c r="F21" s="269">
        <v>0</v>
      </c>
      <c r="G21" s="269">
        <v>0</v>
      </c>
      <c r="H21" s="269">
        <v>0</v>
      </c>
      <c r="I21" s="269">
        <v>0</v>
      </c>
      <c r="J21" s="269">
        <v>0</v>
      </c>
      <c r="K21" s="269">
        <v>0</v>
      </c>
      <c r="L21" s="269">
        <v>0</v>
      </c>
      <c r="M21" s="269">
        <v>0</v>
      </c>
      <c r="N21" s="269">
        <v>0</v>
      </c>
      <c r="O21" s="269">
        <v>0</v>
      </c>
      <c r="P21" s="269">
        <v>0</v>
      </c>
      <c r="Q21" s="269">
        <v>4</v>
      </c>
      <c r="R21" s="269">
        <v>33</v>
      </c>
      <c r="S21" s="269">
        <v>428</v>
      </c>
      <c r="T21" s="269">
        <v>1</v>
      </c>
      <c r="U21" s="269">
        <v>23</v>
      </c>
      <c r="V21" s="269">
        <v>273</v>
      </c>
      <c r="W21" s="269">
        <v>14</v>
      </c>
      <c r="X21" s="269">
        <v>3</v>
      </c>
      <c r="Y21" s="269">
        <v>3</v>
      </c>
      <c r="Z21" s="269">
        <v>0</v>
      </c>
      <c r="AA21" s="269">
        <v>0</v>
      </c>
      <c r="AB21" s="269">
        <v>0</v>
      </c>
      <c r="AC21" s="269">
        <v>34</v>
      </c>
      <c r="AD21" s="269">
        <v>0</v>
      </c>
      <c r="AE21" s="269">
        <v>0</v>
      </c>
      <c r="AF21" s="269">
        <v>0</v>
      </c>
      <c r="AG21" s="269">
        <v>1</v>
      </c>
      <c r="AH21" s="269">
        <v>55</v>
      </c>
      <c r="AI21" s="269">
        <v>0</v>
      </c>
      <c r="AJ21" s="269">
        <v>624</v>
      </c>
      <c r="AK21" s="269">
        <v>0</v>
      </c>
      <c r="AL21" s="269">
        <v>306</v>
      </c>
      <c r="AM21" s="269">
        <v>18</v>
      </c>
      <c r="AN21" s="269">
        <v>31</v>
      </c>
      <c r="AO21" s="269">
        <v>18</v>
      </c>
      <c r="AP21" s="270">
        <v>1871</v>
      </c>
      <c r="AQ21" s="269">
        <v>15</v>
      </c>
      <c r="AR21" s="269">
        <v>80</v>
      </c>
      <c r="AS21" s="269">
        <v>0</v>
      </c>
      <c r="AT21" s="269">
        <v>1523</v>
      </c>
      <c r="AU21" s="269">
        <v>487</v>
      </c>
      <c r="AV21" s="269">
        <v>203</v>
      </c>
      <c r="AW21" s="270">
        <v>2308</v>
      </c>
      <c r="AX21" s="269">
        <v>4179</v>
      </c>
      <c r="AY21" s="270">
        <v>1912</v>
      </c>
      <c r="AZ21" s="270">
        <v>4220</v>
      </c>
      <c r="BA21" s="269">
        <v>6091</v>
      </c>
      <c r="BB21" s="270">
        <v>-1261</v>
      </c>
      <c r="BC21" s="269">
        <v>2959</v>
      </c>
      <c r="BD21" s="270">
        <v>4830</v>
      </c>
      <c r="BE21" s="271"/>
      <c r="BG21" s="281" t="s">
        <v>462</v>
      </c>
      <c r="BH21" s="285" t="s">
        <v>271</v>
      </c>
      <c r="BI21" s="273">
        <f t="shared" si="0"/>
        <v>4179</v>
      </c>
      <c r="BJ21" s="274">
        <f t="shared" si="1"/>
        <v>1261</v>
      </c>
      <c r="BK21" s="275">
        <f t="shared" si="2"/>
        <v>0.30174682938502034</v>
      </c>
      <c r="BL21" s="276">
        <f t="shared" si="3"/>
        <v>0.69825317061497971</v>
      </c>
      <c r="BM21" s="277"/>
      <c r="BN21" s="281" t="s">
        <v>462</v>
      </c>
      <c r="BO21" s="285" t="s">
        <v>271</v>
      </c>
      <c r="BP21" s="278">
        <f t="shared" si="4"/>
        <v>1912</v>
      </c>
      <c r="BQ21" s="279">
        <f t="shared" si="5"/>
        <v>1261</v>
      </c>
      <c r="BR21" s="280">
        <f t="shared" si="6"/>
        <v>651</v>
      </c>
      <c r="BS21" s="277"/>
    </row>
    <row r="22" spans="1:71" x14ac:dyDescent="0.2">
      <c r="A22" s="281" t="s">
        <v>463</v>
      </c>
      <c r="B22" s="284" t="s">
        <v>281</v>
      </c>
      <c r="C22" s="269">
        <v>0</v>
      </c>
      <c r="D22" s="269">
        <v>0</v>
      </c>
      <c r="E22" s="269">
        <v>0</v>
      </c>
      <c r="F22" s="269">
        <v>0</v>
      </c>
      <c r="G22" s="269">
        <v>0</v>
      </c>
      <c r="H22" s="269">
        <v>0</v>
      </c>
      <c r="I22" s="269">
        <v>0</v>
      </c>
      <c r="J22" s="269">
        <v>0</v>
      </c>
      <c r="K22" s="269">
        <v>0</v>
      </c>
      <c r="L22" s="269">
        <v>0</v>
      </c>
      <c r="M22" s="269">
        <v>0</v>
      </c>
      <c r="N22" s="269">
        <v>0</v>
      </c>
      <c r="O22" s="269">
        <v>3</v>
      </c>
      <c r="P22" s="269">
        <v>46</v>
      </c>
      <c r="Q22" s="269">
        <v>11</v>
      </c>
      <c r="R22" s="269">
        <v>55</v>
      </c>
      <c r="S22" s="269">
        <v>679</v>
      </c>
      <c r="T22" s="269">
        <v>1834</v>
      </c>
      <c r="U22" s="269">
        <v>3576</v>
      </c>
      <c r="V22" s="269">
        <v>68162</v>
      </c>
      <c r="W22" s="269">
        <v>394</v>
      </c>
      <c r="X22" s="269">
        <v>105</v>
      </c>
      <c r="Y22" s="269">
        <v>5</v>
      </c>
      <c r="Z22" s="269">
        <v>0</v>
      </c>
      <c r="AA22" s="269">
        <v>0</v>
      </c>
      <c r="AB22" s="269">
        <v>0</v>
      </c>
      <c r="AC22" s="269">
        <v>1</v>
      </c>
      <c r="AD22" s="269">
        <v>0</v>
      </c>
      <c r="AE22" s="269">
        <v>0</v>
      </c>
      <c r="AF22" s="269">
        <v>0</v>
      </c>
      <c r="AG22" s="269">
        <v>8</v>
      </c>
      <c r="AH22" s="269">
        <v>38</v>
      </c>
      <c r="AI22" s="269">
        <v>52</v>
      </c>
      <c r="AJ22" s="269">
        <v>0</v>
      </c>
      <c r="AK22" s="269">
        <v>0</v>
      </c>
      <c r="AL22" s="269">
        <v>932</v>
      </c>
      <c r="AM22" s="269">
        <v>0</v>
      </c>
      <c r="AN22" s="269">
        <v>45</v>
      </c>
      <c r="AO22" s="269">
        <v>26</v>
      </c>
      <c r="AP22" s="270">
        <v>75972</v>
      </c>
      <c r="AQ22" s="269">
        <v>0</v>
      </c>
      <c r="AR22" s="269">
        <v>134</v>
      </c>
      <c r="AS22" s="269">
        <v>0</v>
      </c>
      <c r="AT22" s="269">
        <v>0</v>
      </c>
      <c r="AU22" s="269">
        <v>0</v>
      </c>
      <c r="AV22" s="269">
        <v>-370</v>
      </c>
      <c r="AW22" s="270">
        <v>-236</v>
      </c>
      <c r="AX22" s="269">
        <v>75736</v>
      </c>
      <c r="AY22" s="270">
        <v>5841</v>
      </c>
      <c r="AZ22" s="270">
        <v>5605</v>
      </c>
      <c r="BA22" s="269">
        <v>81577</v>
      </c>
      <c r="BB22" s="270">
        <v>-75246</v>
      </c>
      <c r="BC22" s="269">
        <v>-69641</v>
      </c>
      <c r="BD22" s="270">
        <v>6331</v>
      </c>
      <c r="BE22" s="271"/>
      <c r="BG22" s="281" t="s">
        <v>463</v>
      </c>
      <c r="BH22" s="285" t="s">
        <v>281</v>
      </c>
      <c r="BI22" s="273">
        <f t="shared" si="0"/>
        <v>75736</v>
      </c>
      <c r="BJ22" s="274">
        <f t="shared" si="1"/>
        <v>75246</v>
      </c>
      <c r="BK22" s="275">
        <f t="shared" si="2"/>
        <v>0.99353015738882433</v>
      </c>
      <c r="BL22" s="276">
        <f t="shared" si="3"/>
        <v>6.4698426111756691E-3</v>
      </c>
      <c r="BM22" s="277"/>
      <c r="BN22" s="281" t="s">
        <v>463</v>
      </c>
      <c r="BO22" s="285" t="s">
        <v>281</v>
      </c>
      <c r="BP22" s="278">
        <f t="shared" si="4"/>
        <v>5841</v>
      </c>
      <c r="BQ22" s="279">
        <f t="shared" si="5"/>
        <v>75246</v>
      </c>
      <c r="BR22" s="280">
        <f t="shared" si="6"/>
        <v>-69405</v>
      </c>
      <c r="BS22" s="277"/>
    </row>
    <row r="23" spans="1:71" x14ac:dyDescent="0.2">
      <c r="A23" s="281" t="s">
        <v>464</v>
      </c>
      <c r="B23" s="282" t="s">
        <v>35</v>
      </c>
      <c r="C23" s="269">
        <v>0</v>
      </c>
      <c r="D23" s="269">
        <v>0</v>
      </c>
      <c r="E23" s="269">
        <v>0</v>
      </c>
      <c r="F23" s="269">
        <v>0</v>
      </c>
      <c r="G23" s="269">
        <v>0</v>
      </c>
      <c r="H23" s="269">
        <v>0</v>
      </c>
      <c r="I23" s="269">
        <v>0</v>
      </c>
      <c r="J23" s="269">
        <v>0</v>
      </c>
      <c r="K23" s="269">
        <v>0</v>
      </c>
      <c r="L23" s="269">
        <v>0</v>
      </c>
      <c r="M23" s="269">
        <v>0</v>
      </c>
      <c r="N23" s="269">
        <v>0</v>
      </c>
      <c r="O23" s="269">
        <v>0</v>
      </c>
      <c r="P23" s="269">
        <v>14</v>
      </c>
      <c r="Q23" s="269">
        <v>35</v>
      </c>
      <c r="R23" s="269">
        <v>133</v>
      </c>
      <c r="S23" s="269">
        <v>97</v>
      </c>
      <c r="T23" s="269">
        <v>134</v>
      </c>
      <c r="U23" s="269">
        <v>2833</v>
      </c>
      <c r="V23" s="269">
        <v>4090</v>
      </c>
      <c r="W23" s="269">
        <v>1162</v>
      </c>
      <c r="X23" s="269">
        <v>19</v>
      </c>
      <c r="Y23" s="269">
        <v>122</v>
      </c>
      <c r="Z23" s="269">
        <v>0</v>
      </c>
      <c r="AA23" s="269">
        <v>0</v>
      </c>
      <c r="AB23" s="269">
        <v>0</v>
      </c>
      <c r="AC23" s="269">
        <v>7</v>
      </c>
      <c r="AD23" s="269">
        <v>0</v>
      </c>
      <c r="AE23" s="269">
        <v>0</v>
      </c>
      <c r="AF23" s="269">
        <v>2</v>
      </c>
      <c r="AG23" s="269">
        <v>1</v>
      </c>
      <c r="AH23" s="269">
        <v>31</v>
      </c>
      <c r="AI23" s="269">
        <v>22</v>
      </c>
      <c r="AJ23" s="269">
        <v>4</v>
      </c>
      <c r="AK23" s="269">
        <v>0</v>
      </c>
      <c r="AL23" s="269">
        <v>528</v>
      </c>
      <c r="AM23" s="269">
        <v>4</v>
      </c>
      <c r="AN23" s="269">
        <v>0</v>
      </c>
      <c r="AO23" s="269">
        <v>3</v>
      </c>
      <c r="AP23" s="270">
        <v>9241</v>
      </c>
      <c r="AQ23" s="269">
        <v>56</v>
      </c>
      <c r="AR23" s="269">
        <v>2688</v>
      </c>
      <c r="AS23" s="269">
        <v>0</v>
      </c>
      <c r="AT23" s="269">
        <v>999</v>
      </c>
      <c r="AU23" s="269">
        <v>497</v>
      </c>
      <c r="AV23" s="269">
        <v>214</v>
      </c>
      <c r="AW23" s="270">
        <v>4454</v>
      </c>
      <c r="AX23" s="269">
        <v>13695</v>
      </c>
      <c r="AY23" s="270">
        <v>19567</v>
      </c>
      <c r="AZ23" s="270">
        <v>24021</v>
      </c>
      <c r="BA23" s="269">
        <v>33262</v>
      </c>
      <c r="BB23" s="270">
        <v>-9459</v>
      </c>
      <c r="BC23" s="269">
        <v>14562</v>
      </c>
      <c r="BD23" s="270">
        <v>23803</v>
      </c>
      <c r="BE23" s="271"/>
      <c r="BG23" s="281" t="s">
        <v>464</v>
      </c>
      <c r="BH23" s="283" t="s">
        <v>35</v>
      </c>
      <c r="BI23" s="273">
        <f t="shared" si="0"/>
        <v>13695</v>
      </c>
      <c r="BJ23" s="274">
        <f t="shared" si="1"/>
        <v>9459</v>
      </c>
      <c r="BK23" s="275">
        <f t="shared" si="2"/>
        <v>0.69069003285870756</v>
      </c>
      <c r="BL23" s="276">
        <f t="shared" si="3"/>
        <v>0.30930996714129244</v>
      </c>
      <c r="BM23" s="277"/>
      <c r="BN23" s="281" t="s">
        <v>464</v>
      </c>
      <c r="BO23" s="283" t="s">
        <v>35</v>
      </c>
      <c r="BP23" s="278">
        <f t="shared" si="4"/>
        <v>19567</v>
      </c>
      <c r="BQ23" s="279">
        <f t="shared" si="5"/>
        <v>9459</v>
      </c>
      <c r="BR23" s="280">
        <f t="shared" si="6"/>
        <v>10108</v>
      </c>
      <c r="BS23" s="277"/>
    </row>
    <row r="24" spans="1:71" x14ac:dyDescent="0.2">
      <c r="A24" s="281" t="s">
        <v>465</v>
      </c>
      <c r="B24" s="282" t="s">
        <v>466</v>
      </c>
      <c r="C24" s="269">
        <v>0</v>
      </c>
      <c r="D24" s="269">
        <v>0</v>
      </c>
      <c r="E24" s="269">
        <v>0</v>
      </c>
      <c r="F24" s="269">
        <v>0</v>
      </c>
      <c r="G24" s="269">
        <v>0</v>
      </c>
      <c r="H24" s="269">
        <v>0</v>
      </c>
      <c r="I24" s="269">
        <v>0</v>
      </c>
      <c r="J24" s="269">
        <v>2</v>
      </c>
      <c r="K24" s="269">
        <v>0</v>
      </c>
      <c r="L24" s="269">
        <v>0</v>
      </c>
      <c r="M24" s="269">
        <v>0</v>
      </c>
      <c r="N24" s="269">
        <v>0</v>
      </c>
      <c r="O24" s="269">
        <v>0</v>
      </c>
      <c r="P24" s="269">
        <v>1</v>
      </c>
      <c r="Q24" s="269">
        <v>1</v>
      </c>
      <c r="R24" s="269">
        <v>1</v>
      </c>
      <c r="S24" s="269">
        <v>0</v>
      </c>
      <c r="T24" s="269">
        <v>0</v>
      </c>
      <c r="U24" s="269">
        <v>1</v>
      </c>
      <c r="V24" s="269">
        <v>5661</v>
      </c>
      <c r="W24" s="269">
        <v>229</v>
      </c>
      <c r="X24" s="269">
        <v>0</v>
      </c>
      <c r="Y24" s="269">
        <v>25</v>
      </c>
      <c r="Z24" s="269">
        <v>0</v>
      </c>
      <c r="AA24" s="269">
        <v>0</v>
      </c>
      <c r="AB24" s="269">
        <v>0</v>
      </c>
      <c r="AC24" s="269">
        <v>9</v>
      </c>
      <c r="AD24" s="269">
        <v>1</v>
      </c>
      <c r="AE24" s="269">
        <v>1</v>
      </c>
      <c r="AF24" s="269">
        <v>1</v>
      </c>
      <c r="AG24" s="269">
        <v>1</v>
      </c>
      <c r="AH24" s="269">
        <v>29</v>
      </c>
      <c r="AI24" s="269">
        <v>3</v>
      </c>
      <c r="AJ24" s="269">
        <v>1</v>
      </c>
      <c r="AK24" s="269">
        <v>0</v>
      </c>
      <c r="AL24" s="269">
        <v>52</v>
      </c>
      <c r="AM24" s="269">
        <v>3</v>
      </c>
      <c r="AN24" s="269">
        <v>0</v>
      </c>
      <c r="AO24" s="269">
        <v>0</v>
      </c>
      <c r="AP24" s="270">
        <v>6022</v>
      </c>
      <c r="AQ24" s="269">
        <v>7</v>
      </c>
      <c r="AR24" s="269">
        <v>2964</v>
      </c>
      <c r="AS24" s="269">
        <v>0</v>
      </c>
      <c r="AT24" s="269">
        <v>2940</v>
      </c>
      <c r="AU24" s="269">
        <v>221</v>
      </c>
      <c r="AV24" s="269">
        <v>-1491</v>
      </c>
      <c r="AW24" s="270">
        <v>4641</v>
      </c>
      <c r="AX24" s="269">
        <v>10663</v>
      </c>
      <c r="AY24" s="270">
        <v>200904</v>
      </c>
      <c r="AZ24" s="270">
        <v>205545</v>
      </c>
      <c r="BA24" s="269">
        <v>211567</v>
      </c>
      <c r="BB24" s="270">
        <v>0</v>
      </c>
      <c r="BC24" s="269">
        <v>205545</v>
      </c>
      <c r="BD24" s="270">
        <v>211567</v>
      </c>
      <c r="BE24" s="271"/>
      <c r="BG24" s="281" t="s">
        <v>465</v>
      </c>
      <c r="BH24" s="283" t="s">
        <v>466</v>
      </c>
      <c r="BI24" s="273">
        <f t="shared" si="0"/>
        <v>10663</v>
      </c>
      <c r="BJ24" s="274">
        <f t="shared" si="1"/>
        <v>0</v>
      </c>
      <c r="BK24" s="275">
        <f t="shared" si="2"/>
        <v>0</v>
      </c>
      <c r="BL24" s="276">
        <f t="shared" si="3"/>
        <v>1</v>
      </c>
      <c r="BM24" s="277"/>
      <c r="BN24" s="281" t="s">
        <v>465</v>
      </c>
      <c r="BO24" s="283" t="s">
        <v>466</v>
      </c>
      <c r="BP24" s="278">
        <f t="shared" si="4"/>
        <v>200904</v>
      </c>
      <c r="BQ24" s="279">
        <f t="shared" si="5"/>
        <v>0</v>
      </c>
      <c r="BR24" s="280">
        <f t="shared" si="6"/>
        <v>200904</v>
      </c>
      <c r="BS24" s="277"/>
    </row>
    <row r="25" spans="1:71" x14ac:dyDescent="0.2">
      <c r="A25" s="281" t="s">
        <v>467</v>
      </c>
      <c r="B25" s="282" t="s">
        <v>192</v>
      </c>
      <c r="C25" s="269">
        <v>0</v>
      </c>
      <c r="D25" s="269">
        <v>0</v>
      </c>
      <c r="E25" s="269">
        <v>0</v>
      </c>
      <c r="F25" s="269">
        <v>0</v>
      </c>
      <c r="G25" s="269">
        <v>0</v>
      </c>
      <c r="H25" s="269">
        <v>0</v>
      </c>
      <c r="I25" s="269">
        <v>0</v>
      </c>
      <c r="J25" s="269">
        <v>0</v>
      </c>
      <c r="K25" s="269">
        <v>0</v>
      </c>
      <c r="L25" s="269">
        <v>0</v>
      </c>
      <c r="M25" s="269">
        <v>0</v>
      </c>
      <c r="N25" s="269">
        <v>0</v>
      </c>
      <c r="O25" s="269">
        <v>0</v>
      </c>
      <c r="P25" s="269">
        <v>0</v>
      </c>
      <c r="Q25" s="269">
        <v>0</v>
      </c>
      <c r="R25" s="269">
        <v>3</v>
      </c>
      <c r="S25" s="269">
        <v>0</v>
      </c>
      <c r="T25" s="269">
        <v>0</v>
      </c>
      <c r="U25" s="269">
        <v>0</v>
      </c>
      <c r="V25" s="269">
        <v>0</v>
      </c>
      <c r="W25" s="269">
        <v>16506</v>
      </c>
      <c r="X25" s="269">
        <v>0</v>
      </c>
      <c r="Y25" s="269">
        <v>0</v>
      </c>
      <c r="Z25" s="269">
        <v>0</v>
      </c>
      <c r="AA25" s="269">
        <v>0</v>
      </c>
      <c r="AB25" s="269">
        <v>0</v>
      </c>
      <c r="AC25" s="269">
        <v>0</v>
      </c>
      <c r="AD25" s="269">
        <v>0</v>
      </c>
      <c r="AE25" s="269">
        <v>0</v>
      </c>
      <c r="AF25" s="269">
        <v>6</v>
      </c>
      <c r="AG25" s="269">
        <v>0</v>
      </c>
      <c r="AH25" s="269">
        <v>94</v>
      </c>
      <c r="AI25" s="269">
        <v>3</v>
      </c>
      <c r="AJ25" s="269">
        <v>0</v>
      </c>
      <c r="AK25" s="269">
        <v>0</v>
      </c>
      <c r="AL25" s="269">
        <v>2264</v>
      </c>
      <c r="AM25" s="269">
        <v>0</v>
      </c>
      <c r="AN25" s="269">
        <v>0</v>
      </c>
      <c r="AO25" s="269">
        <v>0</v>
      </c>
      <c r="AP25" s="270">
        <v>18876</v>
      </c>
      <c r="AQ25" s="269">
        <v>0</v>
      </c>
      <c r="AR25" s="269">
        <v>5601</v>
      </c>
      <c r="AS25" s="269">
        <v>0</v>
      </c>
      <c r="AT25" s="269">
        <v>2765</v>
      </c>
      <c r="AU25" s="269">
        <v>399</v>
      </c>
      <c r="AV25" s="269">
        <v>249</v>
      </c>
      <c r="AW25" s="270">
        <v>9014</v>
      </c>
      <c r="AX25" s="269">
        <v>27890</v>
      </c>
      <c r="AY25" s="270">
        <v>30218</v>
      </c>
      <c r="AZ25" s="270">
        <v>39232</v>
      </c>
      <c r="BA25" s="269">
        <v>58108</v>
      </c>
      <c r="BB25" s="270">
        <v>-22752</v>
      </c>
      <c r="BC25" s="269">
        <v>16480</v>
      </c>
      <c r="BD25" s="270">
        <v>35356</v>
      </c>
      <c r="BE25" s="271"/>
      <c r="BG25" s="281" t="s">
        <v>467</v>
      </c>
      <c r="BH25" s="283" t="s">
        <v>192</v>
      </c>
      <c r="BI25" s="273">
        <f t="shared" si="0"/>
        <v>27890</v>
      </c>
      <c r="BJ25" s="274">
        <f t="shared" si="1"/>
        <v>22752</v>
      </c>
      <c r="BK25" s="275">
        <f t="shared" si="2"/>
        <v>0.81577626389386881</v>
      </c>
      <c r="BL25" s="276">
        <f t="shared" si="3"/>
        <v>0.18422373610613119</v>
      </c>
      <c r="BM25" s="277"/>
      <c r="BN25" s="281" t="s">
        <v>467</v>
      </c>
      <c r="BO25" s="283" t="s">
        <v>192</v>
      </c>
      <c r="BP25" s="278">
        <f t="shared" si="4"/>
        <v>30218</v>
      </c>
      <c r="BQ25" s="279">
        <f t="shared" si="5"/>
        <v>22752</v>
      </c>
      <c r="BR25" s="280">
        <f t="shared" si="6"/>
        <v>7466</v>
      </c>
      <c r="BS25" s="277"/>
    </row>
    <row r="26" spans="1:71" x14ac:dyDescent="0.2">
      <c r="A26" s="281" t="s">
        <v>468</v>
      </c>
      <c r="B26" s="282" t="s">
        <v>50</v>
      </c>
      <c r="C26" s="269">
        <v>6</v>
      </c>
      <c r="D26" s="269">
        <v>0</v>
      </c>
      <c r="E26" s="269">
        <v>0</v>
      </c>
      <c r="F26" s="269">
        <v>0</v>
      </c>
      <c r="G26" s="269">
        <v>156</v>
      </c>
      <c r="H26" s="269">
        <v>1</v>
      </c>
      <c r="I26" s="269">
        <v>188</v>
      </c>
      <c r="J26" s="269">
        <v>216</v>
      </c>
      <c r="K26" s="269">
        <v>2</v>
      </c>
      <c r="L26" s="269">
        <v>27</v>
      </c>
      <c r="M26" s="269">
        <v>13</v>
      </c>
      <c r="N26" s="269">
        <v>39</v>
      </c>
      <c r="O26" s="269">
        <v>763</v>
      </c>
      <c r="P26" s="269">
        <v>50</v>
      </c>
      <c r="Q26" s="269">
        <v>2</v>
      </c>
      <c r="R26" s="269">
        <v>18</v>
      </c>
      <c r="S26" s="269">
        <v>36</v>
      </c>
      <c r="T26" s="269">
        <v>34</v>
      </c>
      <c r="U26" s="269">
        <v>99</v>
      </c>
      <c r="V26" s="269">
        <v>1633</v>
      </c>
      <c r="W26" s="269">
        <v>56</v>
      </c>
      <c r="X26" s="269">
        <v>572</v>
      </c>
      <c r="Y26" s="269">
        <v>48</v>
      </c>
      <c r="Z26" s="269">
        <v>63</v>
      </c>
      <c r="AA26" s="269">
        <v>7</v>
      </c>
      <c r="AB26" s="269">
        <v>6</v>
      </c>
      <c r="AC26" s="269">
        <v>186</v>
      </c>
      <c r="AD26" s="269">
        <v>178</v>
      </c>
      <c r="AE26" s="269">
        <v>1</v>
      </c>
      <c r="AF26" s="269">
        <v>36</v>
      </c>
      <c r="AG26" s="269">
        <v>133</v>
      </c>
      <c r="AH26" s="269">
        <v>153</v>
      </c>
      <c r="AI26" s="269">
        <v>680</v>
      </c>
      <c r="AJ26" s="269">
        <v>133</v>
      </c>
      <c r="AK26" s="269">
        <v>189</v>
      </c>
      <c r="AL26" s="269">
        <v>134</v>
      </c>
      <c r="AM26" s="269">
        <v>173</v>
      </c>
      <c r="AN26" s="269">
        <v>62</v>
      </c>
      <c r="AO26" s="269">
        <v>112</v>
      </c>
      <c r="AP26" s="270">
        <v>6205</v>
      </c>
      <c r="AQ26" s="269">
        <v>214</v>
      </c>
      <c r="AR26" s="269">
        <v>2694</v>
      </c>
      <c r="AS26" s="269">
        <v>0</v>
      </c>
      <c r="AT26" s="269">
        <v>345</v>
      </c>
      <c r="AU26" s="269">
        <v>85</v>
      </c>
      <c r="AV26" s="269">
        <v>4</v>
      </c>
      <c r="AW26" s="270">
        <v>3342</v>
      </c>
      <c r="AX26" s="269">
        <v>9547</v>
      </c>
      <c r="AY26" s="270">
        <v>7819</v>
      </c>
      <c r="AZ26" s="270">
        <v>11161</v>
      </c>
      <c r="BA26" s="269">
        <v>17366</v>
      </c>
      <c r="BB26" s="270">
        <v>-5965</v>
      </c>
      <c r="BC26" s="269">
        <v>5196</v>
      </c>
      <c r="BD26" s="270">
        <v>11401</v>
      </c>
      <c r="BE26" s="271"/>
      <c r="BG26" s="281" t="s">
        <v>468</v>
      </c>
      <c r="BH26" s="283" t="s">
        <v>50</v>
      </c>
      <c r="BI26" s="273">
        <f t="shared" si="0"/>
        <v>9547</v>
      </c>
      <c r="BJ26" s="274">
        <f t="shared" si="1"/>
        <v>5965</v>
      </c>
      <c r="BK26" s="275">
        <f t="shared" si="2"/>
        <v>0.62480360322614437</v>
      </c>
      <c r="BL26" s="276">
        <f t="shared" si="3"/>
        <v>0.37519639677385563</v>
      </c>
      <c r="BM26" s="277"/>
      <c r="BN26" s="281" t="s">
        <v>468</v>
      </c>
      <c r="BO26" s="283" t="s">
        <v>50</v>
      </c>
      <c r="BP26" s="278">
        <f t="shared" si="4"/>
        <v>7819</v>
      </c>
      <c r="BQ26" s="279">
        <f t="shared" si="5"/>
        <v>5965</v>
      </c>
      <c r="BR26" s="280">
        <f t="shared" si="6"/>
        <v>1854</v>
      </c>
      <c r="BS26" s="277"/>
    </row>
    <row r="27" spans="1:71" x14ac:dyDescent="0.2">
      <c r="A27" s="281" t="s">
        <v>469</v>
      </c>
      <c r="B27" s="282" t="s">
        <v>36</v>
      </c>
      <c r="C27" s="269">
        <v>15</v>
      </c>
      <c r="D27" s="269">
        <v>0</v>
      </c>
      <c r="E27" s="269">
        <v>0</v>
      </c>
      <c r="F27" s="269">
        <v>0</v>
      </c>
      <c r="G27" s="269">
        <v>9</v>
      </c>
      <c r="H27" s="269">
        <v>0</v>
      </c>
      <c r="I27" s="269">
        <v>52</v>
      </c>
      <c r="J27" s="269">
        <v>188</v>
      </c>
      <c r="K27" s="269">
        <v>1</v>
      </c>
      <c r="L27" s="269">
        <v>41</v>
      </c>
      <c r="M27" s="269">
        <v>8</v>
      </c>
      <c r="N27" s="269">
        <v>19</v>
      </c>
      <c r="O27" s="269">
        <v>70</v>
      </c>
      <c r="P27" s="269">
        <v>63</v>
      </c>
      <c r="Q27" s="269">
        <v>2</v>
      </c>
      <c r="R27" s="269">
        <v>9</v>
      </c>
      <c r="S27" s="269">
        <v>6</v>
      </c>
      <c r="T27" s="269">
        <v>21</v>
      </c>
      <c r="U27" s="269">
        <v>41</v>
      </c>
      <c r="V27" s="269">
        <v>342</v>
      </c>
      <c r="W27" s="269">
        <v>23</v>
      </c>
      <c r="X27" s="269">
        <v>16</v>
      </c>
      <c r="Y27" s="269">
        <v>9</v>
      </c>
      <c r="Z27" s="269">
        <v>96</v>
      </c>
      <c r="AA27" s="269">
        <v>57</v>
      </c>
      <c r="AB27" s="269">
        <v>5</v>
      </c>
      <c r="AC27" s="269">
        <v>89</v>
      </c>
      <c r="AD27" s="269">
        <v>28</v>
      </c>
      <c r="AE27" s="269">
        <v>574</v>
      </c>
      <c r="AF27" s="269">
        <v>41</v>
      </c>
      <c r="AG27" s="269">
        <v>6</v>
      </c>
      <c r="AH27" s="269">
        <v>140</v>
      </c>
      <c r="AI27" s="269">
        <v>255</v>
      </c>
      <c r="AJ27" s="269">
        <v>95</v>
      </c>
      <c r="AK27" s="269">
        <v>7</v>
      </c>
      <c r="AL27" s="269">
        <v>29</v>
      </c>
      <c r="AM27" s="269">
        <v>65</v>
      </c>
      <c r="AN27" s="269">
        <v>0</v>
      </c>
      <c r="AO27" s="269">
        <v>0</v>
      </c>
      <c r="AP27" s="270">
        <v>2422</v>
      </c>
      <c r="AQ27" s="269">
        <v>0</v>
      </c>
      <c r="AR27" s="269">
        <v>0</v>
      </c>
      <c r="AS27" s="269">
        <v>0</v>
      </c>
      <c r="AT27" s="269">
        <v>11526</v>
      </c>
      <c r="AU27" s="269">
        <v>515</v>
      </c>
      <c r="AV27" s="269">
        <v>0</v>
      </c>
      <c r="AW27" s="270">
        <v>12041</v>
      </c>
      <c r="AX27" s="269">
        <v>14463</v>
      </c>
      <c r="AY27" s="270">
        <v>0</v>
      </c>
      <c r="AZ27" s="270">
        <v>12041</v>
      </c>
      <c r="BA27" s="269">
        <v>14463</v>
      </c>
      <c r="BB27" s="270">
        <v>0</v>
      </c>
      <c r="BC27" s="269">
        <v>12041</v>
      </c>
      <c r="BD27" s="270">
        <v>14463</v>
      </c>
      <c r="BE27" s="271"/>
      <c r="BG27" s="281" t="s">
        <v>469</v>
      </c>
      <c r="BH27" s="283" t="s">
        <v>36</v>
      </c>
      <c r="BI27" s="273">
        <f t="shared" si="0"/>
        <v>14463</v>
      </c>
      <c r="BJ27" s="274">
        <f t="shared" si="1"/>
        <v>0</v>
      </c>
      <c r="BK27" s="275">
        <f t="shared" si="2"/>
        <v>0</v>
      </c>
      <c r="BL27" s="276">
        <f t="shared" si="3"/>
        <v>1</v>
      </c>
      <c r="BM27" s="277"/>
      <c r="BN27" s="281" t="s">
        <v>469</v>
      </c>
      <c r="BO27" s="283" t="s">
        <v>36</v>
      </c>
      <c r="BP27" s="278">
        <f t="shared" si="4"/>
        <v>0</v>
      </c>
      <c r="BQ27" s="279">
        <f t="shared" si="5"/>
        <v>0</v>
      </c>
      <c r="BR27" s="280">
        <f t="shared" si="6"/>
        <v>0</v>
      </c>
      <c r="BS27" s="277"/>
    </row>
    <row r="28" spans="1:71" x14ac:dyDescent="0.2">
      <c r="A28" s="281" t="s">
        <v>470</v>
      </c>
      <c r="B28" s="282" t="s">
        <v>193</v>
      </c>
      <c r="C28" s="269">
        <v>51</v>
      </c>
      <c r="D28" s="269">
        <v>0</v>
      </c>
      <c r="E28" s="269">
        <v>0</v>
      </c>
      <c r="F28" s="269">
        <v>1</v>
      </c>
      <c r="G28" s="269">
        <v>233</v>
      </c>
      <c r="H28" s="269">
        <v>4</v>
      </c>
      <c r="I28" s="269">
        <v>637</v>
      </c>
      <c r="J28" s="269">
        <v>1755</v>
      </c>
      <c r="K28" s="269">
        <v>10</v>
      </c>
      <c r="L28" s="269">
        <v>407</v>
      </c>
      <c r="M28" s="269">
        <v>81</v>
      </c>
      <c r="N28" s="269">
        <v>207</v>
      </c>
      <c r="O28" s="269">
        <v>836</v>
      </c>
      <c r="P28" s="269">
        <v>397</v>
      </c>
      <c r="Q28" s="269">
        <v>20</v>
      </c>
      <c r="R28" s="269">
        <v>61</v>
      </c>
      <c r="S28" s="269">
        <v>47</v>
      </c>
      <c r="T28" s="269">
        <v>183</v>
      </c>
      <c r="U28" s="269">
        <v>220</v>
      </c>
      <c r="V28" s="269">
        <v>1174</v>
      </c>
      <c r="W28" s="269">
        <v>444</v>
      </c>
      <c r="X28" s="269">
        <v>205</v>
      </c>
      <c r="Y28" s="269">
        <v>47</v>
      </c>
      <c r="Z28" s="269">
        <v>744</v>
      </c>
      <c r="AA28" s="269">
        <v>81</v>
      </c>
      <c r="AB28" s="269">
        <v>122</v>
      </c>
      <c r="AC28" s="269">
        <v>687</v>
      </c>
      <c r="AD28" s="269">
        <v>56</v>
      </c>
      <c r="AE28" s="269">
        <v>94</v>
      </c>
      <c r="AF28" s="269">
        <v>111</v>
      </c>
      <c r="AG28" s="269">
        <v>9</v>
      </c>
      <c r="AH28" s="269">
        <v>206</v>
      </c>
      <c r="AI28" s="269">
        <v>925</v>
      </c>
      <c r="AJ28" s="269">
        <v>454</v>
      </c>
      <c r="AK28" s="269">
        <v>16</v>
      </c>
      <c r="AL28" s="269">
        <v>166</v>
      </c>
      <c r="AM28" s="269">
        <v>1171</v>
      </c>
      <c r="AN28" s="269">
        <v>0</v>
      </c>
      <c r="AO28" s="269">
        <v>11</v>
      </c>
      <c r="AP28" s="270">
        <v>11873</v>
      </c>
      <c r="AQ28" s="269">
        <v>2</v>
      </c>
      <c r="AR28" s="269">
        <v>5663</v>
      </c>
      <c r="AS28" s="269">
        <v>0</v>
      </c>
      <c r="AT28" s="269">
        <v>0</v>
      </c>
      <c r="AU28" s="269">
        <v>0</v>
      </c>
      <c r="AV28" s="269">
        <v>0</v>
      </c>
      <c r="AW28" s="270">
        <v>5665</v>
      </c>
      <c r="AX28" s="269">
        <v>17538</v>
      </c>
      <c r="AY28" s="270">
        <v>48</v>
      </c>
      <c r="AZ28" s="270">
        <v>5713</v>
      </c>
      <c r="BA28" s="269">
        <v>17586</v>
      </c>
      <c r="BB28" s="270">
        <v>-10304</v>
      </c>
      <c r="BC28" s="269">
        <v>-4591</v>
      </c>
      <c r="BD28" s="270">
        <v>7282</v>
      </c>
      <c r="BE28" s="271"/>
      <c r="BG28" s="281" t="s">
        <v>470</v>
      </c>
      <c r="BH28" s="283" t="s">
        <v>193</v>
      </c>
      <c r="BI28" s="273">
        <f t="shared" si="0"/>
        <v>17538</v>
      </c>
      <c r="BJ28" s="274">
        <f t="shared" si="1"/>
        <v>10304</v>
      </c>
      <c r="BK28" s="275">
        <f t="shared" si="2"/>
        <v>0.58752423309385338</v>
      </c>
      <c r="BL28" s="276">
        <f t="shared" si="3"/>
        <v>0.41247576690614662</v>
      </c>
      <c r="BM28" s="277"/>
      <c r="BN28" s="281" t="s">
        <v>470</v>
      </c>
      <c r="BO28" s="283" t="s">
        <v>193</v>
      </c>
      <c r="BP28" s="278">
        <f t="shared" si="4"/>
        <v>48</v>
      </c>
      <c r="BQ28" s="279">
        <f t="shared" si="5"/>
        <v>10304</v>
      </c>
      <c r="BR28" s="280">
        <f t="shared" si="6"/>
        <v>-10256</v>
      </c>
      <c r="BS28" s="277"/>
    </row>
    <row r="29" spans="1:71" x14ac:dyDescent="0.2">
      <c r="A29" s="281" t="s">
        <v>471</v>
      </c>
      <c r="B29" s="282" t="s">
        <v>286</v>
      </c>
      <c r="C29" s="269">
        <v>3</v>
      </c>
      <c r="D29" s="269">
        <v>0</v>
      </c>
      <c r="E29" s="269">
        <v>0</v>
      </c>
      <c r="F29" s="269">
        <v>0</v>
      </c>
      <c r="G29" s="269">
        <v>32</v>
      </c>
      <c r="H29" s="269">
        <v>0</v>
      </c>
      <c r="I29" s="269">
        <v>30</v>
      </c>
      <c r="J29" s="269">
        <v>145</v>
      </c>
      <c r="K29" s="269">
        <v>1</v>
      </c>
      <c r="L29" s="269">
        <v>12</v>
      </c>
      <c r="M29" s="269">
        <v>2</v>
      </c>
      <c r="N29" s="269">
        <v>5</v>
      </c>
      <c r="O29" s="269">
        <v>18</v>
      </c>
      <c r="P29" s="269">
        <v>11</v>
      </c>
      <c r="Q29" s="269">
        <v>1</v>
      </c>
      <c r="R29" s="269">
        <v>3</v>
      </c>
      <c r="S29" s="269">
        <v>3</v>
      </c>
      <c r="T29" s="269">
        <v>11</v>
      </c>
      <c r="U29" s="269">
        <v>14</v>
      </c>
      <c r="V29" s="269">
        <v>50</v>
      </c>
      <c r="W29" s="269">
        <v>12</v>
      </c>
      <c r="X29" s="269">
        <v>10</v>
      </c>
      <c r="Y29" s="269">
        <v>11</v>
      </c>
      <c r="Z29" s="269">
        <v>3</v>
      </c>
      <c r="AA29" s="269">
        <v>175</v>
      </c>
      <c r="AB29" s="269">
        <v>15</v>
      </c>
      <c r="AC29" s="269">
        <v>69</v>
      </c>
      <c r="AD29" s="269">
        <v>13</v>
      </c>
      <c r="AE29" s="269">
        <v>10</v>
      </c>
      <c r="AF29" s="269">
        <v>16</v>
      </c>
      <c r="AG29" s="269">
        <v>1</v>
      </c>
      <c r="AH29" s="269">
        <v>69</v>
      </c>
      <c r="AI29" s="269">
        <v>401</v>
      </c>
      <c r="AJ29" s="269">
        <v>195</v>
      </c>
      <c r="AK29" s="269">
        <v>9</v>
      </c>
      <c r="AL29" s="269">
        <v>23</v>
      </c>
      <c r="AM29" s="269">
        <v>289</v>
      </c>
      <c r="AN29" s="269">
        <v>0</v>
      </c>
      <c r="AO29" s="269">
        <v>3</v>
      </c>
      <c r="AP29" s="270">
        <v>1665</v>
      </c>
      <c r="AQ29" s="269">
        <v>2</v>
      </c>
      <c r="AR29" s="269">
        <v>1652</v>
      </c>
      <c r="AS29" s="269">
        <v>-19</v>
      </c>
      <c r="AT29" s="269">
        <v>0</v>
      </c>
      <c r="AU29" s="269">
        <v>0</v>
      </c>
      <c r="AV29" s="269">
        <v>0</v>
      </c>
      <c r="AW29" s="270">
        <v>1635</v>
      </c>
      <c r="AX29" s="269">
        <v>3300</v>
      </c>
      <c r="AY29" s="270">
        <v>13</v>
      </c>
      <c r="AZ29" s="270">
        <v>1648</v>
      </c>
      <c r="BA29" s="269">
        <v>3313</v>
      </c>
      <c r="BB29" s="270">
        <v>-1418</v>
      </c>
      <c r="BC29" s="269">
        <v>230</v>
      </c>
      <c r="BD29" s="270">
        <v>1895</v>
      </c>
      <c r="BE29" s="271"/>
      <c r="BG29" s="281" t="s">
        <v>471</v>
      </c>
      <c r="BH29" s="283" t="s">
        <v>286</v>
      </c>
      <c r="BI29" s="273">
        <f t="shared" si="0"/>
        <v>3300</v>
      </c>
      <c r="BJ29" s="274">
        <f t="shared" si="1"/>
        <v>1418</v>
      </c>
      <c r="BK29" s="275">
        <f t="shared" si="2"/>
        <v>0.42969696969696969</v>
      </c>
      <c r="BL29" s="276">
        <f t="shared" si="3"/>
        <v>0.57030303030303031</v>
      </c>
      <c r="BM29" s="277"/>
      <c r="BN29" s="281" t="s">
        <v>471</v>
      </c>
      <c r="BO29" s="283" t="s">
        <v>286</v>
      </c>
      <c r="BP29" s="278">
        <f t="shared" si="4"/>
        <v>13</v>
      </c>
      <c r="BQ29" s="279">
        <f t="shared" si="5"/>
        <v>1418</v>
      </c>
      <c r="BR29" s="280">
        <f t="shared" si="6"/>
        <v>-1405</v>
      </c>
      <c r="BS29" s="277"/>
    </row>
    <row r="30" spans="1:71" x14ac:dyDescent="0.2">
      <c r="A30" s="281" t="s">
        <v>472</v>
      </c>
      <c r="B30" s="282" t="s">
        <v>282</v>
      </c>
      <c r="C30" s="269">
        <v>2</v>
      </c>
      <c r="D30" s="269">
        <v>0</v>
      </c>
      <c r="E30" s="269">
        <v>0</v>
      </c>
      <c r="F30" s="269">
        <v>0</v>
      </c>
      <c r="G30" s="269">
        <v>15</v>
      </c>
      <c r="H30" s="269">
        <v>0</v>
      </c>
      <c r="I30" s="269">
        <v>11</v>
      </c>
      <c r="J30" s="269">
        <v>137</v>
      </c>
      <c r="K30" s="269">
        <v>0</v>
      </c>
      <c r="L30" s="269">
        <v>0</v>
      </c>
      <c r="M30" s="269">
        <v>3</v>
      </c>
      <c r="N30" s="269">
        <v>1</v>
      </c>
      <c r="O30" s="269">
        <v>4</v>
      </c>
      <c r="P30" s="269">
        <v>1</v>
      </c>
      <c r="Q30" s="269">
        <v>0</v>
      </c>
      <c r="R30" s="269">
        <v>0</v>
      </c>
      <c r="S30" s="269">
        <v>3</v>
      </c>
      <c r="T30" s="269">
        <v>5</v>
      </c>
      <c r="U30" s="269">
        <v>5</v>
      </c>
      <c r="V30" s="269">
        <v>38</v>
      </c>
      <c r="W30" s="269">
        <v>13</v>
      </c>
      <c r="X30" s="269">
        <v>3</v>
      </c>
      <c r="Y30" s="269">
        <v>28</v>
      </c>
      <c r="Z30" s="269">
        <v>90</v>
      </c>
      <c r="AA30" s="269">
        <v>4</v>
      </c>
      <c r="AB30" s="269">
        <v>0</v>
      </c>
      <c r="AC30" s="269">
        <v>41</v>
      </c>
      <c r="AD30" s="269">
        <v>35</v>
      </c>
      <c r="AE30" s="269">
        <v>0</v>
      </c>
      <c r="AF30" s="269">
        <v>34</v>
      </c>
      <c r="AG30" s="269">
        <v>4</v>
      </c>
      <c r="AH30" s="269">
        <v>468</v>
      </c>
      <c r="AI30" s="269">
        <v>224</v>
      </c>
      <c r="AJ30" s="269">
        <v>161</v>
      </c>
      <c r="AK30" s="269">
        <v>0</v>
      </c>
      <c r="AL30" s="269">
        <v>13</v>
      </c>
      <c r="AM30" s="269">
        <v>571</v>
      </c>
      <c r="AN30" s="269">
        <v>0</v>
      </c>
      <c r="AO30" s="269">
        <v>34</v>
      </c>
      <c r="AP30" s="270">
        <v>1948</v>
      </c>
      <c r="AQ30" s="269">
        <v>0</v>
      </c>
      <c r="AR30" s="269">
        <v>250</v>
      </c>
      <c r="AS30" s="269">
        <v>427</v>
      </c>
      <c r="AT30" s="269">
        <v>0</v>
      </c>
      <c r="AU30" s="269">
        <v>0</v>
      </c>
      <c r="AV30" s="269">
        <v>0</v>
      </c>
      <c r="AW30" s="270">
        <v>677</v>
      </c>
      <c r="AX30" s="269">
        <v>2625</v>
      </c>
      <c r="AY30" s="270">
        <v>3</v>
      </c>
      <c r="AZ30" s="270">
        <v>680</v>
      </c>
      <c r="BA30" s="269">
        <v>2628</v>
      </c>
      <c r="BB30" s="270">
        <v>-1047</v>
      </c>
      <c r="BC30" s="269">
        <v>-367</v>
      </c>
      <c r="BD30" s="270">
        <v>1581</v>
      </c>
      <c r="BE30" s="271"/>
      <c r="BG30" s="281" t="s">
        <v>472</v>
      </c>
      <c r="BH30" s="283" t="s">
        <v>282</v>
      </c>
      <c r="BI30" s="273">
        <f t="shared" si="0"/>
        <v>2625</v>
      </c>
      <c r="BJ30" s="274">
        <f t="shared" si="1"/>
        <v>1047</v>
      </c>
      <c r="BK30" s="275">
        <f t="shared" si="2"/>
        <v>0.39885714285714285</v>
      </c>
      <c r="BL30" s="276">
        <f t="shared" si="3"/>
        <v>0.6011428571428572</v>
      </c>
      <c r="BM30" s="277"/>
      <c r="BN30" s="281" t="s">
        <v>472</v>
      </c>
      <c r="BO30" s="283" t="s">
        <v>282</v>
      </c>
      <c r="BP30" s="278">
        <f t="shared" si="4"/>
        <v>3</v>
      </c>
      <c r="BQ30" s="279">
        <f t="shared" si="5"/>
        <v>1047</v>
      </c>
      <c r="BR30" s="280">
        <f t="shared" si="6"/>
        <v>-1044</v>
      </c>
      <c r="BS30" s="277"/>
    </row>
    <row r="31" spans="1:71" x14ac:dyDescent="0.2">
      <c r="A31" s="281" t="s">
        <v>473</v>
      </c>
      <c r="B31" s="282" t="s">
        <v>385</v>
      </c>
      <c r="C31" s="269">
        <v>372</v>
      </c>
      <c r="D31" s="269">
        <v>2</v>
      </c>
      <c r="E31" s="269">
        <v>1</v>
      </c>
      <c r="F31" s="269">
        <v>1</v>
      </c>
      <c r="G31" s="269">
        <v>1301</v>
      </c>
      <c r="H31" s="269">
        <v>9</v>
      </c>
      <c r="I31" s="269">
        <v>990</v>
      </c>
      <c r="J31" s="269">
        <v>2346</v>
      </c>
      <c r="K31" s="269">
        <v>14</v>
      </c>
      <c r="L31" s="269">
        <v>712</v>
      </c>
      <c r="M31" s="269">
        <v>53</v>
      </c>
      <c r="N31" s="269">
        <v>108</v>
      </c>
      <c r="O31" s="269">
        <v>897</v>
      </c>
      <c r="P31" s="269">
        <v>764</v>
      </c>
      <c r="Q31" s="269">
        <v>65</v>
      </c>
      <c r="R31" s="269">
        <v>233</v>
      </c>
      <c r="S31" s="269">
        <v>238</v>
      </c>
      <c r="T31" s="269">
        <v>273</v>
      </c>
      <c r="U31" s="269">
        <v>1238</v>
      </c>
      <c r="V31" s="269">
        <v>9248</v>
      </c>
      <c r="W31" s="269">
        <v>1420</v>
      </c>
      <c r="X31" s="269">
        <v>844</v>
      </c>
      <c r="Y31" s="269">
        <v>854</v>
      </c>
      <c r="Z31" s="269">
        <v>126</v>
      </c>
      <c r="AA31" s="269">
        <v>34</v>
      </c>
      <c r="AB31" s="269">
        <v>25</v>
      </c>
      <c r="AC31" s="269">
        <v>333</v>
      </c>
      <c r="AD31" s="269">
        <v>60</v>
      </c>
      <c r="AE31" s="269">
        <v>57</v>
      </c>
      <c r="AF31" s="269">
        <v>137</v>
      </c>
      <c r="AG31" s="269">
        <v>78</v>
      </c>
      <c r="AH31" s="269">
        <v>169</v>
      </c>
      <c r="AI31" s="269">
        <v>760</v>
      </c>
      <c r="AJ31" s="269">
        <v>2789</v>
      </c>
      <c r="AK31" s="269">
        <v>154</v>
      </c>
      <c r="AL31" s="269">
        <v>1082</v>
      </c>
      <c r="AM31" s="269">
        <v>2699</v>
      </c>
      <c r="AN31" s="269">
        <v>119</v>
      </c>
      <c r="AO31" s="269">
        <v>189</v>
      </c>
      <c r="AP31" s="270">
        <v>30794</v>
      </c>
      <c r="AQ31" s="269">
        <v>1037</v>
      </c>
      <c r="AR31" s="269">
        <v>41323</v>
      </c>
      <c r="AS31" s="269">
        <v>4</v>
      </c>
      <c r="AT31" s="269">
        <v>1851</v>
      </c>
      <c r="AU31" s="269">
        <v>888</v>
      </c>
      <c r="AV31" s="269">
        <v>30</v>
      </c>
      <c r="AW31" s="270">
        <v>45133</v>
      </c>
      <c r="AX31" s="269">
        <v>75927</v>
      </c>
      <c r="AY31" s="270">
        <v>11395</v>
      </c>
      <c r="AZ31" s="270">
        <v>56528</v>
      </c>
      <c r="BA31" s="269">
        <v>87322</v>
      </c>
      <c r="BB31" s="270">
        <v>-58193</v>
      </c>
      <c r="BC31" s="269">
        <v>-1665</v>
      </c>
      <c r="BD31" s="270">
        <v>29129</v>
      </c>
      <c r="BE31" s="271"/>
      <c r="BG31" s="281" t="s">
        <v>473</v>
      </c>
      <c r="BH31" s="283" t="s">
        <v>385</v>
      </c>
      <c r="BI31" s="273">
        <f t="shared" si="0"/>
        <v>75927</v>
      </c>
      <c r="BJ31" s="274">
        <f t="shared" si="1"/>
        <v>58193</v>
      </c>
      <c r="BK31" s="275">
        <f t="shared" si="2"/>
        <v>0.76643354801322328</v>
      </c>
      <c r="BL31" s="276">
        <f t="shared" si="3"/>
        <v>0.23356645198677672</v>
      </c>
      <c r="BM31" s="277"/>
      <c r="BN31" s="281" t="s">
        <v>473</v>
      </c>
      <c r="BO31" s="283" t="s">
        <v>385</v>
      </c>
      <c r="BP31" s="278">
        <f t="shared" si="4"/>
        <v>11395</v>
      </c>
      <c r="BQ31" s="279">
        <f t="shared" si="5"/>
        <v>58193</v>
      </c>
      <c r="BR31" s="280">
        <f t="shared" si="6"/>
        <v>-46798</v>
      </c>
      <c r="BS31" s="277"/>
    </row>
    <row r="32" spans="1:71" x14ac:dyDescent="0.2">
      <c r="A32" s="281" t="s">
        <v>474</v>
      </c>
      <c r="B32" s="282" t="s">
        <v>37</v>
      </c>
      <c r="C32" s="269">
        <v>26</v>
      </c>
      <c r="D32" s="269">
        <v>0</v>
      </c>
      <c r="E32" s="269">
        <v>0</v>
      </c>
      <c r="F32" s="269">
        <v>3</v>
      </c>
      <c r="G32" s="269">
        <v>76</v>
      </c>
      <c r="H32" s="269">
        <v>2</v>
      </c>
      <c r="I32" s="269">
        <v>88</v>
      </c>
      <c r="J32" s="269">
        <v>347</v>
      </c>
      <c r="K32" s="269">
        <v>4</v>
      </c>
      <c r="L32" s="269">
        <v>34</v>
      </c>
      <c r="M32" s="269">
        <v>15</v>
      </c>
      <c r="N32" s="269">
        <v>18</v>
      </c>
      <c r="O32" s="269">
        <v>176</v>
      </c>
      <c r="P32" s="269">
        <v>187</v>
      </c>
      <c r="Q32" s="269">
        <v>9</v>
      </c>
      <c r="R32" s="269">
        <v>36</v>
      </c>
      <c r="S32" s="269">
        <v>53</v>
      </c>
      <c r="T32" s="269">
        <v>36</v>
      </c>
      <c r="U32" s="269">
        <v>138</v>
      </c>
      <c r="V32" s="269">
        <v>1299</v>
      </c>
      <c r="W32" s="269">
        <v>136</v>
      </c>
      <c r="X32" s="269">
        <v>190</v>
      </c>
      <c r="Y32" s="269">
        <v>182</v>
      </c>
      <c r="Z32" s="269">
        <v>139</v>
      </c>
      <c r="AA32" s="269">
        <v>45</v>
      </c>
      <c r="AB32" s="269">
        <v>42</v>
      </c>
      <c r="AC32" s="269">
        <v>515</v>
      </c>
      <c r="AD32" s="269">
        <v>515</v>
      </c>
      <c r="AE32" s="269">
        <v>4493</v>
      </c>
      <c r="AF32" s="269">
        <v>120</v>
      </c>
      <c r="AG32" s="269">
        <v>17</v>
      </c>
      <c r="AH32" s="269">
        <v>361</v>
      </c>
      <c r="AI32" s="269">
        <v>356</v>
      </c>
      <c r="AJ32" s="269">
        <v>293</v>
      </c>
      <c r="AK32" s="269">
        <v>102</v>
      </c>
      <c r="AL32" s="269">
        <v>173</v>
      </c>
      <c r="AM32" s="269">
        <v>201</v>
      </c>
      <c r="AN32" s="269">
        <v>0</v>
      </c>
      <c r="AO32" s="269">
        <v>7</v>
      </c>
      <c r="AP32" s="270">
        <v>10434</v>
      </c>
      <c r="AQ32" s="269">
        <v>0</v>
      </c>
      <c r="AR32" s="269">
        <v>15741</v>
      </c>
      <c r="AS32" s="269">
        <v>0</v>
      </c>
      <c r="AT32" s="269">
        <v>0</v>
      </c>
      <c r="AU32" s="269">
        <v>0</v>
      </c>
      <c r="AV32" s="269">
        <v>0</v>
      </c>
      <c r="AW32" s="270">
        <v>15741</v>
      </c>
      <c r="AX32" s="269">
        <v>26175</v>
      </c>
      <c r="AY32" s="270">
        <v>669</v>
      </c>
      <c r="AZ32" s="270">
        <v>16410</v>
      </c>
      <c r="BA32" s="269">
        <v>26844</v>
      </c>
      <c r="BB32" s="270">
        <v>-16141</v>
      </c>
      <c r="BC32" s="269">
        <v>269</v>
      </c>
      <c r="BD32" s="270">
        <v>10703</v>
      </c>
      <c r="BE32" s="271"/>
      <c r="BG32" s="281" t="s">
        <v>474</v>
      </c>
      <c r="BH32" s="283" t="s">
        <v>37</v>
      </c>
      <c r="BI32" s="273">
        <f t="shared" si="0"/>
        <v>26175</v>
      </c>
      <c r="BJ32" s="274">
        <f t="shared" si="1"/>
        <v>16141</v>
      </c>
      <c r="BK32" s="275">
        <f t="shared" si="2"/>
        <v>0.61665711556829039</v>
      </c>
      <c r="BL32" s="276">
        <f t="shared" si="3"/>
        <v>0.38334288443170961</v>
      </c>
      <c r="BM32" s="277"/>
      <c r="BN32" s="281" t="s">
        <v>474</v>
      </c>
      <c r="BO32" s="283" t="s">
        <v>37</v>
      </c>
      <c r="BP32" s="278">
        <f t="shared" si="4"/>
        <v>669</v>
      </c>
      <c r="BQ32" s="279">
        <f t="shared" si="5"/>
        <v>16141</v>
      </c>
      <c r="BR32" s="280">
        <f t="shared" si="6"/>
        <v>-15472</v>
      </c>
      <c r="BS32" s="277"/>
    </row>
    <row r="33" spans="1:71" x14ac:dyDescent="0.2">
      <c r="A33" s="281" t="s">
        <v>475</v>
      </c>
      <c r="B33" s="282" t="s">
        <v>38</v>
      </c>
      <c r="C33" s="269">
        <v>10</v>
      </c>
      <c r="D33" s="269">
        <v>0</v>
      </c>
      <c r="E33" s="269">
        <v>0</v>
      </c>
      <c r="F33" s="269">
        <v>0</v>
      </c>
      <c r="G33" s="269">
        <v>24</v>
      </c>
      <c r="H33" s="269">
        <v>0</v>
      </c>
      <c r="I33" s="269">
        <v>13</v>
      </c>
      <c r="J33" s="269">
        <v>101</v>
      </c>
      <c r="K33" s="269">
        <v>1</v>
      </c>
      <c r="L33" s="269">
        <v>6</v>
      </c>
      <c r="M33" s="269">
        <v>3</v>
      </c>
      <c r="N33" s="269">
        <v>5</v>
      </c>
      <c r="O33" s="269">
        <v>21</v>
      </c>
      <c r="P33" s="269">
        <v>53</v>
      </c>
      <c r="Q33" s="269">
        <v>3</v>
      </c>
      <c r="R33" s="269">
        <v>9</v>
      </c>
      <c r="S33" s="269">
        <v>9</v>
      </c>
      <c r="T33" s="269">
        <v>3</v>
      </c>
      <c r="U33" s="269">
        <v>44</v>
      </c>
      <c r="V33" s="269">
        <v>395</v>
      </c>
      <c r="W33" s="269">
        <v>14</v>
      </c>
      <c r="X33" s="269">
        <v>17</v>
      </c>
      <c r="Y33" s="269">
        <v>50</v>
      </c>
      <c r="Z33" s="269">
        <v>14</v>
      </c>
      <c r="AA33" s="269">
        <v>1</v>
      </c>
      <c r="AB33" s="269">
        <v>1</v>
      </c>
      <c r="AC33" s="269">
        <v>794</v>
      </c>
      <c r="AD33" s="269">
        <v>154</v>
      </c>
      <c r="AE33" s="269">
        <v>1032</v>
      </c>
      <c r="AF33" s="269">
        <v>247</v>
      </c>
      <c r="AG33" s="269">
        <v>125</v>
      </c>
      <c r="AH33" s="269">
        <v>28</v>
      </c>
      <c r="AI33" s="269">
        <v>209</v>
      </c>
      <c r="AJ33" s="269">
        <v>870</v>
      </c>
      <c r="AK33" s="269">
        <v>59</v>
      </c>
      <c r="AL33" s="269">
        <v>103</v>
      </c>
      <c r="AM33" s="269">
        <v>309</v>
      </c>
      <c r="AN33" s="269">
        <v>0</v>
      </c>
      <c r="AO33" s="269">
        <v>74</v>
      </c>
      <c r="AP33" s="270">
        <v>4801</v>
      </c>
      <c r="AQ33" s="269">
        <v>0</v>
      </c>
      <c r="AR33" s="269">
        <v>61038</v>
      </c>
      <c r="AS33" s="269">
        <v>9</v>
      </c>
      <c r="AT33" s="269">
        <v>0</v>
      </c>
      <c r="AU33" s="269">
        <v>328</v>
      </c>
      <c r="AV33" s="269">
        <v>0</v>
      </c>
      <c r="AW33" s="270">
        <v>61375</v>
      </c>
      <c r="AX33" s="269">
        <v>66176</v>
      </c>
      <c r="AY33" s="270">
        <v>173</v>
      </c>
      <c r="AZ33" s="270">
        <v>61548</v>
      </c>
      <c r="BA33" s="269">
        <v>66349</v>
      </c>
      <c r="BB33" s="270">
        <v>-7091</v>
      </c>
      <c r="BC33" s="269">
        <v>54457</v>
      </c>
      <c r="BD33" s="270">
        <v>59258</v>
      </c>
      <c r="BE33" s="271"/>
      <c r="BG33" s="281" t="s">
        <v>475</v>
      </c>
      <c r="BH33" s="283" t="s">
        <v>38</v>
      </c>
      <c r="BI33" s="273">
        <f t="shared" si="0"/>
        <v>66176</v>
      </c>
      <c r="BJ33" s="274">
        <f t="shared" si="1"/>
        <v>7091</v>
      </c>
      <c r="BK33" s="275">
        <f t="shared" si="2"/>
        <v>0.10715365087040619</v>
      </c>
      <c r="BL33" s="276">
        <f t="shared" si="3"/>
        <v>0.89284634912959382</v>
      </c>
      <c r="BM33" s="277"/>
      <c r="BN33" s="281" t="s">
        <v>475</v>
      </c>
      <c r="BO33" s="283" t="s">
        <v>38</v>
      </c>
      <c r="BP33" s="278">
        <f t="shared" si="4"/>
        <v>173</v>
      </c>
      <c r="BQ33" s="279">
        <f t="shared" si="5"/>
        <v>7091</v>
      </c>
      <c r="BR33" s="280">
        <f t="shared" si="6"/>
        <v>-6918</v>
      </c>
      <c r="BS33" s="277"/>
    </row>
    <row r="34" spans="1:71" x14ac:dyDescent="0.2">
      <c r="A34" s="281" t="s">
        <v>476</v>
      </c>
      <c r="B34" s="282" t="s">
        <v>477</v>
      </c>
      <c r="C34" s="269">
        <v>154</v>
      </c>
      <c r="D34" s="269">
        <v>2</v>
      </c>
      <c r="E34" s="269">
        <v>0</v>
      </c>
      <c r="F34" s="269">
        <v>0</v>
      </c>
      <c r="G34" s="269">
        <v>440</v>
      </c>
      <c r="H34" s="269">
        <v>1</v>
      </c>
      <c r="I34" s="269">
        <v>404</v>
      </c>
      <c r="J34" s="269">
        <v>1265</v>
      </c>
      <c r="K34" s="269">
        <v>26</v>
      </c>
      <c r="L34" s="269">
        <v>202</v>
      </c>
      <c r="M34" s="269">
        <v>64</v>
      </c>
      <c r="N34" s="269">
        <v>79</v>
      </c>
      <c r="O34" s="269">
        <v>632</v>
      </c>
      <c r="P34" s="269">
        <v>335</v>
      </c>
      <c r="Q34" s="269">
        <v>23</v>
      </c>
      <c r="R34" s="269">
        <v>77</v>
      </c>
      <c r="S34" s="269">
        <v>77</v>
      </c>
      <c r="T34" s="269">
        <v>109</v>
      </c>
      <c r="U34" s="269">
        <v>438</v>
      </c>
      <c r="V34" s="269">
        <v>4194</v>
      </c>
      <c r="W34" s="269">
        <v>514</v>
      </c>
      <c r="X34" s="269">
        <v>1034</v>
      </c>
      <c r="Y34" s="269">
        <v>381</v>
      </c>
      <c r="Z34" s="269">
        <v>234</v>
      </c>
      <c r="AA34" s="269">
        <v>25</v>
      </c>
      <c r="AB34" s="269">
        <v>68</v>
      </c>
      <c r="AC34" s="269">
        <v>613</v>
      </c>
      <c r="AD34" s="269">
        <v>304</v>
      </c>
      <c r="AE34" s="269">
        <v>15</v>
      </c>
      <c r="AF34" s="269">
        <v>610</v>
      </c>
      <c r="AG34" s="269">
        <v>77</v>
      </c>
      <c r="AH34" s="269">
        <v>397</v>
      </c>
      <c r="AI34" s="269">
        <v>731</v>
      </c>
      <c r="AJ34" s="269">
        <v>539</v>
      </c>
      <c r="AK34" s="269">
        <v>104</v>
      </c>
      <c r="AL34" s="269">
        <v>283</v>
      </c>
      <c r="AM34" s="269">
        <v>817</v>
      </c>
      <c r="AN34" s="269">
        <v>50</v>
      </c>
      <c r="AO34" s="269">
        <v>229</v>
      </c>
      <c r="AP34" s="270">
        <v>15547</v>
      </c>
      <c r="AQ34" s="269">
        <v>290</v>
      </c>
      <c r="AR34" s="269">
        <v>12743</v>
      </c>
      <c r="AS34" s="269">
        <v>46</v>
      </c>
      <c r="AT34" s="269">
        <v>185</v>
      </c>
      <c r="AU34" s="269">
        <v>55</v>
      </c>
      <c r="AV34" s="269">
        <v>12</v>
      </c>
      <c r="AW34" s="270">
        <v>13331</v>
      </c>
      <c r="AX34" s="269">
        <v>28878</v>
      </c>
      <c r="AY34" s="270">
        <v>5614</v>
      </c>
      <c r="AZ34" s="270">
        <v>18945</v>
      </c>
      <c r="BA34" s="269">
        <v>34492</v>
      </c>
      <c r="BB34" s="270">
        <v>-22672</v>
      </c>
      <c r="BC34" s="269">
        <v>-3727</v>
      </c>
      <c r="BD34" s="270">
        <v>11820</v>
      </c>
      <c r="BE34" s="271"/>
      <c r="BG34" s="281" t="s">
        <v>476</v>
      </c>
      <c r="BH34" s="283" t="s">
        <v>477</v>
      </c>
      <c r="BI34" s="273">
        <f t="shared" si="0"/>
        <v>28878</v>
      </c>
      <c r="BJ34" s="274">
        <f t="shared" si="1"/>
        <v>22672</v>
      </c>
      <c r="BK34" s="275">
        <f t="shared" si="2"/>
        <v>0.78509592077013646</v>
      </c>
      <c r="BL34" s="276">
        <f t="shared" si="3"/>
        <v>0.21490407922986354</v>
      </c>
      <c r="BM34" s="277"/>
      <c r="BN34" s="281" t="s">
        <v>476</v>
      </c>
      <c r="BO34" s="283" t="s">
        <v>477</v>
      </c>
      <c r="BP34" s="278">
        <f t="shared" si="4"/>
        <v>5614</v>
      </c>
      <c r="BQ34" s="279">
        <f t="shared" si="5"/>
        <v>22672</v>
      </c>
      <c r="BR34" s="280">
        <f t="shared" si="6"/>
        <v>-17058</v>
      </c>
      <c r="BS34" s="277"/>
    </row>
    <row r="35" spans="1:71" x14ac:dyDescent="0.2">
      <c r="A35" s="281" t="s">
        <v>478</v>
      </c>
      <c r="B35" s="282" t="s">
        <v>194</v>
      </c>
      <c r="C35" s="269">
        <v>16</v>
      </c>
      <c r="D35" s="269">
        <v>0</v>
      </c>
      <c r="E35" s="269">
        <v>0</v>
      </c>
      <c r="F35" s="269">
        <v>0</v>
      </c>
      <c r="G35" s="269">
        <v>59</v>
      </c>
      <c r="H35" s="269">
        <v>0</v>
      </c>
      <c r="I35" s="269">
        <v>49</v>
      </c>
      <c r="J35" s="269">
        <v>656</v>
      </c>
      <c r="K35" s="269">
        <v>0</v>
      </c>
      <c r="L35" s="269">
        <v>41</v>
      </c>
      <c r="M35" s="269">
        <v>7</v>
      </c>
      <c r="N35" s="269">
        <v>7</v>
      </c>
      <c r="O35" s="269">
        <v>58</v>
      </c>
      <c r="P35" s="269">
        <v>98</v>
      </c>
      <c r="Q35" s="269">
        <v>9</v>
      </c>
      <c r="R35" s="269">
        <v>54</v>
      </c>
      <c r="S35" s="269">
        <v>32</v>
      </c>
      <c r="T35" s="269">
        <v>41</v>
      </c>
      <c r="U35" s="269">
        <v>290</v>
      </c>
      <c r="V35" s="269">
        <v>4004</v>
      </c>
      <c r="W35" s="269">
        <v>76</v>
      </c>
      <c r="X35" s="269">
        <v>58</v>
      </c>
      <c r="Y35" s="269">
        <v>122</v>
      </c>
      <c r="Z35" s="269">
        <v>44</v>
      </c>
      <c r="AA35" s="269">
        <v>76</v>
      </c>
      <c r="AB35" s="269">
        <v>13</v>
      </c>
      <c r="AC35" s="269">
        <v>1123</v>
      </c>
      <c r="AD35" s="269">
        <v>624</v>
      </c>
      <c r="AE35" s="269">
        <v>63</v>
      </c>
      <c r="AF35" s="269">
        <v>149</v>
      </c>
      <c r="AG35" s="269">
        <v>423</v>
      </c>
      <c r="AH35" s="269">
        <v>520</v>
      </c>
      <c r="AI35" s="269">
        <v>1003</v>
      </c>
      <c r="AJ35" s="269">
        <v>487</v>
      </c>
      <c r="AK35" s="269">
        <v>271</v>
      </c>
      <c r="AL35" s="269">
        <v>629</v>
      </c>
      <c r="AM35" s="269">
        <v>619</v>
      </c>
      <c r="AN35" s="269">
        <v>0</v>
      </c>
      <c r="AO35" s="269">
        <v>177</v>
      </c>
      <c r="AP35" s="270">
        <v>11898</v>
      </c>
      <c r="AQ35" s="269">
        <v>123</v>
      </c>
      <c r="AR35" s="269">
        <v>11421</v>
      </c>
      <c r="AS35" s="269">
        <v>4</v>
      </c>
      <c r="AT35" s="269">
        <v>3265</v>
      </c>
      <c r="AU35" s="269">
        <v>612</v>
      </c>
      <c r="AV35" s="269">
        <v>-19</v>
      </c>
      <c r="AW35" s="270">
        <v>15406</v>
      </c>
      <c r="AX35" s="269">
        <v>27304</v>
      </c>
      <c r="AY35" s="270">
        <v>1377</v>
      </c>
      <c r="AZ35" s="270">
        <v>16783</v>
      </c>
      <c r="BA35" s="269">
        <v>28681</v>
      </c>
      <c r="BB35" s="270">
        <v>-24290</v>
      </c>
      <c r="BC35" s="269">
        <v>-7507</v>
      </c>
      <c r="BD35" s="270">
        <v>4391</v>
      </c>
      <c r="BE35" s="271"/>
      <c r="BG35" s="281" t="s">
        <v>478</v>
      </c>
      <c r="BH35" s="283" t="s">
        <v>194</v>
      </c>
      <c r="BI35" s="273">
        <f t="shared" si="0"/>
        <v>27304</v>
      </c>
      <c r="BJ35" s="274">
        <f t="shared" si="1"/>
        <v>24290</v>
      </c>
      <c r="BK35" s="275">
        <f t="shared" si="2"/>
        <v>0.88961324348080872</v>
      </c>
      <c r="BL35" s="276">
        <f t="shared" si="3"/>
        <v>0.11038675651919128</v>
      </c>
      <c r="BM35" s="277"/>
      <c r="BN35" s="281" t="s">
        <v>478</v>
      </c>
      <c r="BO35" s="283" t="s">
        <v>194</v>
      </c>
      <c r="BP35" s="278">
        <f t="shared" si="4"/>
        <v>1377</v>
      </c>
      <c r="BQ35" s="279">
        <f t="shared" si="5"/>
        <v>24290</v>
      </c>
      <c r="BR35" s="280">
        <f t="shared" si="6"/>
        <v>-22913</v>
      </c>
      <c r="BS35" s="277"/>
    </row>
    <row r="36" spans="1:71" x14ac:dyDescent="0.2">
      <c r="A36" s="281" t="s">
        <v>479</v>
      </c>
      <c r="B36" s="282" t="s">
        <v>39</v>
      </c>
      <c r="C36" s="269">
        <v>0</v>
      </c>
      <c r="D36" s="269">
        <v>0</v>
      </c>
      <c r="E36" s="269">
        <v>0</v>
      </c>
      <c r="F36" s="269">
        <v>0</v>
      </c>
      <c r="G36" s="269">
        <v>0</v>
      </c>
      <c r="H36" s="269">
        <v>0</v>
      </c>
      <c r="I36" s="269">
        <v>0</v>
      </c>
      <c r="J36" s="269">
        <v>0</v>
      </c>
      <c r="K36" s="269">
        <v>0</v>
      </c>
      <c r="L36" s="269">
        <v>0</v>
      </c>
      <c r="M36" s="269">
        <v>0</v>
      </c>
      <c r="N36" s="269">
        <v>0</v>
      </c>
      <c r="O36" s="269">
        <v>0</v>
      </c>
      <c r="P36" s="269">
        <v>0</v>
      </c>
      <c r="Q36" s="269">
        <v>0</v>
      </c>
      <c r="R36" s="269">
        <v>0</v>
      </c>
      <c r="S36" s="269">
        <v>0</v>
      </c>
      <c r="T36" s="269">
        <v>0</v>
      </c>
      <c r="U36" s="269">
        <v>0</v>
      </c>
      <c r="V36" s="269">
        <v>0</v>
      </c>
      <c r="W36" s="269">
        <v>0</v>
      </c>
      <c r="X36" s="269">
        <v>0</v>
      </c>
      <c r="Y36" s="269">
        <v>0</v>
      </c>
      <c r="Z36" s="269">
        <v>0</v>
      </c>
      <c r="AA36" s="269">
        <v>0</v>
      </c>
      <c r="AB36" s="269">
        <v>0</v>
      </c>
      <c r="AC36" s="269">
        <v>0</v>
      </c>
      <c r="AD36" s="269">
        <v>0</v>
      </c>
      <c r="AE36" s="269">
        <v>0</v>
      </c>
      <c r="AF36" s="269">
        <v>0</v>
      </c>
      <c r="AG36" s="269">
        <v>0</v>
      </c>
      <c r="AH36" s="269">
        <v>0</v>
      </c>
      <c r="AI36" s="269">
        <v>0</v>
      </c>
      <c r="AJ36" s="269">
        <v>0</v>
      </c>
      <c r="AK36" s="269">
        <v>0</v>
      </c>
      <c r="AL36" s="269">
        <v>0</v>
      </c>
      <c r="AM36" s="269">
        <v>0</v>
      </c>
      <c r="AN36" s="269">
        <v>0</v>
      </c>
      <c r="AO36" s="269">
        <v>578</v>
      </c>
      <c r="AP36" s="270">
        <v>578</v>
      </c>
      <c r="AQ36" s="269">
        <v>0</v>
      </c>
      <c r="AR36" s="269">
        <v>996</v>
      </c>
      <c r="AS36" s="269">
        <v>15442</v>
      </c>
      <c r="AT36" s="269">
        <v>0</v>
      </c>
      <c r="AU36" s="269">
        <v>0</v>
      </c>
      <c r="AV36" s="269">
        <v>0</v>
      </c>
      <c r="AW36" s="270">
        <v>16438</v>
      </c>
      <c r="AX36" s="269">
        <v>17016</v>
      </c>
      <c r="AY36" s="270">
        <v>0</v>
      </c>
      <c r="AZ36" s="270">
        <v>16438</v>
      </c>
      <c r="BA36" s="269">
        <v>17016</v>
      </c>
      <c r="BB36" s="270">
        <v>0</v>
      </c>
      <c r="BC36" s="269">
        <v>16438</v>
      </c>
      <c r="BD36" s="270">
        <v>17016</v>
      </c>
      <c r="BE36" s="271"/>
      <c r="BG36" s="281" t="s">
        <v>479</v>
      </c>
      <c r="BH36" s="283" t="s">
        <v>39</v>
      </c>
      <c r="BI36" s="273">
        <f t="shared" si="0"/>
        <v>17016</v>
      </c>
      <c r="BJ36" s="274">
        <f t="shared" si="1"/>
        <v>0</v>
      </c>
      <c r="BK36" s="275">
        <f t="shared" si="2"/>
        <v>0</v>
      </c>
      <c r="BL36" s="276">
        <f t="shared" si="3"/>
        <v>1</v>
      </c>
      <c r="BM36" s="277"/>
      <c r="BN36" s="281" t="s">
        <v>479</v>
      </c>
      <c r="BO36" s="283" t="s">
        <v>39</v>
      </c>
      <c r="BP36" s="278">
        <f t="shared" si="4"/>
        <v>0</v>
      </c>
      <c r="BQ36" s="279">
        <f t="shared" si="5"/>
        <v>0</v>
      </c>
      <c r="BR36" s="280">
        <f t="shared" si="6"/>
        <v>0</v>
      </c>
      <c r="BS36" s="277"/>
    </row>
    <row r="37" spans="1:71" x14ac:dyDescent="0.2">
      <c r="A37" s="281" t="s">
        <v>480</v>
      </c>
      <c r="B37" s="282" t="s">
        <v>40</v>
      </c>
      <c r="C37" s="269">
        <v>0</v>
      </c>
      <c r="D37" s="269">
        <v>0</v>
      </c>
      <c r="E37" s="269">
        <v>0</v>
      </c>
      <c r="F37" s="269">
        <v>0</v>
      </c>
      <c r="G37" s="269">
        <v>1</v>
      </c>
      <c r="H37" s="269">
        <v>0</v>
      </c>
      <c r="I37" s="269">
        <v>1</v>
      </c>
      <c r="J37" s="269">
        <v>12</v>
      </c>
      <c r="K37" s="269">
        <v>0</v>
      </c>
      <c r="L37" s="269">
        <v>2</v>
      </c>
      <c r="M37" s="269">
        <v>0</v>
      </c>
      <c r="N37" s="269">
        <v>0</v>
      </c>
      <c r="O37" s="269">
        <v>0</v>
      </c>
      <c r="P37" s="269">
        <v>4</v>
      </c>
      <c r="Q37" s="269">
        <v>0</v>
      </c>
      <c r="R37" s="269">
        <v>1</v>
      </c>
      <c r="S37" s="269">
        <v>0</v>
      </c>
      <c r="T37" s="269">
        <v>5</v>
      </c>
      <c r="U37" s="269">
        <v>21</v>
      </c>
      <c r="V37" s="269">
        <v>258</v>
      </c>
      <c r="W37" s="269">
        <v>3</v>
      </c>
      <c r="X37" s="269">
        <v>0</v>
      </c>
      <c r="Y37" s="269">
        <v>2</v>
      </c>
      <c r="Z37" s="269">
        <v>0</v>
      </c>
      <c r="AA37" s="269">
        <v>0</v>
      </c>
      <c r="AB37" s="269">
        <v>0</v>
      </c>
      <c r="AC37" s="269">
        <v>1</v>
      </c>
      <c r="AD37" s="269">
        <v>3</v>
      </c>
      <c r="AE37" s="269">
        <v>0</v>
      </c>
      <c r="AF37" s="269">
        <v>2</v>
      </c>
      <c r="AG37" s="269">
        <v>12</v>
      </c>
      <c r="AH37" s="269">
        <v>2</v>
      </c>
      <c r="AI37" s="269">
        <v>0</v>
      </c>
      <c r="AJ37" s="269">
        <v>4</v>
      </c>
      <c r="AK37" s="269">
        <v>0</v>
      </c>
      <c r="AL37" s="269">
        <v>3</v>
      </c>
      <c r="AM37" s="269">
        <v>6</v>
      </c>
      <c r="AN37" s="269">
        <v>0</v>
      </c>
      <c r="AO37" s="269">
        <v>1</v>
      </c>
      <c r="AP37" s="270">
        <v>344</v>
      </c>
      <c r="AQ37" s="269">
        <v>0</v>
      </c>
      <c r="AR37" s="269">
        <v>9444</v>
      </c>
      <c r="AS37" s="269">
        <v>9230</v>
      </c>
      <c r="AT37" s="269">
        <v>8935</v>
      </c>
      <c r="AU37" s="269">
        <v>1800</v>
      </c>
      <c r="AV37" s="269">
        <v>0</v>
      </c>
      <c r="AW37" s="270">
        <v>29409</v>
      </c>
      <c r="AX37" s="269">
        <v>29753</v>
      </c>
      <c r="AY37" s="270">
        <v>12607</v>
      </c>
      <c r="AZ37" s="270">
        <v>42016</v>
      </c>
      <c r="BA37" s="269">
        <v>42360</v>
      </c>
      <c r="BB37" s="270">
        <v>0</v>
      </c>
      <c r="BC37" s="269">
        <v>42016</v>
      </c>
      <c r="BD37" s="270">
        <v>42360</v>
      </c>
      <c r="BE37" s="271"/>
      <c r="BG37" s="281" t="s">
        <v>480</v>
      </c>
      <c r="BH37" s="283" t="s">
        <v>40</v>
      </c>
      <c r="BI37" s="273">
        <f t="shared" si="0"/>
        <v>29753</v>
      </c>
      <c r="BJ37" s="274">
        <f t="shared" si="1"/>
        <v>0</v>
      </c>
      <c r="BK37" s="275">
        <f t="shared" si="2"/>
        <v>0</v>
      </c>
      <c r="BL37" s="276">
        <f t="shared" si="3"/>
        <v>1</v>
      </c>
      <c r="BM37" s="277"/>
      <c r="BN37" s="281" t="s">
        <v>480</v>
      </c>
      <c r="BO37" s="283" t="s">
        <v>40</v>
      </c>
      <c r="BP37" s="278">
        <f t="shared" si="4"/>
        <v>12607</v>
      </c>
      <c r="BQ37" s="279">
        <f t="shared" si="5"/>
        <v>0</v>
      </c>
      <c r="BR37" s="280">
        <f t="shared" si="6"/>
        <v>12607</v>
      </c>
      <c r="BS37" s="277"/>
    </row>
    <row r="38" spans="1:71" x14ac:dyDescent="0.2">
      <c r="A38" s="281" t="s">
        <v>481</v>
      </c>
      <c r="B38" s="282" t="s">
        <v>482</v>
      </c>
      <c r="C38" s="269">
        <v>2</v>
      </c>
      <c r="D38" s="269">
        <v>0</v>
      </c>
      <c r="E38" s="269">
        <v>0</v>
      </c>
      <c r="F38" s="269">
        <v>0</v>
      </c>
      <c r="G38" s="269">
        <v>0</v>
      </c>
      <c r="H38" s="269">
        <v>0</v>
      </c>
      <c r="I38" s="269">
        <v>0</v>
      </c>
      <c r="J38" s="269">
        <v>1</v>
      </c>
      <c r="K38" s="269">
        <v>0</v>
      </c>
      <c r="L38" s="269">
        <v>0</v>
      </c>
      <c r="M38" s="269">
        <v>0</v>
      </c>
      <c r="N38" s="269">
        <v>0</v>
      </c>
      <c r="O38" s="269">
        <v>0</v>
      </c>
      <c r="P38" s="269">
        <v>0</v>
      </c>
      <c r="Q38" s="269">
        <v>0</v>
      </c>
      <c r="R38" s="269">
        <v>0</v>
      </c>
      <c r="S38" s="269">
        <v>0</v>
      </c>
      <c r="T38" s="269">
        <v>0</v>
      </c>
      <c r="U38" s="269">
        <v>0</v>
      </c>
      <c r="V38" s="269">
        <v>0</v>
      </c>
      <c r="W38" s="269">
        <v>0</v>
      </c>
      <c r="X38" s="269">
        <v>0</v>
      </c>
      <c r="Y38" s="269">
        <v>0</v>
      </c>
      <c r="Z38" s="269">
        <v>0</v>
      </c>
      <c r="AA38" s="269">
        <v>1</v>
      </c>
      <c r="AB38" s="269">
        <v>0</v>
      </c>
      <c r="AC38" s="269">
        <v>1</v>
      </c>
      <c r="AD38" s="269">
        <v>1</v>
      </c>
      <c r="AE38" s="269">
        <v>0</v>
      </c>
      <c r="AF38" s="269">
        <v>29</v>
      </c>
      <c r="AG38" s="269">
        <v>0</v>
      </c>
      <c r="AH38" s="269">
        <v>1</v>
      </c>
      <c r="AI38" s="269">
        <v>0</v>
      </c>
      <c r="AJ38" s="269">
        <v>923</v>
      </c>
      <c r="AK38" s="269">
        <v>0</v>
      </c>
      <c r="AL38" s="269">
        <v>1</v>
      </c>
      <c r="AM38" s="269">
        <v>1</v>
      </c>
      <c r="AN38" s="269">
        <v>0</v>
      </c>
      <c r="AO38" s="269">
        <v>6</v>
      </c>
      <c r="AP38" s="270">
        <v>967</v>
      </c>
      <c r="AQ38" s="269">
        <v>378</v>
      </c>
      <c r="AR38" s="269">
        <v>15988</v>
      </c>
      <c r="AS38" s="269">
        <v>36161</v>
      </c>
      <c r="AT38" s="269">
        <v>0</v>
      </c>
      <c r="AU38" s="269">
        <v>0</v>
      </c>
      <c r="AV38" s="269">
        <v>0</v>
      </c>
      <c r="AW38" s="270">
        <v>52527</v>
      </c>
      <c r="AX38" s="269">
        <v>53494</v>
      </c>
      <c r="AY38" s="270">
        <v>41</v>
      </c>
      <c r="AZ38" s="270">
        <v>52568</v>
      </c>
      <c r="BA38" s="269">
        <v>53535</v>
      </c>
      <c r="BB38" s="270">
        <v>-9825</v>
      </c>
      <c r="BC38" s="269">
        <v>42743</v>
      </c>
      <c r="BD38" s="270">
        <v>43710</v>
      </c>
      <c r="BE38" s="271"/>
      <c r="BG38" s="281" t="s">
        <v>481</v>
      </c>
      <c r="BH38" s="283" t="s">
        <v>482</v>
      </c>
      <c r="BI38" s="273">
        <f t="shared" si="0"/>
        <v>53494</v>
      </c>
      <c r="BJ38" s="274">
        <f t="shared" si="1"/>
        <v>9825</v>
      </c>
      <c r="BK38" s="275">
        <f t="shared" si="2"/>
        <v>0.18366545780835233</v>
      </c>
      <c r="BL38" s="276">
        <f t="shared" si="3"/>
        <v>0.81633454219164769</v>
      </c>
      <c r="BM38" s="277"/>
      <c r="BN38" s="281" t="s">
        <v>481</v>
      </c>
      <c r="BO38" s="283" t="s">
        <v>482</v>
      </c>
      <c r="BP38" s="278">
        <f t="shared" si="4"/>
        <v>41</v>
      </c>
      <c r="BQ38" s="279">
        <f t="shared" si="5"/>
        <v>9825</v>
      </c>
      <c r="BR38" s="280">
        <f t="shared" si="6"/>
        <v>-9784</v>
      </c>
      <c r="BS38" s="277"/>
    </row>
    <row r="39" spans="1:71" x14ac:dyDescent="0.2">
      <c r="A39" s="281" t="s">
        <v>483</v>
      </c>
      <c r="B39" s="282" t="s">
        <v>484</v>
      </c>
      <c r="C39" s="269">
        <v>1</v>
      </c>
      <c r="D39" s="269">
        <v>0</v>
      </c>
      <c r="E39" s="269">
        <v>0</v>
      </c>
      <c r="F39" s="269">
        <v>0</v>
      </c>
      <c r="G39" s="269">
        <v>8</v>
      </c>
      <c r="H39" s="269">
        <v>0</v>
      </c>
      <c r="I39" s="269">
        <v>5</v>
      </c>
      <c r="J39" s="269">
        <v>82</v>
      </c>
      <c r="K39" s="269">
        <v>0</v>
      </c>
      <c r="L39" s="269">
        <v>4</v>
      </c>
      <c r="M39" s="269">
        <v>0</v>
      </c>
      <c r="N39" s="269">
        <v>3</v>
      </c>
      <c r="O39" s="269">
        <v>6</v>
      </c>
      <c r="P39" s="269">
        <v>12</v>
      </c>
      <c r="Q39" s="269">
        <v>3</v>
      </c>
      <c r="R39" s="269">
        <v>9</v>
      </c>
      <c r="S39" s="269">
        <v>7</v>
      </c>
      <c r="T39" s="269">
        <v>4</v>
      </c>
      <c r="U39" s="269">
        <v>12</v>
      </c>
      <c r="V39" s="269">
        <v>143</v>
      </c>
      <c r="W39" s="269">
        <v>5</v>
      </c>
      <c r="X39" s="269">
        <v>6</v>
      </c>
      <c r="Y39" s="269">
        <v>10</v>
      </c>
      <c r="Z39" s="269">
        <v>3</v>
      </c>
      <c r="AA39" s="269">
        <v>17</v>
      </c>
      <c r="AB39" s="269">
        <v>3</v>
      </c>
      <c r="AC39" s="269">
        <v>9</v>
      </c>
      <c r="AD39" s="269">
        <v>28</v>
      </c>
      <c r="AE39" s="269">
        <v>7</v>
      </c>
      <c r="AF39" s="269">
        <v>21</v>
      </c>
      <c r="AG39" s="269">
        <v>5</v>
      </c>
      <c r="AH39" s="269">
        <v>0</v>
      </c>
      <c r="AI39" s="269">
        <v>69</v>
      </c>
      <c r="AJ39" s="269">
        <v>48</v>
      </c>
      <c r="AK39" s="269">
        <v>0</v>
      </c>
      <c r="AL39" s="269">
        <v>49</v>
      </c>
      <c r="AM39" s="269">
        <v>78</v>
      </c>
      <c r="AN39" s="269">
        <v>0</v>
      </c>
      <c r="AO39" s="269">
        <v>11</v>
      </c>
      <c r="AP39" s="270">
        <v>668</v>
      </c>
      <c r="AQ39" s="269">
        <v>0</v>
      </c>
      <c r="AR39" s="269">
        <v>2926</v>
      </c>
      <c r="AS39" s="269">
        <v>0</v>
      </c>
      <c r="AT39" s="269">
        <v>0</v>
      </c>
      <c r="AU39" s="269">
        <v>0</v>
      </c>
      <c r="AV39" s="269">
        <v>0</v>
      </c>
      <c r="AW39" s="270">
        <v>2926</v>
      </c>
      <c r="AX39" s="269">
        <v>3594</v>
      </c>
      <c r="AY39" s="270">
        <v>29</v>
      </c>
      <c r="AZ39" s="270">
        <v>2955</v>
      </c>
      <c r="BA39" s="269">
        <v>3623</v>
      </c>
      <c r="BB39" s="270">
        <v>146</v>
      </c>
      <c r="BC39" s="269">
        <v>3101</v>
      </c>
      <c r="BD39" s="270">
        <v>3769</v>
      </c>
      <c r="BE39" s="271"/>
      <c r="BG39" s="281" t="s">
        <v>483</v>
      </c>
      <c r="BH39" s="283" t="s">
        <v>484</v>
      </c>
      <c r="BI39" s="273">
        <f t="shared" si="0"/>
        <v>3594</v>
      </c>
      <c r="BJ39" s="274">
        <f t="shared" si="1"/>
        <v>146</v>
      </c>
      <c r="BK39" s="275">
        <f t="shared" si="2"/>
        <v>4.062326099053979E-2</v>
      </c>
      <c r="BL39" s="276">
        <f t="shared" si="3"/>
        <v>0.95937673900946019</v>
      </c>
      <c r="BM39" s="277"/>
      <c r="BN39" s="281" t="s">
        <v>483</v>
      </c>
      <c r="BO39" s="283" t="s">
        <v>484</v>
      </c>
      <c r="BP39" s="278">
        <f t="shared" si="4"/>
        <v>29</v>
      </c>
      <c r="BQ39" s="279">
        <f t="shared" si="5"/>
        <v>146</v>
      </c>
      <c r="BR39" s="280">
        <f t="shared" si="6"/>
        <v>-117</v>
      </c>
      <c r="BS39" s="277"/>
    </row>
    <row r="40" spans="1:71" x14ac:dyDescent="0.2">
      <c r="A40" s="281" t="s">
        <v>485</v>
      </c>
      <c r="B40" s="282" t="s">
        <v>41</v>
      </c>
      <c r="C40" s="269">
        <v>102</v>
      </c>
      <c r="D40" s="269">
        <v>2</v>
      </c>
      <c r="E40" s="269">
        <v>0</v>
      </c>
      <c r="F40" s="269">
        <v>2</v>
      </c>
      <c r="G40" s="269">
        <v>416</v>
      </c>
      <c r="H40" s="269">
        <v>4</v>
      </c>
      <c r="I40" s="269">
        <v>191</v>
      </c>
      <c r="J40" s="269">
        <v>2612</v>
      </c>
      <c r="K40" s="269">
        <v>6</v>
      </c>
      <c r="L40" s="269">
        <v>425</v>
      </c>
      <c r="M40" s="269">
        <v>74</v>
      </c>
      <c r="N40" s="269">
        <v>47</v>
      </c>
      <c r="O40" s="269">
        <v>296</v>
      </c>
      <c r="P40" s="269">
        <v>424</v>
      </c>
      <c r="Q40" s="269">
        <v>53</v>
      </c>
      <c r="R40" s="269">
        <v>174</v>
      </c>
      <c r="S40" s="269">
        <v>136</v>
      </c>
      <c r="T40" s="269">
        <v>275</v>
      </c>
      <c r="U40" s="269">
        <v>871</v>
      </c>
      <c r="V40" s="269">
        <v>7202</v>
      </c>
      <c r="W40" s="269">
        <v>829</v>
      </c>
      <c r="X40" s="269">
        <v>398</v>
      </c>
      <c r="Y40" s="269">
        <v>1383</v>
      </c>
      <c r="Z40" s="269">
        <v>497</v>
      </c>
      <c r="AA40" s="269">
        <v>255</v>
      </c>
      <c r="AB40" s="269">
        <v>97</v>
      </c>
      <c r="AC40" s="269">
        <v>2508</v>
      </c>
      <c r="AD40" s="269">
        <v>1241</v>
      </c>
      <c r="AE40" s="269">
        <v>669</v>
      </c>
      <c r="AF40" s="269">
        <v>859</v>
      </c>
      <c r="AG40" s="269">
        <v>870</v>
      </c>
      <c r="AH40" s="269">
        <v>1569</v>
      </c>
      <c r="AI40" s="269">
        <v>2670</v>
      </c>
      <c r="AJ40" s="269">
        <v>2007</v>
      </c>
      <c r="AK40" s="269">
        <v>299</v>
      </c>
      <c r="AL40" s="269">
        <v>3120</v>
      </c>
      <c r="AM40" s="269">
        <v>990</v>
      </c>
      <c r="AN40" s="269">
        <v>0</v>
      </c>
      <c r="AO40" s="269">
        <v>94</v>
      </c>
      <c r="AP40" s="270">
        <v>33667</v>
      </c>
      <c r="AQ40" s="269">
        <v>408</v>
      </c>
      <c r="AR40" s="269">
        <v>8333</v>
      </c>
      <c r="AS40" s="269">
        <v>0</v>
      </c>
      <c r="AT40" s="269">
        <v>544</v>
      </c>
      <c r="AU40" s="269">
        <v>171</v>
      </c>
      <c r="AV40" s="269">
        <v>0</v>
      </c>
      <c r="AW40" s="270">
        <v>9456</v>
      </c>
      <c r="AX40" s="269">
        <v>43123</v>
      </c>
      <c r="AY40" s="270">
        <v>10710</v>
      </c>
      <c r="AZ40" s="270">
        <v>20166</v>
      </c>
      <c r="BA40" s="269">
        <v>53833</v>
      </c>
      <c r="BB40" s="270">
        <v>-25307</v>
      </c>
      <c r="BC40" s="269">
        <v>-5141</v>
      </c>
      <c r="BD40" s="270">
        <v>28526</v>
      </c>
      <c r="BE40" s="271"/>
      <c r="BG40" s="281" t="s">
        <v>485</v>
      </c>
      <c r="BH40" s="283" t="s">
        <v>41</v>
      </c>
      <c r="BI40" s="273">
        <f t="shared" si="0"/>
        <v>43123</v>
      </c>
      <c r="BJ40" s="274">
        <f t="shared" si="1"/>
        <v>25307</v>
      </c>
      <c r="BK40" s="275">
        <f t="shared" si="2"/>
        <v>0.5868562020267607</v>
      </c>
      <c r="BL40" s="276">
        <f t="shared" si="3"/>
        <v>0.4131437979732393</v>
      </c>
      <c r="BM40" s="277"/>
      <c r="BN40" s="281" t="s">
        <v>485</v>
      </c>
      <c r="BO40" s="283" t="s">
        <v>41</v>
      </c>
      <c r="BP40" s="278">
        <f t="shared" si="4"/>
        <v>10710</v>
      </c>
      <c r="BQ40" s="279">
        <f t="shared" si="5"/>
        <v>25307</v>
      </c>
      <c r="BR40" s="280">
        <f t="shared" si="6"/>
        <v>-14597</v>
      </c>
      <c r="BS40" s="277"/>
    </row>
    <row r="41" spans="1:71" x14ac:dyDescent="0.2">
      <c r="A41" s="286">
        <v>37</v>
      </c>
      <c r="B41" s="282" t="s">
        <v>42</v>
      </c>
      <c r="C41" s="269">
        <v>0</v>
      </c>
      <c r="D41" s="269">
        <v>0</v>
      </c>
      <c r="E41" s="269">
        <v>0</v>
      </c>
      <c r="F41" s="269">
        <v>0</v>
      </c>
      <c r="G41" s="269">
        <v>2</v>
      </c>
      <c r="H41" s="269">
        <v>0</v>
      </c>
      <c r="I41" s="269">
        <v>1</v>
      </c>
      <c r="J41" s="269">
        <v>5</v>
      </c>
      <c r="K41" s="269">
        <v>0</v>
      </c>
      <c r="L41" s="269">
        <v>0</v>
      </c>
      <c r="M41" s="269">
        <v>0</v>
      </c>
      <c r="N41" s="269">
        <v>0</v>
      </c>
      <c r="O41" s="269">
        <v>1</v>
      </c>
      <c r="P41" s="269">
        <v>2</v>
      </c>
      <c r="Q41" s="269">
        <v>0</v>
      </c>
      <c r="R41" s="269">
        <v>1</v>
      </c>
      <c r="S41" s="269">
        <v>0</v>
      </c>
      <c r="T41" s="269">
        <v>1</v>
      </c>
      <c r="U41" s="269">
        <v>2</v>
      </c>
      <c r="V41" s="269">
        <v>24</v>
      </c>
      <c r="W41" s="269">
        <v>3</v>
      </c>
      <c r="X41" s="269">
        <v>4</v>
      </c>
      <c r="Y41" s="269">
        <v>3</v>
      </c>
      <c r="Z41" s="269">
        <v>0</v>
      </c>
      <c r="AA41" s="269">
        <v>0</v>
      </c>
      <c r="AB41" s="269">
        <v>0</v>
      </c>
      <c r="AC41" s="269">
        <v>26</v>
      </c>
      <c r="AD41" s="269">
        <v>1</v>
      </c>
      <c r="AE41" s="269">
        <v>21</v>
      </c>
      <c r="AF41" s="269">
        <v>5</v>
      </c>
      <c r="AG41" s="269">
        <v>44</v>
      </c>
      <c r="AH41" s="269">
        <v>8</v>
      </c>
      <c r="AI41" s="269">
        <v>136</v>
      </c>
      <c r="AJ41" s="269">
        <v>559</v>
      </c>
      <c r="AK41" s="269">
        <v>10</v>
      </c>
      <c r="AL41" s="269">
        <v>22</v>
      </c>
      <c r="AM41" s="269">
        <v>508</v>
      </c>
      <c r="AN41" s="269">
        <v>0</v>
      </c>
      <c r="AO41" s="269">
        <v>4</v>
      </c>
      <c r="AP41" s="270">
        <v>1393</v>
      </c>
      <c r="AQ41" s="269">
        <v>7175</v>
      </c>
      <c r="AR41" s="269">
        <v>29717</v>
      </c>
      <c r="AS41" s="269">
        <v>0</v>
      </c>
      <c r="AT41" s="269">
        <v>0</v>
      </c>
      <c r="AU41" s="269">
        <v>0</v>
      </c>
      <c r="AV41" s="269">
        <v>0</v>
      </c>
      <c r="AW41" s="270">
        <v>36892</v>
      </c>
      <c r="AX41" s="269">
        <v>38285</v>
      </c>
      <c r="AY41" s="270">
        <v>13308</v>
      </c>
      <c r="AZ41" s="270">
        <v>50200</v>
      </c>
      <c r="BA41" s="269">
        <v>51593</v>
      </c>
      <c r="BB41" s="270">
        <v>-20847</v>
      </c>
      <c r="BC41" s="269">
        <v>29353</v>
      </c>
      <c r="BD41" s="270">
        <v>30746</v>
      </c>
      <c r="BE41" s="271"/>
      <c r="BG41" s="286">
        <v>37</v>
      </c>
      <c r="BH41" s="283" t="s">
        <v>42</v>
      </c>
      <c r="BI41" s="273">
        <f t="shared" si="0"/>
        <v>38285</v>
      </c>
      <c r="BJ41" s="274">
        <f t="shared" si="1"/>
        <v>20847</v>
      </c>
      <c r="BK41" s="275">
        <f t="shared" si="2"/>
        <v>0.54452135301031734</v>
      </c>
      <c r="BL41" s="276">
        <f t="shared" si="3"/>
        <v>0.45547864698968266</v>
      </c>
      <c r="BM41" s="277"/>
      <c r="BN41" s="286">
        <v>37</v>
      </c>
      <c r="BO41" s="283" t="s">
        <v>42</v>
      </c>
      <c r="BP41" s="278">
        <f t="shared" si="4"/>
        <v>13308</v>
      </c>
      <c r="BQ41" s="279">
        <f t="shared" si="5"/>
        <v>20847</v>
      </c>
      <c r="BR41" s="280">
        <f t="shared" si="6"/>
        <v>-7539</v>
      </c>
      <c r="BS41" s="277"/>
    </row>
    <row r="42" spans="1:71" x14ac:dyDescent="0.2">
      <c r="A42" s="287">
        <v>38</v>
      </c>
      <c r="B42" s="268" t="s">
        <v>283</v>
      </c>
      <c r="C42" s="269">
        <v>6</v>
      </c>
      <c r="D42" s="269">
        <v>0</v>
      </c>
      <c r="E42" s="269">
        <v>0</v>
      </c>
      <c r="F42" s="269">
        <v>0</v>
      </c>
      <c r="G42" s="269">
        <v>21</v>
      </c>
      <c r="H42" s="269">
        <v>0</v>
      </c>
      <c r="I42" s="269">
        <v>14</v>
      </c>
      <c r="J42" s="269">
        <v>56</v>
      </c>
      <c r="K42" s="269">
        <v>0</v>
      </c>
      <c r="L42" s="269">
        <v>3</v>
      </c>
      <c r="M42" s="269">
        <v>3</v>
      </c>
      <c r="N42" s="269">
        <v>2</v>
      </c>
      <c r="O42" s="269">
        <v>9</v>
      </c>
      <c r="P42" s="269">
        <v>12</v>
      </c>
      <c r="Q42" s="269">
        <v>2</v>
      </c>
      <c r="R42" s="269">
        <v>8</v>
      </c>
      <c r="S42" s="269">
        <v>11</v>
      </c>
      <c r="T42" s="269">
        <v>11</v>
      </c>
      <c r="U42" s="269">
        <v>37</v>
      </c>
      <c r="V42" s="269">
        <v>267</v>
      </c>
      <c r="W42" s="269">
        <v>43</v>
      </c>
      <c r="X42" s="269">
        <v>20</v>
      </c>
      <c r="Y42" s="269">
        <v>20</v>
      </c>
      <c r="Z42" s="269">
        <v>0</v>
      </c>
      <c r="AA42" s="269">
        <v>3</v>
      </c>
      <c r="AB42" s="269">
        <v>8</v>
      </c>
      <c r="AC42" s="269">
        <v>100</v>
      </c>
      <c r="AD42" s="269">
        <v>63</v>
      </c>
      <c r="AE42" s="269">
        <v>12</v>
      </c>
      <c r="AF42" s="269">
        <v>38</v>
      </c>
      <c r="AG42" s="269">
        <v>8</v>
      </c>
      <c r="AH42" s="269">
        <v>77</v>
      </c>
      <c r="AI42" s="269">
        <v>228</v>
      </c>
      <c r="AJ42" s="269">
        <v>109</v>
      </c>
      <c r="AK42" s="269">
        <v>29</v>
      </c>
      <c r="AL42" s="269">
        <v>65</v>
      </c>
      <c r="AM42" s="269">
        <v>87</v>
      </c>
      <c r="AN42" s="269">
        <v>0</v>
      </c>
      <c r="AO42" s="269">
        <v>2</v>
      </c>
      <c r="AP42" s="270">
        <v>1374</v>
      </c>
      <c r="AQ42" s="269">
        <v>0</v>
      </c>
      <c r="AR42" s="269">
        <v>0</v>
      </c>
      <c r="AS42" s="269">
        <v>0</v>
      </c>
      <c r="AT42" s="269">
        <v>0</v>
      </c>
      <c r="AU42" s="269">
        <v>0</v>
      </c>
      <c r="AV42" s="269">
        <v>0</v>
      </c>
      <c r="AW42" s="270">
        <v>0</v>
      </c>
      <c r="AX42" s="269">
        <v>1374</v>
      </c>
      <c r="AY42" s="270">
        <v>0</v>
      </c>
      <c r="AZ42" s="270">
        <v>0</v>
      </c>
      <c r="BA42" s="269">
        <v>1374</v>
      </c>
      <c r="BB42" s="270">
        <v>0</v>
      </c>
      <c r="BC42" s="269">
        <v>0</v>
      </c>
      <c r="BD42" s="270">
        <v>1374</v>
      </c>
      <c r="BE42" s="271"/>
      <c r="BG42" s="287">
        <v>38</v>
      </c>
      <c r="BH42" s="272" t="s">
        <v>283</v>
      </c>
      <c r="BI42" s="273">
        <f t="shared" si="0"/>
        <v>1374</v>
      </c>
      <c r="BJ42" s="274">
        <f t="shared" si="1"/>
        <v>0</v>
      </c>
      <c r="BK42" s="275">
        <f t="shared" si="2"/>
        <v>0</v>
      </c>
      <c r="BL42" s="276">
        <f t="shared" si="3"/>
        <v>1</v>
      </c>
      <c r="BM42" s="277"/>
      <c r="BN42" s="287">
        <v>38</v>
      </c>
      <c r="BO42" s="272" t="s">
        <v>283</v>
      </c>
      <c r="BP42" s="278">
        <f t="shared" si="4"/>
        <v>0</v>
      </c>
      <c r="BQ42" s="279">
        <f t="shared" si="5"/>
        <v>0</v>
      </c>
      <c r="BR42" s="280">
        <f t="shared" si="6"/>
        <v>0</v>
      </c>
      <c r="BS42" s="277"/>
    </row>
    <row r="43" spans="1:71" x14ac:dyDescent="0.2">
      <c r="A43" s="287">
        <v>39</v>
      </c>
      <c r="B43" s="268" t="s">
        <v>284</v>
      </c>
      <c r="C43" s="269">
        <v>21</v>
      </c>
      <c r="D43" s="269">
        <v>0</v>
      </c>
      <c r="E43" s="269">
        <v>0</v>
      </c>
      <c r="F43" s="269">
        <v>1</v>
      </c>
      <c r="G43" s="269">
        <v>103</v>
      </c>
      <c r="H43" s="269">
        <v>1</v>
      </c>
      <c r="I43" s="269">
        <v>39</v>
      </c>
      <c r="J43" s="269">
        <v>108</v>
      </c>
      <c r="K43" s="269">
        <v>1</v>
      </c>
      <c r="L43" s="269">
        <v>19</v>
      </c>
      <c r="M43" s="269">
        <v>12</v>
      </c>
      <c r="N43" s="269">
        <v>17</v>
      </c>
      <c r="O43" s="269">
        <v>122</v>
      </c>
      <c r="P43" s="269">
        <v>69</v>
      </c>
      <c r="Q43" s="269">
        <v>12</v>
      </c>
      <c r="R43" s="269">
        <v>38</v>
      </c>
      <c r="S43" s="269">
        <v>16</v>
      </c>
      <c r="T43" s="269">
        <v>9</v>
      </c>
      <c r="U43" s="269">
        <v>78</v>
      </c>
      <c r="V43" s="269">
        <v>468</v>
      </c>
      <c r="W43" s="269">
        <v>70</v>
      </c>
      <c r="X43" s="269">
        <v>35</v>
      </c>
      <c r="Y43" s="269">
        <v>226</v>
      </c>
      <c r="Z43" s="269">
        <v>23</v>
      </c>
      <c r="AA43" s="269">
        <v>19</v>
      </c>
      <c r="AB43" s="269">
        <v>40</v>
      </c>
      <c r="AC43" s="269">
        <v>270</v>
      </c>
      <c r="AD43" s="269">
        <v>93</v>
      </c>
      <c r="AE43" s="269">
        <v>48</v>
      </c>
      <c r="AF43" s="269">
        <v>148</v>
      </c>
      <c r="AG43" s="269">
        <v>12</v>
      </c>
      <c r="AH43" s="269">
        <v>65</v>
      </c>
      <c r="AI43" s="269">
        <v>605</v>
      </c>
      <c r="AJ43" s="269">
        <v>181</v>
      </c>
      <c r="AK43" s="269">
        <v>38</v>
      </c>
      <c r="AL43" s="269">
        <v>121</v>
      </c>
      <c r="AM43" s="269">
        <v>131</v>
      </c>
      <c r="AN43" s="269">
        <v>1</v>
      </c>
      <c r="AO43" s="269">
        <v>1</v>
      </c>
      <c r="AP43" s="270">
        <v>3261</v>
      </c>
      <c r="AQ43" s="269">
        <v>0</v>
      </c>
      <c r="AR43" s="269">
        <v>5696</v>
      </c>
      <c r="AS43" s="269">
        <v>0</v>
      </c>
      <c r="AT43" s="269">
        <v>0</v>
      </c>
      <c r="AU43" s="269">
        <v>0</v>
      </c>
      <c r="AV43" s="269">
        <v>0</v>
      </c>
      <c r="AW43" s="270">
        <v>5696</v>
      </c>
      <c r="AX43" s="269">
        <v>8957</v>
      </c>
      <c r="AY43" s="270">
        <v>7</v>
      </c>
      <c r="AZ43" s="270">
        <v>5703</v>
      </c>
      <c r="BA43" s="269">
        <v>8964</v>
      </c>
      <c r="BB43" s="270">
        <v>-5915</v>
      </c>
      <c r="BC43" s="269">
        <v>-212</v>
      </c>
      <c r="BD43" s="270">
        <v>3049</v>
      </c>
      <c r="BE43" s="271"/>
      <c r="BG43" s="287">
        <v>39</v>
      </c>
      <c r="BH43" s="272" t="s">
        <v>284</v>
      </c>
      <c r="BI43" s="273">
        <f t="shared" si="0"/>
        <v>8957</v>
      </c>
      <c r="BJ43" s="274">
        <f t="shared" si="1"/>
        <v>5915</v>
      </c>
      <c r="BK43" s="275">
        <f t="shared" si="2"/>
        <v>0.660377358490566</v>
      </c>
      <c r="BL43" s="276">
        <f t="shared" si="3"/>
        <v>0.339622641509434</v>
      </c>
      <c r="BM43" s="277"/>
      <c r="BN43" s="287">
        <v>39</v>
      </c>
      <c r="BO43" s="272" t="s">
        <v>284</v>
      </c>
      <c r="BP43" s="278">
        <f t="shared" si="4"/>
        <v>7</v>
      </c>
      <c r="BQ43" s="279">
        <f t="shared" si="5"/>
        <v>5915</v>
      </c>
      <c r="BR43" s="280">
        <f t="shared" si="6"/>
        <v>-5908</v>
      </c>
      <c r="BS43" s="277"/>
    </row>
    <row r="44" spans="1:71" x14ac:dyDescent="0.2">
      <c r="A44" s="288">
        <v>40</v>
      </c>
      <c r="B44" s="289" t="s">
        <v>43</v>
      </c>
      <c r="C44" s="290">
        <v>2793</v>
      </c>
      <c r="D44" s="290">
        <v>16</v>
      </c>
      <c r="E44" s="290">
        <v>3</v>
      </c>
      <c r="F44" s="290">
        <v>11</v>
      </c>
      <c r="G44" s="290">
        <v>11031</v>
      </c>
      <c r="H44" s="290">
        <v>68</v>
      </c>
      <c r="I44" s="290">
        <v>7894</v>
      </c>
      <c r="J44" s="290">
        <v>39891</v>
      </c>
      <c r="K44" s="290">
        <v>947</v>
      </c>
      <c r="L44" s="290">
        <v>7777</v>
      </c>
      <c r="M44" s="290">
        <v>725</v>
      </c>
      <c r="N44" s="290">
        <v>3507</v>
      </c>
      <c r="O44" s="290">
        <v>17562</v>
      </c>
      <c r="P44" s="290">
        <v>9239</v>
      </c>
      <c r="Q44" s="290">
        <v>816</v>
      </c>
      <c r="R44" s="290">
        <v>3068</v>
      </c>
      <c r="S44" s="290">
        <v>2862</v>
      </c>
      <c r="T44" s="290">
        <v>4042</v>
      </c>
      <c r="U44" s="290">
        <v>15489</v>
      </c>
      <c r="V44" s="290">
        <v>139663</v>
      </c>
      <c r="W44" s="290">
        <v>27570</v>
      </c>
      <c r="X44" s="290">
        <v>6292</v>
      </c>
      <c r="Y44" s="290">
        <v>7788</v>
      </c>
      <c r="Z44" s="290">
        <v>4706</v>
      </c>
      <c r="AA44" s="290">
        <v>954</v>
      </c>
      <c r="AB44" s="290">
        <v>521</v>
      </c>
      <c r="AC44" s="290">
        <v>8099</v>
      </c>
      <c r="AD44" s="290">
        <v>3504</v>
      </c>
      <c r="AE44" s="290">
        <v>7182</v>
      </c>
      <c r="AF44" s="290">
        <v>3257</v>
      </c>
      <c r="AG44" s="290">
        <v>1983</v>
      </c>
      <c r="AH44" s="290">
        <v>4889</v>
      </c>
      <c r="AI44" s="290">
        <v>10645</v>
      </c>
      <c r="AJ44" s="290">
        <v>19586</v>
      </c>
      <c r="AK44" s="290">
        <v>1544</v>
      </c>
      <c r="AL44" s="290">
        <v>12906</v>
      </c>
      <c r="AM44" s="290">
        <v>15130</v>
      </c>
      <c r="AN44" s="290">
        <v>1374</v>
      </c>
      <c r="AO44" s="290">
        <v>2085</v>
      </c>
      <c r="AP44" s="291">
        <v>407419</v>
      </c>
      <c r="AQ44" s="290">
        <v>10706</v>
      </c>
      <c r="AR44" s="290">
        <v>275681</v>
      </c>
      <c r="AS44" s="290">
        <v>61306</v>
      </c>
      <c r="AT44" s="290">
        <v>35716</v>
      </c>
      <c r="AU44" s="290">
        <v>7353</v>
      </c>
      <c r="AV44" s="290">
        <v>682</v>
      </c>
      <c r="AW44" s="291">
        <v>391444</v>
      </c>
      <c r="AX44" s="290">
        <v>798863</v>
      </c>
      <c r="AY44" s="291">
        <v>461138</v>
      </c>
      <c r="AZ44" s="291">
        <v>852582</v>
      </c>
      <c r="BA44" s="290">
        <v>1260001</v>
      </c>
      <c r="BB44" s="291">
        <v>-498602</v>
      </c>
      <c r="BC44" s="290">
        <v>353980</v>
      </c>
      <c r="BD44" s="291">
        <v>761399</v>
      </c>
      <c r="BE44" s="271"/>
      <c r="BG44" s="288">
        <v>40</v>
      </c>
      <c r="BH44" s="292" t="s">
        <v>43</v>
      </c>
      <c r="BI44" s="293">
        <f t="shared" si="0"/>
        <v>798863</v>
      </c>
      <c r="BJ44" s="294">
        <f t="shared" si="1"/>
        <v>498602</v>
      </c>
      <c r="BK44" s="295">
        <f t="shared" si="2"/>
        <v>0.62413955834730106</v>
      </c>
      <c r="BL44" s="296">
        <f t="shared" si="3"/>
        <v>0.37586044165269894</v>
      </c>
      <c r="BM44" s="277"/>
      <c r="BN44" s="288">
        <v>40</v>
      </c>
      <c r="BO44" s="292" t="s">
        <v>43</v>
      </c>
      <c r="BP44" s="297">
        <f t="shared" si="4"/>
        <v>461138</v>
      </c>
      <c r="BQ44" s="298">
        <f t="shared" si="5"/>
        <v>498602</v>
      </c>
      <c r="BR44" s="299">
        <f t="shared" si="6"/>
        <v>-37464</v>
      </c>
    </row>
    <row r="45" spans="1:71" x14ac:dyDescent="0.2">
      <c r="A45" s="300">
        <v>41</v>
      </c>
      <c r="B45" s="301" t="s">
        <v>52</v>
      </c>
      <c r="C45" s="302">
        <v>18</v>
      </c>
      <c r="D45" s="302">
        <v>0</v>
      </c>
      <c r="E45" s="302">
        <v>0</v>
      </c>
      <c r="F45" s="302">
        <v>3</v>
      </c>
      <c r="G45" s="302">
        <v>152</v>
      </c>
      <c r="H45" s="302">
        <v>1</v>
      </c>
      <c r="I45" s="302">
        <v>239</v>
      </c>
      <c r="J45" s="302">
        <v>746</v>
      </c>
      <c r="K45" s="302">
        <v>13</v>
      </c>
      <c r="L45" s="302">
        <v>207</v>
      </c>
      <c r="M45" s="302">
        <v>24</v>
      </c>
      <c r="N45" s="302">
        <v>45</v>
      </c>
      <c r="O45" s="302">
        <v>144</v>
      </c>
      <c r="P45" s="302">
        <v>245</v>
      </c>
      <c r="Q45" s="302">
        <v>22</v>
      </c>
      <c r="R45" s="302">
        <v>69</v>
      </c>
      <c r="S45" s="302">
        <v>77</v>
      </c>
      <c r="T45" s="302">
        <v>73</v>
      </c>
      <c r="U45" s="302">
        <v>357</v>
      </c>
      <c r="V45" s="302">
        <v>3808</v>
      </c>
      <c r="W45" s="302">
        <v>251</v>
      </c>
      <c r="X45" s="302">
        <v>225</v>
      </c>
      <c r="Y45" s="302">
        <v>309</v>
      </c>
      <c r="Z45" s="302">
        <v>63</v>
      </c>
      <c r="AA45" s="302">
        <v>27</v>
      </c>
      <c r="AB45" s="302">
        <v>42</v>
      </c>
      <c r="AC45" s="302">
        <v>686</v>
      </c>
      <c r="AD45" s="302">
        <v>329</v>
      </c>
      <c r="AE45" s="302">
        <v>94</v>
      </c>
      <c r="AF45" s="302">
        <v>234</v>
      </c>
      <c r="AG45" s="302">
        <v>105</v>
      </c>
      <c r="AH45" s="302">
        <v>180</v>
      </c>
      <c r="AI45" s="302">
        <v>365</v>
      </c>
      <c r="AJ45" s="302">
        <v>348</v>
      </c>
      <c r="AK45" s="302">
        <v>138</v>
      </c>
      <c r="AL45" s="302">
        <v>416</v>
      </c>
      <c r="AM45" s="302">
        <v>641</v>
      </c>
      <c r="AN45" s="302">
        <v>0</v>
      </c>
      <c r="AO45" s="302">
        <v>10</v>
      </c>
      <c r="AP45" s="303">
        <v>10706</v>
      </c>
      <c r="AQ45" s="269"/>
      <c r="AR45" s="269"/>
      <c r="AS45" s="269"/>
      <c r="AT45" s="269"/>
      <c r="AU45" s="269"/>
      <c r="AV45" s="269"/>
      <c r="AW45" s="269"/>
      <c r="AX45" s="269"/>
      <c r="AY45" s="269"/>
      <c r="AZ45" s="269"/>
      <c r="BA45" s="269"/>
      <c r="BB45" s="269"/>
      <c r="BC45" s="269"/>
      <c r="BD45" s="269"/>
      <c r="BE45" s="271"/>
      <c r="BG45" s="56" t="s">
        <v>486</v>
      </c>
      <c r="BI45" s="274"/>
      <c r="BJ45" s="274"/>
      <c r="BN45" s="56" t="s">
        <v>486</v>
      </c>
    </row>
    <row r="46" spans="1:71" x14ac:dyDescent="0.2">
      <c r="A46" s="286">
        <v>42</v>
      </c>
      <c r="B46" s="282" t="s">
        <v>53</v>
      </c>
      <c r="C46" s="269">
        <v>614</v>
      </c>
      <c r="D46" s="269">
        <v>12</v>
      </c>
      <c r="E46" s="269">
        <v>2</v>
      </c>
      <c r="F46" s="269">
        <v>13</v>
      </c>
      <c r="G46" s="269">
        <v>2283</v>
      </c>
      <c r="H46" s="269">
        <v>28</v>
      </c>
      <c r="I46" s="269">
        <v>1852</v>
      </c>
      <c r="J46" s="269">
        <v>5578</v>
      </c>
      <c r="K46" s="269">
        <v>45</v>
      </c>
      <c r="L46" s="269">
        <v>2495</v>
      </c>
      <c r="M46" s="269">
        <v>298</v>
      </c>
      <c r="N46" s="269">
        <v>269</v>
      </c>
      <c r="O46" s="269">
        <v>2278</v>
      </c>
      <c r="P46" s="269">
        <v>4709</v>
      </c>
      <c r="Q46" s="269">
        <v>277</v>
      </c>
      <c r="R46" s="269">
        <v>1212</v>
      </c>
      <c r="S46" s="269">
        <v>1005</v>
      </c>
      <c r="T46" s="269">
        <v>1247</v>
      </c>
      <c r="U46" s="269">
        <v>4675</v>
      </c>
      <c r="V46" s="269">
        <v>36188</v>
      </c>
      <c r="W46" s="269">
        <v>4414</v>
      </c>
      <c r="X46" s="269">
        <v>2974</v>
      </c>
      <c r="Y46" s="269">
        <v>4984</v>
      </c>
      <c r="Z46" s="269">
        <v>516</v>
      </c>
      <c r="AA46" s="269">
        <v>266</v>
      </c>
      <c r="AB46" s="269">
        <v>803</v>
      </c>
      <c r="AC46" s="269">
        <v>12374</v>
      </c>
      <c r="AD46" s="269">
        <v>3359</v>
      </c>
      <c r="AE46" s="269">
        <v>1402</v>
      </c>
      <c r="AF46" s="269">
        <v>5429</v>
      </c>
      <c r="AG46" s="269">
        <v>1382</v>
      </c>
      <c r="AH46" s="269">
        <v>5979</v>
      </c>
      <c r="AI46" s="269">
        <v>23094</v>
      </c>
      <c r="AJ46" s="269">
        <v>19214</v>
      </c>
      <c r="AK46" s="269">
        <v>1826</v>
      </c>
      <c r="AL46" s="269">
        <v>9635</v>
      </c>
      <c r="AM46" s="269">
        <v>8212</v>
      </c>
      <c r="AN46" s="269">
        <v>0</v>
      </c>
      <c r="AO46" s="269">
        <v>28</v>
      </c>
      <c r="AP46" s="270">
        <v>170971</v>
      </c>
      <c r="AQ46" s="269"/>
      <c r="AR46" s="269"/>
      <c r="AS46" s="269"/>
      <c r="AT46" s="269"/>
      <c r="AU46" s="269"/>
      <c r="AV46" s="269"/>
      <c r="AW46" s="269"/>
      <c r="AX46" s="269"/>
      <c r="AY46" s="269"/>
      <c r="AZ46" s="269"/>
      <c r="BA46" s="269"/>
      <c r="BB46" s="269"/>
      <c r="BC46" s="269"/>
      <c r="BD46" s="269"/>
      <c r="BE46" s="271"/>
      <c r="BI46" s="274"/>
      <c r="BJ46" s="274"/>
    </row>
    <row r="47" spans="1:71" x14ac:dyDescent="0.2">
      <c r="A47" s="286">
        <v>43</v>
      </c>
      <c r="B47" s="282" t="s">
        <v>54</v>
      </c>
      <c r="C47" s="269">
        <v>1033</v>
      </c>
      <c r="D47" s="269">
        <v>20</v>
      </c>
      <c r="E47" s="269">
        <v>1</v>
      </c>
      <c r="F47" s="269">
        <v>1</v>
      </c>
      <c r="G47" s="269">
        <v>1243</v>
      </c>
      <c r="H47" s="269">
        <v>-2</v>
      </c>
      <c r="I47" s="269">
        <v>789</v>
      </c>
      <c r="J47" s="269">
        <v>3537</v>
      </c>
      <c r="K47" s="269">
        <v>37</v>
      </c>
      <c r="L47" s="269">
        <v>-78</v>
      </c>
      <c r="M47" s="269">
        <v>133</v>
      </c>
      <c r="N47" s="269">
        <v>512</v>
      </c>
      <c r="O47" s="269">
        <v>1949</v>
      </c>
      <c r="P47" s="269">
        <v>492</v>
      </c>
      <c r="Q47" s="269">
        <v>152</v>
      </c>
      <c r="R47" s="269">
        <v>631</v>
      </c>
      <c r="S47" s="269">
        <v>121</v>
      </c>
      <c r="T47" s="269">
        <v>-266</v>
      </c>
      <c r="U47" s="269">
        <v>-514</v>
      </c>
      <c r="V47" s="269">
        <v>-10282</v>
      </c>
      <c r="W47" s="269">
        <v>443</v>
      </c>
      <c r="X47" s="269">
        <v>429</v>
      </c>
      <c r="Y47" s="269">
        <v>386</v>
      </c>
      <c r="Z47" s="269">
        <v>376</v>
      </c>
      <c r="AA47" s="269">
        <v>246</v>
      </c>
      <c r="AB47" s="269">
        <v>59</v>
      </c>
      <c r="AC47" s="269">
        <v>3987</v>
      </c>
      <c r="AD47" s="269">
        <v>2684</v>
      </c>
      <c r="AE47" s="269">
        <v>26919</v>
      </c>
      <c r="AF47" s="269">
        <v>810</v>
      </c>
      <c r="AG47" s="269">
        <v>444</v>
      </c>
      <c r="AH47" s="269">
        <v>0</v>
      </c>
      <c r="AI47" s="269">
        <v>665</v>
      </c>
      <c r="AJ47" s="269">
        <v>1679</v>
      </c>
      <c r="AK47" s="269">
        <v>-21</v>
      </c>
      <c r="AL47" s="269">
        <v>2216</v>
      </c>
      <c r="AM47" s="269">
        <v>2618</v>
      </c>
      <c r="AN47" s="269">
        <v>0</v>
      </c>
      <c r="AO47" s="269">
        <v>790</v>
      </c>
      <c r="AP47" s="270">
        <v>44239</v>
      </c>
      <c r="AQ47" s="269"/>
      <c r="AR47" s="269"/>
      <c r="AS47" s="269"/>
      <c r="AT47" s="269"/>
      <c r="AU47" s="269"/>
      <c r="AV47" s="269"/>
      <c r="AW47" s="269"/>
      <c r="AX47" s="269"/>
      <c r="AY47" s="269"/>
      <c r="AZ47" s="269"/>
      <c r="BA47" s="269"/>
      <c r="BB47" s="269"/>
      <c r="BC47" s="269"/>
      <c r="BD47" s="269"/>
      <c r="BE47" s="271"/>
      <c r="BI47" s="274"/>
      <c r="BJ47" s="274"/>
    </row>
    <row r="48" spans="1:71" x14ac:dyDescent="0.2">
      <c r="A48" s="286">
        <v>44</v>
      </c>
      <c r="B48" s="282" t="s">
        <v>55</v>
      </c>
      <c r="C48" s="269">
        <v>819</v>
      </c>
      <c r="D48" s="269">
        <v>3</v>
      </c>
      <c r="E48" s="269">
        <v>1</v>
      </c>
      <c r="F48" s="269">
        <v>4</v>
      </c>
      <c r="G48" s="269">
        <v>831</v>
      </c>
      <c r="H48" s="269">
        <v>13</v>
      </c>
      <c r="I48" s="269">
        <v>613</v>
      </c>
      <c r="J48" s="269">
        <v>7468</v>
      </c>
      <c r="K48" s="269">
        <v>126</v>
      </c>
      <c r="L48" s="269">
        <v>941</v>
      </c>
      <c r="M48" s="269">
        <v>161</v>
      </c>
      <c r="N48" s="269">
        <v>257</v>
      </c>
      <c r="O48" s="269">
        <v>683</v>
      </c>
      <c r="P48" s="269">
        <v>1375</v>
      </c>
      <c r="Q48" s="269">
        <v>150</v>
      </c>
      <c r="R48" s="269">
        <v>579</v>
      </c>
      <c r="S48" s="269">
        <v>693</v>
      </c>
      <c r="T48" s="269">
        <v>1189</v>
      </c>
      <c r="U48" s="269">
        <v>3715</v>
      </c>
      <c r="V48" s="269">
        <v>39773</v>
      </c>
      <c r="W48" s="269">
        <v>2411</v>
      </c>
      <c r="X48" s="269">
        <v>1170</v>
      </c>
      <c r="Y48" s="269">
        <v>531</v>
      </c>
      <c r="Z48" s="269">
        <v>1398</v>
      </c>
      <c r="AA48" s="269">
        <v>408</v>
      </c>
      <c r="AB48" s="269">
        <v>128</v>
      </c>
      <c r="AC48" s="269">
        <v>2767</v>
      </c>
      <c r="AD48" s="269">
        <v>790</v>
      </c>
      <c r="AE48" s="269">
        <v>20987</v>
      </c>
      <c r="AF48" s="269">
        <v>1163</v>
      </c>
      <c r="AG48" s="269">
        <v>352</v>
      </c>
      <c r="AH48" s="269">
        <v>5940</v>
      </c>
      <c r="AI48" s="269">
        <v>7269</v>
      </c>
      <c r="AJ48" s="269">
        <v>2871</v>
      </c>
      <c r="AK48" s="269">
        <v>229</v>
      </c>
      <c r="AL48" s="269">
        <v>2087</v>
      </c>
      <c r="AM48" s="269">
        <v>2663</v>
      </c>
      <c r="AN48" s="269">
        <v>0</v>
      </c>
      <c r="AO48" s="269">
        <v>109</v>
      </c>
      <c r="AP48" s="270">
        <v>112667</v>
      </c>
      <c r="AQ48" s="269"/>
      <c r="AR48" s="269"/>
      <c r="AS48" s="269"/>
      <c r="AT48" s="269"/>
      <c r="AU48" s="269"/>
      <c r="AV48" s="269"/>
      <c r="AW48" s="269"/>
      <c r="AX48" s="269"/>
      <c r="AY48" s="269"/>
      <c r="AZ48" s="269"/>
      <c r="BA48" s="269"/>
      <c r="BB48" s="269"/>
      <c r="BC48" s="269"/>
      <c r="BD48" s="269"/>
      <c r="BE48" s="271"/>
      <c r="BI48" s="274"/>
      <c r="BJ48" s="274"/>
    </row>
    <row r="49" spans="1:57" x14ac:dyDescent="0.2">
      <c r="A49" s="286">
        <v>45</v>
      </c>
      <c r="B49" s="282" t="s">
        <v>56</v>
      </c>
      <c r="C49" s="269">
        <v>204</v>
      </c>
      <c r="D49" s="269">
        <v>2</v>
      </c>
      <c r="E49" s="269">
        <v>0</v>
      </c>
      <c r="F49" s="269">
        <v>3</v>
      </c>
      <c r="G49" s="269">
        <v>738</v>
      </c>
      <c r="H49" s="269">
        <v>5</v>
      </c>
      <c r="I49" s="269">
        <v>284</v>
      </c>
      <c r="J49" s="269">
        <v>1141</v>
      </c>
      <c r="K49" s="269">
        <v>184</v>
      </c>
      <c r="L49" s="269">
        <v>430</v>
      </c>
      <c r="M49" s="269">
        <v>43</v>
      </c>
      <c r="N49" s="269">
        <v>82</v>
      </c>
      <c r="O49" s="269">
        <v>166</v>
      </c>
      <c r="P49" s="269">
        <v>456</v>
      </c>
      <c r="Q49" s="269">
        <v>9</v>
      </c>
      <c r="R49" s="269">
        <v>55</v>
      </c>
      <c r="S49" s="269">
        <v>76</v>
      </c>
      <c r="T49" s="269">
        <v>50</v>
      </c>
      <c r="U49" s="269">
        <v>94</v>
      </c>
      <c r="V49" s="269">
        <v>2512</v>
      </c>
      <c r="W49" s="269">
        <v>282</v>
      </c>
      <c r="X49" s="269">
        <v>318</v>
      </c>
      <c r="Y49" s="269">
        <v>533</v>
      </c>
      <c r="Z49" s="269">
        <v>223</v>
      </c>
      <c r="AA49" s="269">
        <v>87</v>
      </c>
      <c r="AB49" s="269">
        <v>31</v>
      </c>
      <c r="AC49" s="269">
        <v>1266</v>
      </c>
      <c r="AD49" s="269">
        <v>221</v>
      </c>
      <c r="AE49" s="269">
        <v>2685</v>
      </c>
      <c r="AF49" s="269">
        <v>968</v>
      </c>
      <c r="AG49" s="269">
        <v>128</v>
      </c>
      <c r="AH49" s="269">
        <v>28</v>
      </c>
      <c r="AI49" s="269">
        <v>494</v>
      </c>
      <c r="AJ49" s="269">
        <v>659</v>
      </c>
      <c r="AK49" s="269">
        <v>129</v>
      </c>
      <c r="AL49" s="269">
        <v>1290</v>
      </c>
      <c r="AM49" s="269">
        <v>1513</v>
      </c>
      <c r="AN49" s="269">
        <v>0</v>
      </c>
      <c r="AO49" s="269">
        <v>39</v>
      </c>
      <c r="AP49" s="270">
        <v>17428</v>
      </c>
      <c r="AQ49" s="269"/>
      <c r="AR49" s="269"/>
      <c r="AS49" s="269"/>
      <c r="AT49" s="269"/>
      <c r="AU49" s="269"/>
      <c r="AV49" s="269"/>
      <c r="AW49" s="269"/>
      <c r="AX49" s="269"/>
      <c r="AY49" s="269"/>
      <c r="AZ49" s="269"/>
      <c r="BA49" s="269"/>
      <c r="BB49" s="269"/>
      <c r="BC49" s="269"/>
      <c r="BD49" s="269"/>
      <c r="BE49" s="271"/>
    </row>
    <row r="50" spans="1:57" x14ac:dyDescent="0.2">
      <c r="A50" s="286">
        <v>46</v>
      </c>
      <c r="B50" s="282" t="s">
        <v>205</v>
      </c>
      <c r="C50" s="269">
        <v>-356</v>
      </c>
      <c r="D50" s="269">
        <v>-2</v>
      </c>
      <c r="E50" s="269">
        <v>0</v>
      </c>
      <c r="F50" s="269">
        <v>0</v>
      </c>
      <c r="G50" s="269">
        <v>-68</v>
      </c>
      <c r="H50" s="269">
        <v>0</v>
      </c>
      <c r="I50" s="269">
        <v>0</v>
      </c>
      <c r="J50" s="269">
        <v>0</v>
      </c>
      <c r="K50" s="269">
        <v>-3</v>
      </c>
      <c r="L50" s="269">
        <v>0</v>
      </c>
      <c r="M50" s="269">
        <v>0</v>
      </c>
      <c r="N50" s="269">
        <v>0</v>
      </c>
      <c r="O50" s="269">
        <v>0</v>
      </c>
      <c r="P50" s="269">
        <v>0</v>
      </c>
      <c r="Q50" s="269">
        <v>0</v>
      </c>
      <c r="R50" s="269">
        <v>0</v>
      </c>
      <c r="S50" s="269">
        <v>0</v>
      </c>
      <c r="T50" s="269">
        <v>0</v>
      </c>
      <c r="U50" s="269">
        <v>0</v>
      </c>
      <c r="V50" s="269">
        <v>-2</v>
      </c>
      <c r="W50" s="269">
        <v>0</v>
      </c>
      <c r="X50" s="269">
        <v>0</v>
      </c>
      <c r="Y50" s="269">
        <v>-61</v>
      </c>
      <c r="Z50" s="269">
        <v>0</v>
      </c>
      <c r="AA50" s="269">
        <v>-92</v>
      </c>
      <c r="AB50" s="269">
        <v>0</v>
      </c>
      <c r="AC50" s="269">
        <v>-15</v>
      </c>
      <c r="AD50" s="269">
        <v>-162</v>
      </c>
      <c r="AE50" s="269">
        <v>-7</v>
      </c>
      <c r="AF50" s="269">
        <v>-28</v>
      </c>
      <c r="AG50" s="269">
        <v>0</v>
      </c>
      <c r="AH50" s="269">
        <v>0</v>
      </c>
      <c r="AI50" s="269">
        <v>-92</v>
      </c>
      <c r="AJ50" s="269">
        <v>-609</v>
      </c>
      <c r="AK50" s="269">
        <v>-66</v>
      </c>
      <c r="AL50" s="269">
        <v>-1</v>
      </c>
      <c r="AM50" s="269">
        <v>0</v>
      </c>
      <c r="AN50" s="269">
        <v>0</v>
      </c>
      <c r="AO50" s="269">
        <v>-11</v>
      </c>
      <c r="AP50" s="270">
        <v>-1575</v>
      </c>
      <c r="AQ50" s="269"/>
      <c r="AR50" s="269"/>
      <c r="AS50" s="269"/>
      <c r="AT50" s="269"/>
      <c r="AU50" s="269"/>
      <c r="AV50" s="269"/>
      <c r="AW50" s="269"/>
      <c r="AX50" s="269"/>
      <c r="AY50" s="269"/>
      <c r="AZ50" s="269"/>
      <c r="BA50" s="269"/>
      <c r="BB50" s="269"/>
      <c r="BC50" s="269"/>
      <c r="BD50" s="269"/>
      <c r="BE50" s="271"/>
    </row>
    <row r="51" spans="1:57" x14ac:dyDescent="0.2">
      <c r="A51" s="288">
        <v>47</v>
      </c>
      <c r="B51" s="289" t="s">
        <v>58</v>
      </c>
      <c r="C51" s="290">
        <v>2332</v>
      </c>
      <c r="D51" s="290">
        <v>35</v>
      </c>
      <c r="E51" s="290">
        <v>4</v>
      </c>
      <c r="F51" s="290">
        <v>24</v>
      </c>
      <c r="G51" s="290">
        <v>5179</v>
      </c>
      <c r="H51" s="290">
        <v>45</v>
      </c>
      <c r="I51" s="290">
        <v>3777</v>
      </c>
      <c r="J51" s="290">
        <v>18470</v>
      </c>
      <c r="K51" s="290">
        <v>402</v>
      </c>
      <c r="L51" s="290">
        <v>3995</v>
      </c>
      <c r="M51" s="290">
        <v>659</v>
      </c>
      <c r="N51" s="290">
        <v>1165</v>
      </c>
      <c r="O51" s="290">
        <v>5220</v>
      </c>
      <c r="P51" s="290">
        <v>7277</v>
      </c>
      <c r="Q51" s="290">
        <v>610</v>
      </c>
      <c r="R51" s="290">
        <v>2546</v>
      </c>
      <c r="S51" s="290">
        <v>1972</v>
      </c>
      <c r="T51" s="290">
        <v>2293</v>
      </c>
      <c r="U51" s="290">
        <v>8327</v>
      </c>
      <c r="V51" s="290">
        <v>71997</v>
      </c>
      <c r="W51" s="290">
        <v>7801</v>
      </c>
      <c r="X51" s="290">
        <v>5116</v>
      </c>
      <c r="Y51" s="290">
        <v>6682</v>
      </c>
      <c r="Z51" s="290">
        <v>2576</v>
      </c>
      <c r="AA51" s="290">
        <v>942</v>
      </c>
      <c r="AB51" s="290">
        <v>1063</v>
      </c>
      <c r="AC51" s="290">
        <v>21065</v>
      </c>
      <c r="AD51" s="290">
        <v>7221</v>
      </c>
      <c r="AE51" s="290">
        <v>52080</v>
      </c>
      <c r="AF51" s="290">
        <v>8576</v>
      </c>
      <c r="AG51" s="290">
        <v>2411</v>
      </c>
      <c r="AH51" s="290">
        <v>12127</v>
      </c>
      <c r="AI51" s="290">
        <v>31795</v>
      </c>
      <c r="AJ51" s="290">
        <v>24162</v>
      </c>
      <c r="AK51" s="290">
        <v>2235</v>
      </c>
      <c r="AL51" s="290">
        <v>15643</v>
      </c>
      <c r="AM51" s="290">
        <v>15647</v>
      </c>
      <c r="AN51" s="290">
        <v>0</v>
      </c>
      <c r="AO51" s="290">
        <v>965</v>
      </c>
      <c r="AP51" s="291">
        <v>354436</v>
      </c>
      <c r="AQ51" s="269"/>
      <c r="AR51" s="269"/>
      <c r="AS51" s="269"/>
      <c r="AT51" s="269"/>
      <c r="AU51" s="269"/>
      <c r="AV51" s="269"/>
      <c r="AW51" s="269"/>
      <c r="AX51" s="269"/>
      <c r="AY51" s="269"/>
      <c r="AZ51" s="269"/>
      <c r="BA51" s="269"/>
      <c r="BB51" s="269"/>
      <c r="BC51" s="269"/>
      <c r="BD51" s="269"/>
      <c r="BE51" s="271"/>
    </row>
    <row r="52" spans="1:57" x14ac:dyDescent="0.2">
      <c r="A52" s="304">
        <v>48</v>
      </c>
      <c r="B52" s="305" t="s">
        <v>440</v>
      </c>
      <c r="C52" s="306">
        <v>5123</v>
      </c>
      <c r="D52" s="306">
        <v>51</v>
      </c>
      <c r="E52" s="306">
        <v>7</v>
      </c>
      <c r="F52" s="306">
        <v>35</v>
      </c>
      <c r="G52" s="306">
        <v>16202</v>
      </c>
      <c r="H52" s="306">
        <v>113</v>
      </c>
      <c r="I52" s="306">
        <v>11666</v>
      </c>
      <c r="J52" s="306">
        <v>58341</v>
      </c>
      <c r="K52" s="306">
        <v>1349</v>
      </c>
      <c r="L52" s="306">
        <v>11771</v>
      </c>
      <c r="M52" s="306">
        <v>1383</v>
      </c>
      <c r="N52" s="306">
        <v>4671</v>
      </c>
      <c r="O52" s="306">
        <v>22779</v>
      </c>
      <c r="P52" s="306">
        <v>16512</v>
      </c>
      <c r="Q52" s="306">
        <v>1425</v>
      </c>
      <c r="R52" s="306">
        <v>5611</v>
      </c>
      <c r="S52" s="306">
        <v>4830</v>
      </c>
      <c r="T52" s="306">
        <v>6331</v>
      </c>
      <c r="U52" s="306">
        <v>23803</v>
      </c>
      <c r="V52" s="306">
        <v>211567</v>
      </c>
      <c r="W52" s="306">
        <v>35356</v>
      </c>
      <c r="X52" s="306">
        <v>11401</v>
      </c>
      <c r="Y52" s="306">
        <v>14463</v>
      </c>
      <c r="Z52" s="306">
        <v>7282</v>
      </c>
      <c r="AA52" s="306">
        <v>1895</v>
      </c>
      <c r="AB52" s="306">
        <v>1581</v>
      </c>
      <c r="AC52" s="306">
        <v>29129</v>
      </c>
      <c r="AD52" s="306">
        <v>10703</v>
      </c>
      <c r="AE52" s="306">
        <v>59258</v>
      </c>
      <c r="AF52" s="306">
        <v>11820</v>
      </c>
      <c r="AG52" s="306">
        <v>4391</v>
      </c>
      <c r="AH52" s="306">
        <v>17016</v>
      </c>
      <c r="AI52" s="306">
        <v>42360</v>
      </c>
      <c r="AJ52" s="306">
        <v>43710</v>
      </c>
      <c r="AK52" s="306">
        <v>3769</v>
      </c>
      <c r="AL52" s="306">
        <v>28526</v>
      </c>
      <c r="AM52" s="306">
        <v>30746</v>
      </c>
      <c r="AN52" s="306">
        <v>1374</v>
      </c>
      <c r="AO52" s="306">
        <v>3049</v>
      </c>
      <c r="AP52" s="307">
        <v>761399</v>
      </c>
      <c r="AQ52" s="269"/>
      <c r="AR52" s="269"/>
      <c r="AS52" s="269"/>
      <c r="AT52" s="269"/>
      <c r="AU52" s="269"/>
      <c r="AV52" s="269"/>
      <c r="AW52" s="269"/>
      <c r="AX52" s="269"/>
      <c r="AY52" s="269"/>
      <c r="AZ52" s="269"/>
      <c r="BA52" s="269"/>
      <c r="BB52" s="269"/>
      <c r="BC52" s="269"/>
      <c r="BD52" s="269"/>
      <c r="BE52" s="271"/>
    </row>
    <row r="53" spans="1:57" x14ac:dyDescent="0.2">
      <c r="A53" s="56" t="s">
        <v>486</v>
      </c>
    </row>
  </sheetData>
  <phoneticPr fontId="5"/>
  <pageMargins left="0.78740157480314965" right="0.78740157480314965" top="0.78740157480314965" bottom="0.78740157480314965" header="0.51181102362204722" footer="0.51181102362204722"/>
  <pageSetup paperSize="9" scale="92" fitToWidth="9" orientation="landscape" verticalDpi="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
    <pageSetUpPr fitToPage="1"/>
  </sheetPr>
  <dimension ref="A1:BD98"/>
  <sheetViews>
    <sheetView workbookViewId="0">
      <pane xSplit="2" ySplit="4" topLeftCell="C45" activePane="bottomRight" state="frozen"/>
      <selection activeCell="F63" sqref="F63"/>
      <selection pane="topRight" activeCell="F63" sqref="F63"/>
      <selection pane="bottomLeft" activeCell="F63" sqref="F63"/>
      <selection pane="bottomRight" sqref="A1:XFD1048576"/>
    </sheetView>
  </sheetViews>
  <sheetFormatPr defaultColWidth="9" defaultRowHeight="13" x14ac:dyDescent="0.2"/>
  <cols>
    <col min="1" max="1" width="3" style="310" customWidth="1"/>
    <col min="2" max="2" width="21" style="310" customWidth="1"/>
    <col min="3" max="53" width="9" style="310"/>
    <col min="54" max="54" width="10.36328125" style="310" customWidth="1"/>
    <col min="55" max="256" width="9" style="310"/>
    <col min="257" max="257" width="3" style="310" customWidth="1"/>
    <col min="258" max="258" width="21" style="310" customWidth="1"/>
    <col min="259" max="309" width="9" style="310"/>
    <col min="310" max="310" width="10.36328125" style="310" customWidth="1"/>
    <col min="311" max="512" width="9" style="310"/>
    <col min="513" max="513" width="3" style="310" customWidth="1"/>
    <col min="514" max="514" width="21" style="310" customWidth="1"/>
    <col min="515" max="565" width="9" style="310"/>
    <col min="566" max="566" width="10.36328125" style="310" customWidth="1"/>
    <col min="567" max="768" width="9" style="310"/>
    <col min="769" max="769" width="3" style="310" customWidth="1"/>
    <col min="770" max="770" width="21" style="310" customWidth="1"/>
    <col min="771" max="821" width="9" style="310"/>
    <col min="822" max="822" width="10.36328125" style="310" customWidth="1"/>
    <col min="823" max="1024" width="9" style="310"/>
    <col min="1025" max="1025" width="3" style="310" customWidth="1"/>
    <col min="1026" max="1026" width="21" style="310" customWidth="1"/>
    <col min="1027" max="1077" width="9" style="310"/>
    <col min="1078" max="1078" width="10.36328125" style="310" customWidth="1"/>
    <col min="1079" max="1280" width="9" style="310"/>
    <col min="1281" max="1281" width="3" style="310" customWidth="1"/>
    <col min="1282" max="1282" width="21" style="310" customWidth="1"/>
    <col min="1283" max="1333" width="9" style="310"/>
    <col min="1334" max="1334" width="10.36328125" style="310" customWidth="1"/>
    <col min="1335" max="1536" width="9" style="310"/>
    <col min="1537" max="1537" width="3" style="310" customWidth="1"/>
    <col min="1538" max="1538" width="21" style="310" customWidth="1"/>
    <col min="1539" max="1589" width="9" style="310"/>
    <col min="1590" max="1590" width="10.36328125" style="310" customWidth="1"/>
    <col min="1591" max="1792" width="9" style="310"/>
    <col min="1793" max="1793" width="3" style="310" customWidth="1"/>
    <col min="1794" max="1794" width="21" style="310" customWidth="1"/>
    <col min="1795" max="1845" width="9" style="310"/>
    <col min="1846" max="1846" width="10.36328125" style="310" customWidth="1"/>
    <col min="1847" max="2048" width="9" style="310"/>
    <col min="2049" max="2049" width="3" style="310" customWidth="1"/>
    <col min="2050" max="2050" width="21" style="310" customWidth="1"/>
    <col min="2051" max="2101" width="9" style="310"/>
    <col min="2102" max="2102" width="10.36328125" style="310" customWidth="1"/>
    <col min="2103" max="2304" width="9" style="310"/>
    <col min="2305" max="2305" width="3" style="310" customWidth="1"/>
    <col min="2306" max="2306" width="21" style="310" customWidth="1"/>
    <col min="2307" max="2357" width="9" style="310"/>
    <col min="2358" max="2358" width="10.36328125" style="310" customWidth="1"/>
    <col min="2359" max="2560" width="9" style="310"/>
    <col min="2561" max="2561" width="3" style="310" customWidth="1"/>
    <col min="2562" max="2562" width="21" style="310" customWidth="1"/>
    <col min="2563" max="2613" width="9" style="310"/>
    <col min="2614" max="2614" width="10.36328125" style="310" customWidth="1"/>
    <col min="2615" max="2816" width="9" style="310"/>
    <col min="2817" max="2817" width="3" style="310" customWidth="1"/>
    <col min="2818" max="2818" width="21" style="310" customWidth="1"/>
    <col min="2819" max="2869" width="9" style="310"/>
    <col min="2870" max="2870" width="10.36328125" style="310" customWidth="1"/>
    <col min="2871" max="3072" width="9" style="310"/>
    <col min="3073" max="3073" width="3" style="310" customWidth="1"/>
    <col min="3074" max="3074" width="21" style="310" customWidth="1"/>
    <col min="3075" max="3125" width="9" style="310"/>
    <col min="3126" max="3126" width="10.36328125" style="310" customWidth="1"/>
    <col min="3127" max="3328" width="9" style="310"/>
    <col min="3329" max="3329" width="3" style="310" customWidth="1"/>
    <col min="3330" max="3330" width="21" style="310" customWidth="1"/>
    <col min="3331" max="3381" width="9" style="310"/>
    <col min="3382" max="3382" width="10.36328125" style="310" customWidth="1"/>
    <col min="3383" max="3584" width="9" style="310"/>
    <col min="3585" max="3585" width="3" style="310" customWidth="1"/>
    <col min="3586" max="3586" width="21" style="310" customWidth="1"/>
    <col min="3587" max="3637" width="9" style="310"/>
    <col min="3638" max="3638" width="10.36328125" style="310" customWidth="1"/>
    <col min="3639" max="3840" width="9" style="310"/>
    <col min="3841" max="3841" width="3" style="310" customWidth="1"/>
    <col min="3842" max="3842" width="21" style="310" customWidth="1"/>
    <col min="3843" max="3893" width="9" style="310"/>
    <col min="3894" max="3894" width="10.36328125" style="310" customWidth="1"/>
    <col min="3895" max="4096" width="9" style="310"/>
    <col min="4097" max="4097" width="3" style="310" customWidth="1"/>
    <col min="4098" max="4098" width="21" style="310" customWidth="1"/>
    <col min="4099" max="4149" width="9" style="310"/>
    <col min="4150" max="4150" width="10.36328125" style="310" customWidth="1"/>
    <col min="4151" max="4352" width="9" style="310"/>
    <col min="4353" max="4353" width="3" style="310" customWidth="1"/>
    <col min="4354" max="4354" width="21" style="310" customWidth="1"/>
    <col min="4355" max="4405" width="9" style="310"/>
    <col min="4406" max="4406" width="10.36328125" style="310" customWidth="1"/>
    <col min="4407" max="4608" width="9" style="310"/>
    <col min="4609" max="4609" width="3" style="310" customWidth="1"/>
    <col min="4610" max="4610" width="21" style="310" customWidth="1"/>
    <col min="4611" max="4661" width="9" style="310"/>
    <col min="4662" max="4662" width="10.36328125" style="310" customWidth="1"/>
    <col min="4663" max="4864" width="9" style="310"/>
    <col min="4865" max="4865" width="3" style="310" customWidth="1"/>
    <col min="4866" max="4866" width="21" style="310" customWidth="1"/>
    <col min="4867" max="4917" width="9" style="310"/>
    <col min="4918" max="4918" width="10.36328125" style="310" customWidth="1"/>
    <col min="4919" max="5120" width="9" style="310"/>
    <col min="5121" max="5121" width="3" style="310" customWidth="1"/>
    <col min="5122" max="5122" width="21" style="310" customWidth="1"/>
    <col min="5123" max="5173" width="9" style="310"/>
    <col min="5174" max="5174" width="10.36328125" style="310" customWidth="1"/>
    <col min="5175" max="5376" width="9" style="310"/>
    <col min="5377" max="5377" width="3" style="310" customWidth="1"/>
    <col min="5378" max="5378" width="21" style="310" customWidth="1"/>
    <col min="5379" max="5429" width="9" style="310"/>
    <col min="5430" max="5430" width="10.36328125" style="310" customWidth="1"/>
    <col min="5431" max="5632" width="9" style="310"/>
    <col min="5633" max="5633" width="3" style="310" customWidth="1"/>
    <col min="5634" max="5634" width="21" style="310" customWidth="1"/>
    <col min="5635" max="5685" width="9" style="310"/>
    <col min="5686" max="5686" width="10.36328125" style="310" customWidth="1"/>
    <col min="5687" max="5888" width="9" style="310"/>
    <col min="5889" max="5889" width="3" style="310" customWidth="1"/>
    <col min="5890" max="5890" width="21" style="310" customWidth="1"/>
    <col min="5891" max="5941" width="9" style="310"/>
    <col min="5942" max="5942" width="10.36328125" style="310" customWidth="1"/>
    <col min="5943" max="6144" width="9" style="310"/>
    <col min="6145" max="6145" width="3" style="310" customWidth="1"/>
    <col min="6146" max="6146" width="21" style="310" customWidth="1"/>
    <col min="6147" max="6197" width="9" style="310"/>
    <col min="6198" max="6198" width="10.36328125" style="310" customWidth="1"/>
    <col min="6199" max="6400" width="9" style="310"/>
    <col min="6401" max="6401" width="3" style="310" customWidth="1"/>
    <col min="6402" max="6402" width="21" style="310" customWidth="1"/>
    <col min="6403" max="6453" width="9" style="310"/>
    <col min="6454" max="6454" width="10.36328125" style="310" customWidth="1"/>
    <col min="6455" max="6656" width="9" style="310"/>
    <col min="6657" max="6657" width="3" style="310" customWidth="1"/>
    <col min="6658" max="6658" width="21" style="310" customWidth="1"/>
    <col min="6659" max="6709" width="9" style="310"/>
    <col min="6710" max="6710" width="10.36328125" style="310" customWidth="1"/>
    <col min="6711" max="6912" width="9" style="310"/>
    <col min="6913" max="6913" width="3" style="310" customWidth="1"/>
    <col min="6914" max="6914" width="21" style="310" customWidth="1"/>
    <col min="6915" max="6965" width="9" style="310"/>
    <col min="6966" max="6966" width="10.36328125" style="310" customWidth="1"/>
    <col min="6967" max="7168" width="9" style="310"/>
    <col min="7169" max="7169" width="3" style="310" customWidth="1"/>
    <col min="7170" max="7170" width="21" style="310" customWidth="1"/>
    <col min="7171" max="7221" width="9" style="310"/>
    <col min="7222" max="7222" width="10.36328125" style="310" customWidth="1"/>
    <col min="7223" max="7424" width="9" style="310"/>
    <col min="7425" max="7425" width="3" style="310" customWidth="1"/>
    <col min="7426" max="7426" width="21" style="310" customWidth="1"/>
    <col min="7427" max="7477" width="9" style="310"/>
    <col min="7478" max="7478" width="10.36328125" style="310" customWidth="1"/>
    <col min="7479" max="7680" width="9" style="310"/>
    <col min="7681" max="7681" width="3" style="310" customWidth="1"/>
    <col min="7682" max="7682" width="21" style="310" customWidth="1"/>
    <col min="7683" max="7733" width="9" style="310"/>
    <col min="7734" max="7734" width="10.36328125" style="310" customWidth="1"/>
    <col min="7735" max="7936" width="9" style="310"/>
    <col min="7937" max="7937" width="3" style="310" customWidth="1"/>
    <col min="7938" max="7938" width="21" style="310" customWidth="1"/>
    <col min="7939" max="7989" width="9" style="310"/>
    <col min="7990" max="7990" width="10.36328125" style="310" customWidth="1"/>
    <col min="7991" max="8192" width="9" style="310"/>
    <col min="8193" max="8193" width="3" style="310" customWidth="1"/>
    <col min="8194" max="8194" width="21" style="310" customWidth="1"/>
    <col min="8195" max="8245" width="9" style="310"/>
    <col min="8246" max="8246" width="10.36328125" style="310" customWidth="1"/>
    <col min="8247" max="8448" width="9" style="310"/>
    <col min="8449" max="8449" width="3" style="310" customWidth="1"/>
    <col min="8450" max="8450" width="21" style="310" customWidth="1"/>
    <col min="8451" max="8501" width="9" style="310"/>
    <col min="8502" max="8502" width="10.36328125" style="310" customWidth="1"/>
    <col min="8503" max="8704" width="9" style="310"/>
    <col min="8705" max="8705" width="3" style="310" customWidth="1"/>
    <col min="8706" max="8706" width="21" style="310" customWidth="1"/>
    <col min="8707" max="8757" width="9" style="310"/>
    <col min="8758" max="8758" width="10.36328125" style="310" customWidth="1"/>
    <col min="8759" max="8960" width="9" style="310"/>
    <col min="8961" max="8961" width="3" style="310" customWidth="1"/>
    <col min="8962" max="8962" width="21" style="310" customWidth="1"/>
    <col min="8963" max="9013" width="9" style="310"/>
    <col min="9014" max="9014" width="10.36328125" style="310" customWidth="1"/>
    <col min="9015" max="9216" width="9" style="310"/>
    <col min="9217" max="9217" width="3" style="310" customWidth="1"/>
    <col min="9218" max="9218" width="21" style="310" customWidth="1"/>
    <col min="9219" max="9269" width="9" style="310"/>
    <col min="9270" max="9270" width="10.36328125" style="310" customWidth="1"/>
    <col min="9271" max="9472" width="9" style="310"/>
    <col min="9473" max="9473" width="3" style="310" customWidth="1"/>
    <col min="9474" max="9474" width="21" style="310" customWidth="1"/>
    <col min="9475" max="9525" width="9" style="310"/>
    <col min="9526" max="9526" width="10.36328125" style="310" customWidth="1"/>
    <col min="9527" max="9728" width="9" style="310"/>
    <col min="9729" max="9729" width="3" style="310" customWidth="1"/>
    <col min="9730" max="9730" width="21" style="310" customWidth="1"/>
    <col min="9731" max="9781" width="9" style="310"/>
    <col min="9782" max="9782" width="10.36328125" style="310" customWidth="1"/>
    <col min="9783" max="9984" width="9" style="310"/>
    <col min="9985" max="9985" width="3" style="310" customWidth="1"/>
    <col min="9986" max="9986" width="21" style="310" customWidth="1"/>
    <col min="9987" max="10037" width="9" style="310"/>
    <col min="10038" max="10038" width="10.36328125" style="310" customWidth="1"/>
    <col min="10039" max="10240" width="9" style="310"/>
    <col min="10241" max="10241" width="3" style="310" customWidth="1"/>
    <col min="10242" max="10242" width="21" style="310" customWidth="1"/>
    <col min="10243" max="10293" width="9" style="310"/>
    <col min="10294" max="10294" width="10.36328125" style="310" customWidth="1"/>
    <col min="10295" max="10496" width="9" style="310"/>
    <col min="10497" max="10497" width="3" style="310" customWidth="1"/>
    <col min="10498" max="10498" width="21" style="310" customWidth="1"/>
    <col min="10499" max="10549" width="9" style="310"/>
    <col min="10550" max="10550" width="10.36328125" style="310" customWidth="1"/>
    <col min="10551" max="10752" width="9" style="310"/>
    <col min="10753" max="10753" width="3" style="310" customWidth="1"/>
    <col min="10754" max="10754" width="21" style="310" customWidth="1"/>
    <col min="10755" max="10805" width="9" style="310"/>
    <col min="10806" max="10806" width="10.36328125" style="310" customWidth="1"/>
    <col min="10807" max="11008" width="9" style="310"/>
    <col min="11009" max="11009" width="3" style="310" customWidth="1"/>
    <col min="11010" max="11010" width="21" style="310" customWidth="1"/>
    <col min="11011" max="11061" width="9" style="310"/>
    <col min="11062" max="11062" width="10.36328125" style="310" customWidth="1"/>
    <col min="11063" max="11264" width="9" style="310"/>
    <col min="11265" max="11265" width="3" style="310" customWidth="1"/>
    <col min="11266" max="11266" width="21" style="310" customWidth="1"/>
    <col min="11267" max="11317" width="9" style="310"/>
    <col min="11318" max="11318" width="10.36328125" style="310" customWidth="1"/>
    <col min="11319" max="11520" width="9" style="310"/>
    <col min="11521" max="11521" width="3" style="310" customWidth="1"/>
    <col min="11522" max="11522" width="21" style="310" customWidth="1"/>
    <col min="11523" max="11573" width="9" style="310"/>
    <col min="11574" max="11574" width="10.36328125" style="310" customWidth="1"/>
    <col min="11575" max="11776" width="9" style="310"/>
    <col min="11777" max="11777" width="3" style="310" customWidth="1"/>
    <col min="11778" max="11778" width="21" style="310" customWidth="1"/>
    <col min="11779" max="11829" width="9" style="310"/>
    <col min="11830" max="11830" width="10.36328125" style="310" customWidth="1"/>
    <col min="11831" max="12032" width="9" style="310"/>
    <col min="12033" max="12033" width="3" style="310" customWidth="1"/>
    <col min="12034" max="12034" width="21" style="310" customWidth="1"/>
    <col min="12035" max="12085" width="9" style="310"/>
    <col min="12086" max="12086" width="10.36328125" style="310" customWidth="1"/>
    <col min="12087" max="12288" width="9" style="310"/>
    <col min="12289" max="12289" width="3" style="310" customWidth="1"/>
    <col min="12290" max="12290" width="21" style="310" customWidth="1"/>
    <col min="12291" max="12341" width="9" style="310"/>
    <col min="12342" max="12342" width="10.36328125" style="310" customWidth="1"/>
    <col min="12343" max="12544" width="9" style="310"/>
    <col min="12545" max="12545" width="3" style="310" customWidth="1"/>
    <col min="12546" max="12546" width="21" style="310" customWidth="1"/>
    <col min="12547" max="12597" width="9" style="310"/>
    <col min="12598" max="12598" width="10.36328125" style="310" customWidth="1"/>
    <col min="12599" max="12800" width="9" style="310"/>
    <col min="12801" max="12801" width="3" style="310" customWidth="1"/>
    <col min="12802" max="12802" width="21" style="310" customWidth="1"/>
    <col min="12803" max="12853" width="9" style="310"/>
    <col min="12854" max="12854" width="10.36328125" style="310" customWidth="1"/>
    <col min="12855" max="13056" width="9" style="310"/>
    <col min="13057" max="13057" width="3" style="310" customWidth="1"/>
    <col min="13058" max="13058" width="21" style="310" customWidth="1"/>
    <col min="13059" max="13109" width="9" style="310"/>
    <col min="13110" max="13110" width="10.36328125" style="310" customWidth="1"/>
    <col min="13111" max="13312" width="9" style="310"/>
    <col min="13313" max="13313" width="3" style="310" customWidth="1"/>
    <col min="13314" max="13314" width="21" style="310" customWidth="1"/>
    <col min="13315" max="13365" width="9" style="310"/>
    <col min="13366" max="13366" width="10.36328125" style="310" customWidth="1"/>
    <col min="13367" max="13568" width="9" style="310"/>
    <col min="13569" max="13569" width="3" style="310" customWidth="1"/>
    <col min="13570" max="13570" width="21" style="310" customWidth="1"/>
    <col min="13571" max="13621" width="9" style="310"/>
    <col min="13622" max="13622" width="10.36328125" style="310" customWidth="1"/>
    <col min="13623" max="13824" width="9" style="310"/>
    <col min="13825" max="13825" width="3" style="310" customWidth="1"/>
    <col min="13826" max="13826" width="21" style="310" customWidth="1"/>
    <col min="13827" max="13877" width="9" style="310"/>
    <col min="13878" max="13878" width="10.36328125" style="310" customWidth="1"/>
    <col min="13879" max="14080" width="9" style="310"/>
    <col min="14081" max="14081" width="3" style="310" customWidth="1"/>
    <col min="14082" max="14082" width="21" style="310" customWidth="1"/>
    <col min="14083" max="14133" width="9" style="310"/>
    <col min="14134" max="14134" width="10.36328125" style="310" customWidth="1"/>
    <col min="14135" max="14336" width="9" style="310"/>
    <col min="14337" max="14337" width="3" style="310" customWidth="1"/>
    <col min="14338" max="14338" width="21" style="310" customWidth="1"/>
    <col min="14339" max="14389" width="9" style="310"/>
    <col min="14390" max="14390" width="10.36328125" style="310" customWidth="1"/>
    <col min="14391" max="14592" width="9" style="310"/>
    <col min="14593" max="14593" width="3" style="310" customWidth="1"/>
    <col min="14594" max="14594" width="21" style="310" customWidth="1"/>
    <col min="14595" max="14645" width="9" style="310"/>
    <col min="14646" max="14646" width="10.36328125" style="310" customWidth="1"/>
    <col min="14647" max="14848" width="9" style="310"/>
    <col min="14849" max="14849" width="3" style="310" customWidth="1"/>
    <col min="14850" max="14850" width="21" style="310" customWidth="1"/>
    <col min="14851" max="14901" width="9" style="310"/>
    <col min="14902" max="14902" width="10.36328125" style="310" customWidth="1"/>
    <col min="14903" max="15104" width="9" style="310"/>
    <col min="15105" max="15105" width="3" style="310" customWidth="1"/>
    <col min="15106" max="15106" width="21" style="310" customWidth="1"/>
    <col min="15107" max="15157" width="9" style="310"/>
    <col min="15158" max="15158" width="10.36328125" style="310" customWidth="1"/>
    <col min="15159" max="15360" width="9" style="310"/>
    <col min="15361" max="15361" width="3" style="310" customWidth="1"/>
    <col min="15362" max="15362" width="21" style="310" customWidth="1"/>
    <col min="15363" max="15413" width="9" style="310"/>
    <col min="15414" max="15414" width="10.36328125" style="310" customWidth="1"/>
    <col min="15415" max="15616" width="9" style="310"/>
    <col min="15617" max="15617" width="3" style="310" customWidth="1"/>
    <col min="15618" max="15618" width="21" style="310" customWidth="1"/>
    <col min="15619" max="15669" width="9" style="310"/>
    <col min="15670" max="15670" width="10.36328125" style="310" customWidth="1"/>
    <col min="15671" max="15872" width="9" style="310"/>
    <col min="15873" max="15873" width="3" style="310" customWidth="1"/>
    <col min="15874" max="15874" width="21" style="310" customWidth="1"/>
    <col min="15875" max="15925" width="9" style="310"/>
    <col min="15926" max="15926" width="10.36328125" style="310" customWidth="1"/>
    <col min="15927" max="16128" width="9" style="310"/>
    <col min="16129" max="16129" width="3" style="310" customWidth="1"/>
    <col min="16130" max="16130" width="21" style="310" customWidth="1"/>
    <col min="16131" max="16181" width="9" style="310"/>
    <col min="16182" max="16182" width="10.36328125" style="310" customWidth="1"/>
    <col min="16183" max="16384" width="9" style="310"/>
  </cols>
  <sheetData>
    <row r="1" spans="1:56" x14ac:dyDescent="0.2">
      <c r="A1" s="236" t="s">
        <v>398</v>
      </c>
      <c r="B1" s="308"/>
      <c r="C1" s="308"/>
      <c r="D1" s="308"/>
      <c r="E1" s="308" t="s">
        <v>612</v>
      </c>
      <c r="F1" s="308"/>
      <c r="G1" s="309" t="s">
        <v>178</v>
      </c>
      <c r="H1" s="308"/>
      <c r="I1" s="308"/>
      <c r="J1" s="308"/>
      <c r="K1" s="308"/>
      <c r="L1" s="308"/>
      <c r="M1" s="308"/>
      <c r="N1" s="308"/>
      <c r="O1" s="308"/>
      <c r="P1" s="308"/>
      <c r="Q1" s="308"/>
      <c r="R1" s="308"/>
      <c r="S1" s="308"/>
      <c r="T1" s="308"/>
      <c r="U1" s="308"/>
      <c r="V1" s="308"/>
      <c r="W1" s="308"/>
      <c r="X1" s="308"/>
      <c r="Y1" s="308"/>
      <c r="Z1" s="308"/>
      <c r="AA1" s="308"/>
      <c r="AB1" s="308"/>
      <c r="AC1" s="308"/>
      <c r="AD1" s="308"/>
      <c r="AE1" s="308"/>
      <c r="AF1" s="308"/>
      <c r="AG1" s="308"/>
      <c r="AH1" s="308"/>
      <c r="AI1" s="308"/>
      <c r="AJ1" s="308"/>
      <c r="AK1" s="308"/>
      <c r="AL1" s="308"/>
      <c r="AM1" s="308"/>
      <c r="AN1" s="308"/>
      <c r="AO1" s="308"/>
      <c r="AP1" s="308"/>
      <c r="AQ1" s="308"/>
      <c r="AR1" s="308"/>
      <c r="AS1" s="308"/>
      <c r="AT1" s="308"/>
      <c r="AU1" s="308"/>
      <c r="AV1" s="308"/>
      <c r="AW1" s="308"/>
      <c r="AX1" s="308"/>
      <c r="AY1" s="308"/>
      <c r="AZ1" s="308"/>
      <c r="BA1" s="308"/>
      <c r="BB1" s="308"/>
      <c r="BC1" s="308"/>
      <c r="BD1" s="308"/>
    </row>
    <row r="2" spans="1:56" x14ac:dyDescent="0.2">
      <c r="A2" s="311" t="s">
        <v>349</v>
      </c>
      <c r="B2" s="308"/>
      <c r="C2" s="308"/>
      <c r="D2" s="308"/>
      <c r="E2" s="308"/>
      <c r="F2" s="308"/>
      <c r="G2" s="308"/>
      <c r="H2" s="308"/>
      <c r="I2" s="308"/>
      <c r="J2" s="308"/>
      <c r="K2" s="308"/>
      <c r="L2" s="308"/>
      <c r="M2" s="308"/>
      <c r="N2" s="308"/>
      <c r="O2" s="308"/>
      <c r="P2" s="308"/>
      <c r="Q2" s="308"/>
      <c r="R2" s="308"/>
      <c r="S2" s="308"/>
      <c r="T2" s="308"/>
      <c r="U2" s="308"/>
      <c r="V2" s="308"/>
      <c r="W2" s="308"/>
      <c r="X2" s="308"/>
      <c r="Y2" s="308"/>
      <c r="Z2" s="308"/>
      <c r="AA2" s="308"/>
      <c r="AB2" s="308"/>
      <c r="AC2" s="308"/>
      <c r="AD2" s="308"/>
      <c r="AE2" s="308"/>
      <c r="AF2" s="308"/>
      <c r="AG2" s="308"/>
      <c r="AH2" s="308"/>
      <c r="AI2" s="308"/>
      <c r="AJ2" s="308"/>
      <c r="AK2" s="308"/>
      <c r="AL2" s="308"/>
      <c r="AM2" s="308"/>
      <c r="AN2" s="308"/>
      <c r="AO2" s="308"/>
      <c r="AP2" s="308"/>
      <c r="AQ2" s="308"/>
      <c r="AR2" s="308"/>
      <c r="AS2" s="308"/>
      <c r="AT2" s="308"/>
      <c r="AU2" s="308"/>
      <c r="AV2" s="308"/>
      <c r="AW2" s="308"/>
      <c r="AX2" s="308"/>
      <c r="AY2" s="308"/>
      <c r="AZ2" s="308"/>
      <c r="BA2" s="308"/>
      <c r="BB2" s="308"/>
      <c r="BC2" s="308"/>
      <c r="BD2" s="308"/>
    </row>
    <row r="3" spans="1:56"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212">
        <v>40</v>
      </c>
      <c r="AQ3" s="245">
        <v>41</v>
      </c>
      <c r="AR3" s="245">
        <v>42</v>
      </c>
      <c r="AS3" s="245">
        <v>43</v>
      </c>
      <c r="AT3" s="245">
        <v>44</v>
      </c>
      <c r="AU3" s="245">
        <v>45</v>
      </c>
      <c r="AV3" s="245">
        <v>46</v>
      </c>
      <c r="AW3" s="244">
        <v>47</v>
      </c>
      <c r="AX3" s="245">
        <v>48</v>
      </c>
      <c r="AY3" s="246">
        <v>49</v>
      </c>
      <c r="AZ3" s="244">
        <v>50</v>
      </c>
      <c r="BA3" s="245">
        <v>51</v>
      </c>
      <c r="BB3" s="246">
        <v>52</v>
      </c>
      <c r="BC3" s="245">
        <v>53</v>
      </c>
      <c r="BD3" s="244">
        <v>54</v>
      </c>
    </row>
    <row r="4" spans="1:56" ht="50"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2" t="s">
        <v>43</v>
      </c>
      <c r="AQ4" s="258" t="s">
        <v>52</v>
      </c>
      <c r="AR4" s="258" t="s">
        <v>44</v>
      </c>
      <c r="AS4" s="258" t="s">
        <v>45</v>
      </c>
      <c r="AT4" s="258" t="s">
        <v>434</v>
      </c>
      <c r="AU4" s="258" t="s">
        <v>435</v>
      </c>
      <c r="AV4" s="258" t="s">
        <v>46</v>
      </c>
      <c r="AW4" s="257" t="s">
        <v>436</v>
      </c>
      <c r="AX4" s="258" t="s">
        <v>437</v>
      </c>
      <c r="AY4" s="259" t="s">
        <v>438</v>
      </c>
      <c r="AZ4" s="257" t="s">
        <v>47</v>
      </c>
      <c r="BA4" s="258" t="s">
        <v>48</v>
      </c>
      <c r="BB4" s="259" t="s">
        <v>439</v>
      </c>
      <c r="BC4" s="258" t="s">
        <v>49</v>
      </c>
      <c r="BD4" s="257" t="s">
        <v>440</v>
      </c>
    </row>
    <row r="5" spans="1:56" x14ac:dyDescent="0.2">
      <c r="A5" s="267" t="s">
        <v>443</v>
      </c>
      <c r="B5" s="272" t="s">
        <v>444</v>
      </c>
      <c r="C5" s="442">
        <v>0.14112824516884637</v>
      </c>
      <c r="D5" s="442">
        <v>0</v>
      </c>
      <c r="E5" s="442">
        <v>0</v>
      </c>
      <c r="F5" s="442">
        <v>0</v>
      </c>
      <c r="G5" s="442">
        <v>0.19738303913097149</v>
      </c>
      <c r="H5" s="442">
        <v>8.8495575221238937E-3</v>
      </c>
      <c r="I5" s="442">
        <v>4.2859591976684384E-4</v>
      </c>
      <c r="J5" s="442">
        <v>1.3026859327059871E-3</v>
      </c>
      <c r="K5" s="442">
        <v>0</v>
      </c>
      <c r="L5" s="442">
        <v>3.3981819726446353E-4</v>
      </c>
      <c r="M5" s="442">
        <v>0</v>
      </c>
      <c r="N5" s="442">
        <v>0</v>
      </c>
      <c r="O5" s="442">
        <v>0</v>
      </c>
      <c r="P5" s="442">
        <v>0</v>
      </c>
      <c r="Q5" s="442">
        <v>0</v>
      </c>
      <c r="R5" s="442">
        <v>0</v>
      </c>
      <c r="S5" s="442">
        <v>0</v>
      </c>
      <c r="T5" s="442">
        <v>0</v>
      </c>
      <c r="U5" s="442">
        <v>0</v>
      </c>
      <c r="V5" s="442">
        <v>0</v>
      </c>
      <c r="W5" s="442">
        <v>0</v>
      </c>
      <c r="X5" s="442">
        <v>1.8419436891500746E-3</v>
      </c>
      <c r="Y5" s="442">
        <v>1.0371292263015972E-3</v>
      </c>
      <c r="Z5" s="442">
        <v>0</v>
      </c>
      <c r="AA5" s="442">
        <v>0</v>
      </c>
      <c r="AB5" s="442">
        <v>0</v>
      </c>
      <c r="AC5" s="442">
        <v>1.029901472759106E-4</v>
      </c>
      <c r="AD5" s="442">
        <v>0</v>
      </c>
      <c r="AE5" s="442">
        <v>0</v>
      </c>
      <c r="AF5" s="442">
        <v>8.4602368866328257E-5</v>
      </c>
      <c r="AG5" s="442">
        <v>0</v>
      </c>
      <c r="AH5" s="442">
        <v>5.8768218147625761E-5</v>
      </c>
      <c r="AI5" s="442">
        <v>2.3135033050047213E-3</v>
      </c>
      <c r="AJ5" s="442">
        <v>1.6014641958361931E-3</v>
      </c>
      <c r="AK5" s="442">
        <v>2.3879013000795966E-3</v>
      </c>
      <c r="AL5" s="442">
        <v>0</v>
      </c>
      <c r="AM5" s="442">
        <v>1.9839979184284134E-2</v>
      </c>
      <c r="AN5" s="442">
        <v>0</v>
      </c>
      <c r="AO5" s="442">
        <v>0</v>
      </c>
      <c r="AP5" s="443">
        <v>6.3501528108127273E-3</v>
      </c>
      <c r="AQ5" s="442">
        <v>3.3626004109844946E-3</v>
      </c>
      <c r="AR5" s="442">
        <v>1.0269115390614515E-2</v>
      </c>
      <c r="AS5" s="442">
        <v>0</v>
      </c>
      <c r="AT5" s="442">
        <v>0</v>
      </c>
      <c r="AU5" s="442">
        <v>2.8559771521827824E-3</v>
      </c>
      <c r="AV5" s="442">
        <v>0</v>
      </c>
      <c r="AW5" s="443">
        <v>7.3778113855366284E-3</v>
      </c>
      <c r="AX5" s="442">
        <v>9.66748992004887E-3</v>
      </c>
      <c r="AY5" s="443">
        <v>5.76183268349171E-3</v>
      </c>
      <c r="AZ5" s="443">
        <v>6.5037732440985149E-3</v>
      </c>
      <c r="BA5" s="442">
        <v>8.2380886999296032E-3</v>
      </c>
      <c r="BB5" s="443">
        <v>1.0543479568874574E-2</v>
      </c>
      <c r="BC5" s="442">
        <v>8.1360528843437481E-4</v>
      </c>
      <c r="BD5" s="443">
        <v>6.7284038986129479E-3</v>
      </c>
    </row>
    <row r="6" spans="1:56" x14ac:dyDescent="0.2">
      <c r="A6" s="267" t="s">
        <v>445</v>
      </c>
      <c r="B6" s="272" t="s">
        <v>446</v>
      </c>
      <c r="C6" s="442">
        <v>1.9519812609798947E-4</v>
      </c>
      <c r="D6" s="442">
        <v>0.15686274509803921</v>
      </c>
      <c r="E6" s="442">
        <v>0</v>
      </c>
      <c r="F6" s="442">
        <v>0</v>
      </c>
      <c r="G6" s="442">
        <v>4.3204542649055673E-4</v>
      </c>
      <c r="H6" s="442">
        <v>0</v>
      </c>
      <c r="I6" s="442">
        <v>1.7315275158580491E-2</v>
      </c>
      <c r="J6" s="442">
        <v>2.0568725253252429E-4</v>
      </c>
      <c r="K6" s="442">
        <v>0</v>
      </c>
      <c r="L6" s="442">
        <v>0</v>
      </c>
      <c r="M6" s="442">
        <v>0</v>
      </c>
      <c r="N6" s="442">
        <v>0</v>
      </c>
      <c r="O6" s="442">
        <v>0</v>
      </c>
      <c r="P6" s="442">
        <v>0</v>
      </c>
      <c r="Q6" s="442">
        <v>0</v>
      </c>
      <c r="R6" s="442">
        <v>0</v>
      </c>
      <c r="S6" s="442">
        <v>0</v>
      </c>
      <c r="T6" s="442">
        <v>0</v>
      </c>
      <c r="U6" s="442">
        <v>0</v>
      </c>
      <c r="V6" s="442">
        <v>0</v>
      </c>
      <c r="W6" s="442">
        <v>0</v>
      </c>
      <c r="X6" s="442">
        <v>2.6313481273572496E-4</v>
      </c>
      <c r="Y6" s="442">
        <v>6.9141948420106482E-5</v>
      </c>
      <c r="Z6" s="442">
        <v>0</v>
      </c>
      <c r="AA6" s="442">
        <v>0</v>
      </c>
      <c r="AB6" s="442">
        <v>0</v>
      </c>
      <c r="AC6" s="442">
        <v>0</v>
      </c>
      <c r="AD6" s="442">
        <v>0</v>
      </c>
      <c r="AE6" s="442">
        <v>0</v>
      </c>
      <c r="AF6" s="442">
        <v>0</v>
      </c>
      <c r="AG6" s="442">
        <v>0</v>
      </c>
      <c r="AH6" s="442">
        <v>0</v>
      </c>
      <c r="AI6" s="442">
        <v>4.7214353163361659E-5</v>
      </c>
      <c r="AJ6" s="442">
        <v>4.5756119881034089E-5</v>
      </c>
      <c r="AK6" s="442">
        <v>0</v>
      </c>
      <c r="AL6" s="442">
        <v>0</v>
      </c>
      <c r="AM6" s="442">
        <v>1.203408573472972E-3</v>
      </c>
      <c r="AN6" s="442">
        <v>0</v>
      </c>
      <c r="AO6" s="442">
        <v>0</v>
      </c>
      <c r="AP6" s="443">
        <v>3.6117725397590488E-4</v>
      </c>
      <c r="AQ6" s="442">
        <v>1.8681113394358303E-4</v>
      </c>
      <c r="AR6" s="442">
        <v>5.5136190016722222E-4</v>
      </c>
      <c r="AS6" s="442">
        <v>0</v>
      </c>
      <c r="AT6" s="442">
        <v>0</v>
      </c>
      <c r="AU6" s="442">
        <v>0</v>
      </c>
      <c r="AV6" s="442">
        <v>2.4926686217008796E-2</v>
      </c>
      <c r="AW6" s="443">
        <v>4.3684409519624773E-4</v>
      </c>
      <c r="AX6" s="442">
        <v>5.5829347460077639E-4</v>
      </c>
      <c r="AY6" s="443">
        <v>8.67419297477111E-6</v>
      </c>
      <c r="AZ6" s="443">
        <v>2.0525884900220742E-4</v>
      </c>
      <c r="BA6" s="442">
        <v>3.571425736963701E-4</v>
      </c>
      <c r="BB6" s="443">
        <v>8.0023746394920195E-4</v>
      </c>
      <c r="BC6" s="442">
        <v>-6.3280411322673598E-4</v>
      </c>
      <c r="BD6" s="443">
        <v>6.6981963464622361E-5</v>
      </c>
    </row>
    <row r="7" spans="1:56" x14ac:dyDescent="0.2">
      <c r="A7" s="267" t="s">
        <v>447</v>
      </c>
      <c r="B7" s="272" t="s">
        <v>250</v>
      </c>
      <c r="C7" s="442">
        <v>0</v>
      </c>
      <c r="D7" s="442">
        <v>0</v>
      </c>
      <c r="E7" s="442">
        <v>0</v>
      </c>
      <c r="F7" s="442">
        <v>0</v>
      </c>
      <c r="G7" s="442">
        <v>3.6168374274780889E-2</v>
      </c>
      <c r="H7" s="442">
        <v>0</v>
      </c>
      <c r="I7" s="442">
        <v>0</v>
      </c>
      <c r="J7" s="442">
        <v>3.4281208755420718E-5</v>
      </c>
      <c r="K7" s="442">
        <v>0</v>
      </c>
      <c r="L7" s="442">
        <v>0</v>
      </c>
      <c r="M7" s="442">
        <v>0</v>
      </c>
      <c r="N7" s="442">
        <v>0</v>
      </c>
      <c r="O7" s="442">
        <v>0</v>
      </c>
      <c r="P7" s="442">
        <v>0</v>
      </c>
      <c r="Q7" s="442">
        <v>0</v>
      </c>
      <c r="R7" s="442">
        <v>0</v>
      </c>
      <c r="S7" s="442">
        <v>0</v>
      </c>
      <c r="T7" s="442">
        <v>0</v>
      </c>
      <c r="U7" s="442">
        <v>0</v>
      </c>
      <c r="V7" s="442">
        <v>0</v>
      </c>
      <c r="W7" s="442">
        <v>0</v>
      </c>
      <c r="X7" s="442">
        <v>6.4029471099026399E-3</v>
      </c>
      <c r="Y7" s="442">
        <v>0</v>
      </c>
      <c r="Z7" s="442">
        <v>0</v>
      </c>
      <c r="AA7" s="442">
        <v>0</v>
      </c>
      <c r="AB7" s="442">
        <v>0</v>
      </c>
      <c r="AC7" s="442">
        <v>0</v>
      </c>
      <c r="AD7" s="442">
        <v>0</v>
      </c>
      <c r="AE7" s="442">
        <v>0</v>
      </c>
      <c r="AF7" s="442">
        <v>0</v>
      </c>
      <c r="AG7" s="442">
        <v>0</v>
      </c>
      <c r="AH7" s="442">
        <v>0</v>
      </c>
      <c r="AI7" s="442">
        <v>4.7214353163361659E-5</v>
      </c>
      <c r="AJ7" s="442">
        <v>3.6604895904827271E-4</v>
      </c>
      <c r="AK7" s="442">
        <v>0</v>
      </c>
      <c r="AL7" s="442">
        <v>0</v>
      </c>
      <c r="AM7" s="442">
        <v>4.390815065374358E-3</v>
      </c>
      <c r="AN7" s="442">
        <v>0</v>
      </c>
      <c r="AO7" s="442">
        <v>0</v>
      </c>
      <c r="AP7" s="443">
        <v>1.0690846717686785E-3</v>
      </c>
      <c r="AQ7" s="442">
        <v>1.1208668036614981E-3</v>
      </c>
      <c r="AR7" s="442">
        <v>1.0301761818913889E-3</v>
      </c>
      <c r="AS7" s="442">
        <v>0</v>
      </c>
      <c r="AT7" s="442">
        <v>0</v>
      </c>
      <c r="AU7" s="442">
        <v>0</v>
      </c>
      <c r="AV7" s="442">
        <v>0</v>
      </c>
      <c r="AW7" s="443">
        <v>7.5617457414087327E-4</v>
      </c>
      <c r="AX7" s="442">
        <v>1.3894747910467753E-3</v>
      </c>
      <c r="AY7" s="443">
        <v>4.337096487385555E-6</v>
      </c>
      <c r="AZ7" s="443">
        <v>3.4952649715804462E-4</v>
      </c>
      <c r="BA7" s="442">
        <v>8.8253898211191901E-4</v>
      </c>
      <c r="BB7" s="443">
        <v>2.2161964853731034E-3</v>
      </c>
      <c r="BC7" s="442">
        <v>-2.2797898186338213E-3</v>
      </c>
      <c r="BD7" s="443">
        <v>9.1936028284775792E-6</v>
      </c>
    </row>
    <row r="8" spans="1:56" x14ac:dyDescent="0.2">
      <c r="A8" s="267" t="s">
        <v>448</v>
      </c>
      <c r="B8" s="272" t="s">
        <v>27</v>
      </c>
      <c r="C8" s="442">
        <v>0</v>
      </c>
      <c r="D8" s="442">
        <v>0</v>
      </c>
      <c r="E8" s="442">
        <v>0</v>
      </c>
      <c r="F8" s="442">
        <v>0</v>
      </c>
      <c r="G8" s="442">
        <v>3.7032465127762005E-4</v>
      </c>
      <c r="H8" s="442">
        <v>0</v>
      </c>
      <c r="I8" s="442">
        <v>6.3432196125492888E-3</v>
      </c>
      <c r="J8" s="442">
        <v>5.347868565845632E-3</v>
      </c>
      <c r="K8" s="442">
        <v>0.58710155670867314</v>
      </c>
      <c r="L8" s="442">
        <v>0</v>
      </c>
      <c r="M8" s="442">
        <v>6.8691250903832254E-2</v>
      </c>
      <c r="N8" s="442">
        <v>5.1380860629415541E-2</v>
      </c>
      <c r="O8" s="442">
        <v>0.14847008209315599</v>
      </c>
      <c r="P8" s="442">
        <v>3.0281007751937984E-4</v>
      </c>
      <c r="Q8" s="442">
        <v>0</v>
      </c>
      <c r="R8" s="442">
        <v>0</v>
      </c>
      <c r="S8" s="442">
        <v>0</v>
      </c>
      <c r="T8" s="442">
        <v>1.5795293002685199E-4</v>
      </c>
      <c r="U8" s="442">
        <v>4.201151115405621E-5</v>
      </c>
      <c r="V8" s="442">
        <v>2.8359810367401344E-5</v>
      </c>
      <c r="W8" s="442">
        <v>1.1313497001923294E-4</v>
      </c>
      <c r="X8" s="442">
        <v>6.1398122971669151E-4</v>
      </c>
      <c r="Y8" s="442">
        <v>6.7067689967503282E-3</v>
      </c>
      <c r="Z8" s="442">
        <v>0.30046690469651194</v>
      </c>
      <c r="AA8" s="442">
        <v>0</v>
      </c>
      <c r="AB8" s="442">
        <v>0</v>
      </c>
      <c r="AC8" s="442">
        <v>0</v>
      </c>
      <c r="AD8" s="442">
        <v>0</v>
      </c>
      <c r="AE8" s="442">
        <v>0</v>
      </c>
      <c r="AF8" s="442">
        <v>0</v>
      </c>
      <c r="AG8" s="442">
        <v>0</v>
      </c>
      <c r="AH8" s="442">
        <v>0</v>
      </c>
      <c r="AI8" s="442">
        <v>4.7214353163361659E-5</v>
      </c>
      <c r="AJ8" s="442">
        <v>0</v>
      </c>
      <c r="AK8" s="442">
        <v>0</v>
      </c>
      <c r="AL8" s="442">
        <v>0</v>
      </c>
      <c r="AM8" s="442">
        <v>0</v>
      </c>
      <c r="AN8" s="442">
        <v>0</v>
      </c>
      <c r="AO8" s="442">
        <v>3.2797638570022957E-4</v>
      </c>
      <c r="AP8" s="443">
        <v>9.4733510288298253E-3</v>
      </c>
      <c r="AQ8" s="442">
        <v>-2.8021670091537453E-4</v>
      </c>
      <c r="AR8" s="442">
        <v>-1.8136904610763891E-5</v>
      </c>
      <c r="AS8" s="442">
        <v>0</v>
      </c>
      <c r="AT8" s="442">
        <v>0</v>
      </c>
      <c r="AU8" s="442">
        <v>-1.3599891200870393E-4</v>
      </c>
      <c r="AV8" s="442">
        <v>-1.4662756598240469E-3</v>
      </c>
      <c r="AW8" s="443">
        <v>-2.5546438315570043E-5</v>
      </c>
      <c r="AX8" s="442">
        <v>9.0165647927116406E-3</v>
      </c>
      <c r="AY8" s="443">
        <v>2.602257892431333E-5</v>
      </c>
      <c r="AZ8" s="443">
        <v>2.3458154171680848E-6</v>
      </c>
      <c r="BA8" s="442">
        <v>5.7261859315984667E-3</v>
      </c>
      <c r="BB8" s="443">
        <v>1.4400263135727493E-2</v>
      </c>
      <c r="BC8" s="442">
        <v>-2.0277981806881746E-2</v>
      </c>
      <c r="BD8" s="443">
        <v>4.5968014142387895E-5</v>
      </c>
    </row>
    <row r="9" spans="1:56" x14ac:dyDescent="0.2">
      <c r="A9" s="267" t="s">
        <v>449</v>
      </c>
      <c r="B9" s="272" t="s">
        <v>191</v>
      </c>
      <c r="C9" s="442">
        <v>0.13175873511614289</v>
      </c>
      <c r="D9" s="442">
        <v>3.9215686274509803E-2</v>
      </c>
      <c r="E9" s="442">
        <v>0.14285714285714285</v>
      </c>
      <c r="F9" s="442">
        <v>0</v>
      </c>
      <c r="G9" s="442">
        <v>0.20559190223429205</v>
      </c>
      <c r="H9" s="442">
        <v>0</v>
      </c>
      <c r="I9" s="442">
        <v>2.1429795988342189E-3</v>
      </c>
      <c r="J9" s="442">
        <v>7.4390222999262956E-3</v>
      </c>
      <c r="K9" s="442">
        <v>0</v>
      </c>
      <c r="L9" s="442">
        <v>0</v>
      </c>
      <c r="M9" s="442">
        <v>7.2306579898770787E-4</v>
      </c>
      <c r="N9" s="442">
        <v>0</v>
      </c>
      <c r="O9" s="442">
        <v>0</v>
      </c>
      <c r="P9" s="442">
        <v>0</v>
      </c>
      <c r="Q9" s="442">
        <v>0</v>
      </c>
      <c r="R9" s="442">
        <v>0</v>
      </c>
      <c r="S9" s="442">
        <v>0</v>
      </c>
      <c r="T9" s="442">
        <v>0</v>
      </c>
      <c r="U9" s="442">
        <v>0</v>
      </c>
      <c r="V9" s="442">
        <v>0</v>
      </c>
      <c r="W9" s="442">
        <v>0</v>
      </c>
      <c r="X9" s="442">
        <v>1.491097272169108E-3</v>
      </c>
      <c r="Y9" s="442">
        <v>0</v>
      </c>
      <c r="Z9" s="442">
        <v>0</v>
      </c>
      <c r="AA9" s="442">
        <v>0</v>
      </c>
      <c r="AB9" s="442">
        <v>0</v>
      </c>
      <c r="AC9" s="442">
        <v>1.7165024545985101E-4</v>
      </c>
      <c r="AD9" s="442">
        <v>0</v>
      </c>
      <c r="AE9" s="442">
        <v>0</v>
      </c>
      <c r="AF9" s="442">
        <v>1.6920473773265651E-4</v>
      </c>
      <c r="AG9" s="442">
        <v>0</v>
      </c>
      <c r="AH9" s="442">
        <v>3.5260930888575458E-4</v>
      </c>
      <c r="AI9" s="442">
        <v>6.4447592067988667E-3</v>
      </c>
      <c r="AJ9" s="442">
        <v>5.8110272248913294E-3</v>
      </c>
      <c r="AK9" s="442">
        <v>1.3266118333775537E-3</v>
      </c>
      <c r="AL9" s="442">
        <v>0</v>
      </c>
      <c r="AM9" s="442">
        <v>0.15439406752097834</v>
      </c>
      <c r="AN9" s="442">
        <v>0</v>
      </c>
      <c r="AO9" s="442">
        <v>2.2958346999016072E-3</v>
      </c>
      <c r="AP9" s="443">
        <v>1.2851343382379015E-2</v>
      </c>
      <c r="AQ9" s="442">
        <v>5.9592751728002991E-2</v>
      </c>
      <c r="AR9" s="442">
        <v>8.4811793340854105E-2</v>
      </c>
      <c r="AS9" s="442">
        <v>0</v>
      </c>
      <c r="AT9" s="442">
        <v>0</v>
      </c>
      <c r="AU9" s="442">
        <v>0</v>
      </c>
      <c r="AV9" s="442">
        <v>1.0263929618768328E-2</v>
      </c>
      <c r="AW9" s="443">
        <v>6.1377872696988585E-2</v>
      </c>
      <c r="AX9" s="442">
        <v>4.2323902846921189E-2</v>
      </c>
      <c r="AY9" s="443">
        <v>3.0292450416144409E-2</v>
      </c>
      <c r="AZ9" s="443">
        <v>4.4564628387650691E-2</v>
      </c>
      <c r="BA9" s="442">
        <v>3.7920604824916805E-2</v>
      </c>
      <c r="BB9" s="443">
        <v>6.3333079289693978E-2</v>
      </c>
      <c r="BC9" s="442">
        <v>1.8128142832928414E-2</v>
      </c>
      <c r="BD9" s="443">
        <v>2.1279250432427677E-2</v>
      </c>
    </row>
    <row r="10" spans="1:56" x14ac:dyDescent="0.2">
      <c r="A10" s="281" t="s">
        <v>450</v>
      </c>
      <c r="B10" s="283" t="s">
        <v>28</v>
      </c>
      <c r="C10" s="442">
        <v>4.294358774155768E-3</v>
      </c>
      <c r="D10" s="442">
        <v>0</v>
      </c>
      <c r="E10" s="442">
        <v>0</v>
      </c>
      <c r="F10" s="442">
        <v>0</v>
      </c>
      <c r="G10" s="442">
        <v>1.1726947290457968E-3</v>
      </c>
      <c r="H10" s="442">
        <v>0.25663716814159293</v>
      </c>
      <c r="I10" s="442">
        <v>6.5146579804560263E-3</v>
      </c>
      <c r="J10" s="442">
        <v>1.0112956582849111E-3</v>
      </c>
      <c r="K10" s="442">
        <v>0</v>
      </c>
      <c r="L10" s="442">
        <v>1.1893636904256222E-3</v>
      </c>
      <c r="M10" s="442">
        <v>3.6153289949385392E-3</v>
      </c>
      <c r="N10" s="442">
        <v>4.2817383857846286E-4</v>
      </c>
      <c r="O10" s="442">
        <v>9.2190175161332804E-4</v>
      </c>
      <c r="P10" s="442">
        <v>1.2718023255813954E-3</v>
      </c>
      <c r="Q10" s="442">
        <v>1.4035087719298245E-3</v>
      </c>
      <c r="R10" s="442">
        <v>1.4257708073427196E-3</v>
      </c>
      <c r="S10" s="442">
        <v>1.2422360248447205E-3</v>
      </c>
      <c r="T10" s="442">
        <v>3.7908703206444481E-3</v>
      </c>
      <c r="U10" s="442">
        <v>2.5627021803974288E-3</v>
      </c>
      <c r="V10" s="442">
        <v>1.7299484324114819E-3</v>
      </c>
      <c r="W10" s="442">
        <v>1.7535920352981106E-3</v>
      </c>
      <c r="X10" s="442">
        <v>4.4732918165073243E-3</v>
      </c>
      <c r="Y10" s="442">
        <v>3.3188135241651109E-3</v>
      </c>
      <c r="Z10" s="442">
        <v>1.3732491073880802E-4</v>
      </c>
      <c r="AA10" s="442">
        <v>1.0554089709762533E-3</v>
      </c>
      <c r="AB10" s="442">
        <v>1.8975332068311196E-3</v>
      </c>
      <c r="AC10" s="442">
        <v>4.4629063819561264E-3</v>
      </c>
      <c r="AD10" s="442">
        <v>1.6817714659441278E-3</v>
      </c>
      <c r="AE10" s="442">
        <v>0</v>
      </c>
      <c r="AF10" s="442">
        <v>1.3536379018612521E-3</v>
      </c>
      <c r="AG10" s="442">
        <v>1.5941698929628787E-3</v>
      </c>
      <c r="AH10" s="442">
        <v>3.3497884344146685E-3</v>
      </c>
      <c r="AI10" s="442">
        <v>4.2492917847025496E-4</v>
      </c>
      <c r="AJ10" s="442">
        <v>2.5852207732784262E-3</v>
      </c>
      <c r="AK10" s="442">
        <v>2.6797559034226585E-2</v>
      </c>
      <c r="AL10" s="442">
        <v>1.6125639767229896E-3</v>
      </c>
      <c r="AM10" s="442">
        <v>3.5126520522994861E-3</v>
      </c>
      <c r="AN10" s="442">
        <v>1.455604075691412E-3</v>
      </c>
      <c r="AO10" s="442">
        <v>4.9196457855034438E-3</v>
      </c>
      <c r="AP10" s="443">
        <v>2.0133990194365898E-3</v>
      </c>
      <c r="AQ10" s="442">
        <v>7.2856342237997383E-3</v>
      </c>
      <c r="AR10" s="442">
        <v>1.3780420123258403E-2</v>
      </c>
      <c r="AS10" s="442">
        <v>0</v>
      </c>
      <c r="AT10" s="442">
        <v>8.3995968193526706E-5</v>
      </c>
      <c r="AU10" s="442">
        <v>2.9919760641914863E-3</v>
      </c>
      <c r="AV10" s="442">
        <v>2.0527859237536656E-2</v>
      </c>
      <c r="AW10" s="443">
        <v>1.0003985244377228E-2</v>
      </c>
      <c r="AX10" s="442">
        <v>6.82094426703953E-3</v>
      </c>
      <c r="AY10" s="443">
        <v>2.4504595153728386E-4</v>
      </c>
      <c r="AZ10" s="443">
        <v>4.7256451578851066E-3</v>
      </c>
      <c r="BA10" s="442">
        <v>4.4142822108871344E-3</v>
      </c>
      <c r="BB10" s="443">
        <v>1.0928556243256143E-2</v>
      </c>
      <c r="BC10" s="442">
        <v>-4.0115260749194869E-3</v>
      </c>
      <c r="BD10" s="443">
        <v>1.4841101708828092E-4</v>
      </c>
    </row>
    <row r="11" spans="1:56" x14ac:dyDescent="0.2">
      <c r="A11" s="281" t="s">
        <v>451</v>
      </c>
      <c r="B11" s="283" t="s">
        <v>285</v>
      </c>
      <c r="C11" s="442">
        <v>2.6937341401522544E-2</v>
      </c>
      <c r="D11" s="442">
        <v>0</v>
      </c>
      <c r="E11" s="442">
        <v>0</v>
      </c>
      <c r="F11" s="442">
        <v>0</v>
      </c>
      <c r="G11" s="442">
        <v>1.6664609307492903E-2</v>
      </c>
      <c r="H11" s="442">
        <v>8.8495575221238937E-3</v>
      </c>
      <c r="I11" s="442">
        <v>0.34141950968626777</v>
      </c>
      <c r="J11" s="442">
        <v>1.4312404655388149E-2</v>
      </c>
      <c r="K11" s="442">
        <v>0</v>
      </c>
      <c r="L11" s="442">
        <v>7.3060912411859651E-3</v>
      </c>
      <c r="M11" s="442">
        <v>2.1691973969631236E-2</v>
      </c>
      <c r="N11" s="442">
        <v>4.2817383857846286E-4</v>
      </c>
      <c r="O11" s="442">
        <v>2.4145045875587166E-3</v>
      </c>
      <c r="P11" s="442">
        <v>3.6337209302325581E-3</v>
      </c>
      <c r="Q11" s="442">
        <v>1.4035087719298245E-3</v>
      </c>
      <c r="R11" s="442">
        <v>1.0693281055070398E-3</v>
      </c>
      <c r="S11" s="442">
        <v>5.175983436853002E-3</v>
      </c>
      <c r="T11" s="442">
        <v>6.1601642710472282E-3</v>
      </c>
      <c r="U11" s="442">
        <v>7.4780489854220054E-3</v>
      </c>
      <c r="V11" s="442">
        <v>5.9980998927053842E-3</v>
      </c>
      <c r="W11" s="442">
        <v>1.4707546102500284E-3</v>
      </c>
      <c r="X11" s="442">
        <v>8.5255679326374886E-2</v>
      </c>
      <c r="Y11" s="442">
        <v>5.0058770656157089E-2</v>
      </c>
      <c r="Z11" s="442">
        <v>2.8838231255149684E-3</v>
      </c>
      <c r="AA11" s="442">
        <v>3.1662269129287598E-3</v>
      </c>
      <c r="AB11" s="442">
        <v>3.7950664136622392E-3</v>
      </c>
      <c r="AC11" s="442">
        <v>8.4451920766246691E-3</v>
      </c>
      <c r="AD11" s="442">
        <v>4.765019153508362E-3</v>
      </c>
      <c r="AE11" s="442">
        <v>3.0375645482466504E-4</v>
      </c>
      <c r="AF11" s="442">
        <v>4.9069373942470388E-3</v>
      </c>
      <c r="AG11" s="442">
        <v>2.117968572079253E-2</v>
      </c>
      <c r="AH11" s="442">
        <v>1.3516690173953926E-3</v>
      </c>
      <c r="AI11" s="442">
        <v>6.53918791312559E-3</v>
      </c>
      <c r="AJ11" s="442">
        <v>3.5232212308396248E-3</v>
      </c>
      <c r="AK11" s="442">
        <v>1.9633855133987795E-2</v>
      </c>
      <c r="AL11" s="442">
        <v>2.6992918740797868E-3</v>
      </c>
      <c r="AM11" s="442">
        <v>5.9519937552852406E-3</v>
      </c>
      <c r="AN11" s="442">
        <v>0.70669577874818046</v>
      </c>
      <c r="AO11" s="442">
        <v>0.10462446703837323</v>
      </c>
      <c r="AP11" s="443">
        <v>1.484635519615865E-2</v>
      </c>
      <c r="AQ11" s="442">
        <v>5.1373061834485336E-3</v>
      </c>
      <c r="AR11" s="442">
        <v>1.0700773720350694E-3</v>
      </c>
      <c r="AS11" s="442">
        <v>0</v>
      </c>
      <c r="AT11" s="442">
        <v>1.2319408668383918E-3</v>
      </c>
      <c r="AU11" s="442">
        <v>4.8959608323133411E-3</v>
      </c>
      <c r="AV11" s="442">
        <v>-0.21994134897360704</v>
      </c>
      <c r="AW11" s="443">
        <v>7.1530027283596117E-4</v>
      </c>
      <c r="AX11" s="442">
        <v>1.4500608990527788E-2</v>
      </c>
      <c r="AY11" s="443">
        <v>1.9989677710360022E-2</v>
      </c>
      <c r="AZ11" s="443">
        <v>1.1140277416131234E-2</v>
      </c>
      <c r="BA11" s="442">
        <v>1.6509510706737535E-2</v>
      </c>
      <c r="BB11" s="443">
        <v>1.8323231755989749E-2</v>
      </c>
      <c r="BC11" s="442">
        <v>1.0226566472682072E-3</v>
      </c>
      <c r="BD11" s="443">
        <v>1.5321795799574205E-2</v>
      </c>
    </row>
    <row r="12" spans="1:56" x14ac:dyDescent="0.2">
      <c r="A12" s="281" t="s">
        <v>452</v>
      </c>
      <c r="B12" s="283" t="s">
        <v>29</v>
      </c>
      <c r="C12" s="442">
        <v>6.7928947882100327E-2</v>
      </c>
      <c r="D12" s="442">
        <v>0</v>
      </c>
      <c r="E12" s="442">
        <v>0</v>
      </c>
      <c r="F12" s="442">
        <v>2.8571428571428571E-2</v>
      </c>
      <c r="G12" s="442">
        <v>1.0554252561412172E-2</v>
      </c>
      <c r="H12" s="442">
        <v>0.11504424778761062</v>
      </c>
      <c r="I12" s="442">
        <v>3.7630721755528888E-2</v>
      </c>
      <c r="J12" s="442">
        <v>0.36070687852453676</v>
      </c>
      <c r="K12" s="442">
        <v>2.223869532987398E-3</v>
      </c>
      <c r="L12" s="442">
        <v>0.21094214595191574</v>
      </c>
      <c r="M12" s="442">
        <v>3.5430224150397684E-2</v>
      </c>
      <c r="N12" s="442">
        <v>3.8535645472061657E-3</v>
      </c>
      <c r="O12" s="442">
        <v>8.7361165986215381E-3</v>
      </c>
      <c r="P12" s="442">
        <v>9.0843023255813959E-3</v>
      </c>
      <c r="Q12" s="442">
        <v>4.2105263157894736E-3</v>
      </c>
      <c r="R12" s="442">
        <v>4.099091071110319E-3</v>
      </c>
      <c r="S12" s="442">
        <v>1.6977225672877846E-2</v>
      </c>
      <c r="T12" s="442">
        <v>1.8006634023061126E-2</v>
      </c>
      <c r="U12" s="442">
        <v>1.3737764147376381E-2</v>
      </c>
      <c r="V12" s="442">
        <v>1.0417503674958761E-2</v>
      </c>
      <c r="W12" s="442">
        <v>1.0069012331711731E-2</v>
      </c>
      <c r="X12" s="442">
        <v>3.7014296991491974E-2</v>
      </c>
      <c r="Y12" s="442">
        <v>5.7387817188688378E-3</v>
      </c>
      <c r="Z12" s="442">
        <v>4.1197473221642406E-4</v>
      </c>
      <c r="AA12" s="442">
        <v>8.9709762532981536E-3</v>
      </c>
      <c r="AB12" s="442">
        <v>1.5180265654648957E-2</v>
      </c>
      <c r="AC12" s="442">
        <v>0</v>
      </c>
      <c r="AD12" s="442">
        <v>0</v>
      </c>
      <c r="AE12" s="442">
        <v>3.3750717202740556E-5</v>
      </c>
      <c r="AF12" s="442">
        <v>6.7681895093062606E-4</v>
      </c>
      <c r="AG12" s="442">
        <v>2.0496470052379866E-3</v>
      </c>
      <c r="AH12" s="442">
        <v>9.4029149036201217E-4</v>
      </c>
      <c r="AI12" s="442">
        <v>6.6336166194523134E-3</v>
      </c>
      <c r="AJ12" s="442">
        <v>0.18707389613360786</v>
      </c>
      <c r="AK12" s="442">
        <v>2.6532236667551074E-3</v>
      </c>
      <c r="AL12" s="442">
        <v>5.2233050550375094E-3</v>
      </c>
      <c r="AM12" s="442">
        <v>6.3748129838027707E-3</v>
      </c>
      <c r="AN12" s="442">
        <v>2.1106259097525473E-2</v>
      </c>
      <c r="AO12" s="442">
        <v>7.8714332568055097E-3</v>
      </c>
      <c r="AP12" s="443">
        <v>4.9225176287334235E-2</v>
      </c>
      <c r="AQ12" s="442">
        <v>1.1115262469643191E-2</v>
      </c>
      <c r="AR12" s="442">
        <v>7.8206332681613894E-3</v>
      </c>
      <c r="AS12" s="442">
        <v>0</v>
      </c>
      <c r="AT12" s="442">
        <v>0</v>
      </c>
      <c r="AU12" s="442">
        <v>0</v>
      </c>
      <c r="AV12" s="442">
        <v>3.9325513196480939</v>
      </c>
      <c r="AW12" s="443">
        <v>1.2663369473028071E-2</v>
      </c>
      <c r="AX12" s="442">
        <v>5.312174928617297E-2</v>
      </c>
      <c r="AY12" s="443">
        <v>0.12651527308528032</v>
      </c>
      <c r="AZ12" s="443">
        <v>7.4242712137952707E-2</v>
      </c>
      <c r="BA12" s="442">
        <v>7.9982476204383965E-2</v>
      </c>
      <c r="BB12" s="443">
        <v>8.5111973076722511E-2</v>
      </c>
      <c r="BC12" s="442">
        <v>5.893270806260241E-2</v>
      </c>
      <c r="BD12" s="443">
        <v>7.6623426088030064E-2</v>
      </c>
    </row>
    <row r="13" spans="1:56" x14ac:dyDescent="0.2">
      <c r="A13" s="281" t="s">
        <v>453</v>
      </c>
      <c r="B13" s="283" t="s">
        <v>30</v>
      </c>
      <c r="C13" s="442">
        <v>7.0271325395276207E-3</v>
      </c>
      <c r="D13" s="442">
        <v>0</v>
      </c>
      <c r="E13" s="442">
        <v>0.14285714285714285</v>
      </c>
      <c r="F13" s="442">
        <v>2.8571428571428571E-2</v>
      </c>
      <c r="G13" s="442">
        <v>4.4438958153314402E-3</v>
      </c>
      <c r="H13" s="442">
        <v>8.8495575221238937E-3</v>
      </c>
      <c r="I13" s="442">
        <v>4.6288359334819128E-3</v>
      </c>
      <c r="J13" s="442">
        <v>8.1315027167857934E-2</v>
      </c>
      <c r="K13" s="442">
        <v>6.2268346923647147E-2</v>
      </c>
      <c r="L13" s="442">
        <v>1.0194545917933905E-3</v>
      </c>
      <c r="M13" s="442">
        <v>2.2415039768618944E-2</v>
      </c>
      <c r="N13" s="442">
        <v>2.2907300363947763E-2</v>
      </c>
      <c r="O13" s="442">
        <v>2.765705254839984E-3</v>
      </c>
      <c r="P13" s="442">
        <v>3.0281007751937986E-3</v>
      </c>
      <c r="Q13" s="442">
        <v>1.4035087719298245E-3</v>
      </c>
      <c r="R13" s="442">
        <v>1.0693281055070398E-3</v>
      </c>
      <c r="S13" s="442">
        <v>8.2815734989648033E-4</v>
      </c>
      <c r="T13" s="442">
        <v>1.421576370241668E-3</v>
      </c>
      <c r="U13" s="442">
        <v>1.0502877788514053E-3</v>
      </c>
      <c r="V13" s="442">
        <v>4.3957706069472081E-4</v>
      </c>
      <c r="W13" s="442">
        <v>1.9515782328317682E-3</v>
      </c>
      <c r="X13" s="442">
        <v>2.0173668976405578E-3</v>
      </c>
      <c r="Y13" s="442">
        <v>1.2860402406139806E-2</v>
      </c>
      <c r="Z13" s="442">
        <v>5.6440538313650097E-2</v>
      </c>
      <c r="AA13" s="442">
        <v>1.1609498680738786E-2</v>
      </c>
      <c r="AB13" s="442">
        <v>1.2017710309930424E-2</v>
      </c>
      <c r="AC13" s="442">
        <v>1.6135123073225995E-3</v>
      </c>
      <c r="AD13" s="442">
        <v>3.7372699243202838E-4</v>
      </c>
      <c r="AE13" s="442">
        <v>1.6875358601370279E-4</v>
      </c>
      <c r="AF13" s="442">
        <v>4.2893401015228427E-2</v>
      </c>
      <c r="AG13" s="442">
        <v>9.1095422455021637E-4</v>
      </c>
      <c r="AH13" s="442">
        <v>1.0813352139163141E-2</v>
      </c>
      <c r="AI13" s="442">
        <v>3.1869688385269121E-3</v>
      </c>
      <c r="AJ13" s="442">
        <v>2.2420498741706702E-3</v>
      </c>
      <c r="AK13" s="442">
        <v>3.7145131334571503E-3</v>
      </c>
      <c r="AL13" s="442">
        <v>3.1199607375727405E-3</v>
      </c>
      <c r="AM13" s="442">
        <v>5.1063552982501788E-3</v>
      </c>
      <c r="AN13" s="442">
        <v>0</v>
      </c>
      <c r="AO13" s="442">
        <v>1.4758937356510331E-2</v>
      </c>
      <c r="AP13" s="443">
        <v>9.7439056263535946E-3</v>
      </c>
      <c r="AQ13" s="442">
        <v>1.1208668036614981E-3</v>
      </c>
      <c r="AR13" s="442">
        <v>1.6069297485136805E-2</v>
      </c>
      <c r="AS13" s="442">
        <v>0</v>
      </c>
      <c r="AT13" s="442">
        <v>0</v>
      </c>
      <c r="AU13" s="442">
        <v>0</v>
      </c>
      <c r="AV13" s="442">
        <v>-2.9325513196480938E-3</v>
      </c>
      <c r="AW13" s="443">
        <v>1.1342618612113099E-2</v>
      </c>
      <c r="AX13" s="442">
        <v>1.4844848240561899E-2</v>
      </c>
      <c r="AY13" s="443">
        <v>1.598220055601577E-3</v>
      </c>
      <c r="AZ13" s="443">
        <v>6.0721432073395877E-3</v>
      </c>
      <c r="BA13" s="442">
        <v>9.9968174628432827E-3</v>
      </c>
      <c r="BB13" s="443">
        <v>2.2557069566507958E-2</v>
      </c>
      <c r="BC13" s="442">
        <v>-1.7147861461099496E-2</v>
      </c>
      <c r="BD13" s="443">
        <v>1.7717386022308933E-3</v>
      </c>
    </row>
    <row r="14" spans="1:56" x14ac:dyDescent="0.2">
      <c r="A14" s="281" t="s">
        <v>454</v>
      </c>
      <c r="B14" s="283" t="s">
        <v>455</v>
      </c>
      <c r="C14" s="442">
        <v>8.0031231700175686E-3</v>
      </c>
      <c r="D14" s="442">
        <v>0</v>
      </c>
      <c r="E14" s="442">
        <v>0</v>
      </c>
      <c r="F14" s="442">
        <v>0</v>
      </c>
      <c r="G14" s="442">
        <v>1.8269349463029255E-2</v>
      </c>
      <c r="H14" s="442">
        <v>8.8495575221238937E-3</v>
      </c>
      <c r="I14" s="442">
        <v>2.1429795988342191E-2</v>
      </c>
      <c r="J14" s="442">
        <v>1.8854664815481394E-2</v>
      </c>
      <c r="K14" s="442">
        <v>0</v>
      </c>
      <c r="L14" s="442">
        <v>0.26157505734432079</v>
      </c>
      <c r="M14" s="442">
        <v>7.9537237888647871E-3</v>
      </c>
      <c r="N14" s="442">
        <v>6.4226075786769424E-4</v>
      </c>
      <c r="O14" s="442">
        <v>5.5753105930901265E-3</v>
      </c>
      <c r="P14" s="442">
        <v>5.0872093023255818E-3</v>
      </c>
      <c r="Q14" s="442">
        <v>1.4035087719298246E-2</v>
      </c>
      <c r="R14" s="442">
        <v>2.1386562110140794E-2</v>
      </c>
      <c r="S14" s="442">
        <v>4.0993788819875775E-2</v>
      </c>
      <c r="T14" s="442">
        <v>2.0217975043437055E-2</v>
      </c>
      <c r="U14" s="442">
        <v>4.0373062219048017E-2</v>
      </c>
      <c r="V14" s="442">
        <v>4.1911073087957953E-2</v>
      </c>
      <c r="W14" s="442">
        <v>3.8098201153976698E-2</v>
      </c>
      <c r="X14" s="442">
        <v>6.0433295324971492E-2</v>
      </c>
      <c r="Y14" s="442">
        <v>1.431238332296204E-2</v>
      </c>
      <c r="Z14" s="442">
        <v>0</v>
      </c>
      <c r="AA14" s="442">
        <v>3.9050131926121369E-2</v>
      </c>
      <c r="AB14" s="442">
        <v>1.4547754585705249E-2</v>
      </c>
      <c r="AC14" s="442">
        <v>5.3554876583473514E-3</v>
      </c>
      <c r="AD14" s="442">
        <v>2.9898159394562271E-3</v>
      </c>
      <c r="AE14" s="442">
        <v>5.0626075804110842E-4</v>
      </c>
      <c r="AF14" s="442">
        <v>2.4534686971235194E-3</v>
      </c>
      <c r="AG14" s="442">
        <v>7.5153723525392853E-3</v>
      </c>
      <c r="AH14" s="442">
        <v>1.8805829807240243E-3</v>
      </c>
      <c r="AI14" s="442">
        <v>3.1869688385269121E-3</v>
      </c>
      <c r="AJ14" s="442">
        <v>2.4479524136353237E-3</v>
      </c>
      <c r="AK14" s="442">
        <v>8.2249933669408335E-3</v>
      </c>
      <c r="AL14" s="442">
        <v>2.5590689195821355E-2</v>
      </c>
      <c r="AM14" s="442">
        <v>2.8296363754634749E-3</v>
      </c>
      <c r="AN14" s="442">
        <v>4.148471615720524E-2</v>
      </c>
      <c r="AO14" s="442">
        <v>1.4430960970810102E-2</v>
      </c>
      <c r="AP14" s="443">
        <v>2.5123489786563945E-2</v>
      </c>
      <c r="AQ14" s="442">
        <v>1.7747057724640388E-3</v>
      </c>
      <c r="AR14" s="442">
        <v>2.8221023574348612E-3</v>
      </c>
      <c r="AS14" s="442">
        <v>3.2623234267445275E-5</v>
      </c>
      <c r="AT14" s="442">
        <v>0</v>
      </c>
      <c r="AU14" s="442">
        <v>0</v>
      </c>
      <c r="AV14" s="442">
        <v>6.4516129032258063E-2</v>
      </c>
      <c r="AW14" s="443">
        <v>2.1535647500025546E-3</v>
      </c>
      <c r="AX14" s="442">
        <v>2.5000532006113688E-2</v>
      </c>
      <c r="AY14" s="443">
        <v>2.1110817152349189E-2</v>
      </c>
      <c r="AZ14" s="443">
        <v>1.2407017741402E-2</v>
      </c>
      <c r="BA14" s="442">
        <v>2.3576965415106812E-2</v>
      </c>
      <c r="BB14" s="443">
        <v>3.5972579331811742E-2</v>
      </c>
      <c r="BC14" s="442">
        <v>-2.0786485112153228E-2</v>
      </c>
      <c r="BD14" s="443">
        <v>1.5459699842001368E-2</v>
      </c>
    </row>
    <row r="15" spans="1:56" x14ac:dyDescent="0.2">
      <c r="A15" s="281" t="s">
        <v>456</v>
      </c>
      <c r="B15" s="283" t="s">
        <v>31</v>
      </c>
      <c r="C15" s="442">
        <v>2.5375756392738628E-3</v>
      </c>
      <c r="D15" s="442">
        <v>0</v>
      </c>
      <c r="E15" s="442">
        <v>0</v>
      </c>
      <c r="F15" s="442">
        <v>0</v>
      </c>
      <c r="G15" s="442">
        <v>1.7899024811751636E-3</v>
      </c>
      <c r="H15" s="442">
        <v>0</v>
      </c>
      <c r="I15" s="442">
        <v>9.4291102348705643E-4</v>
      </c>
      <c r="J15" s="442">
        <v>6.8391011467064328E-3</v>
      </c>
      <c r="K15" s="442">
        <v>7.4128984432913266E-4</v>
      </c>
      <c r="L15" s="442">
        <v>3.7380001699090985E-3</v>
      </c>
      <c r="M15" s="442">
        <v>8.6767895878524945E-2</v>
      </c>
      <c r="N15" s="442">
        <v>4.9239991436523228E-3</v>
      </c>
      <c r="O15" s="442">
        <v>9.2629175995434399E-3</v>
      </c>
      <c r="P15" s="442">
        <v>3.6942829457364342E-3</v>
      </c>
      <c r="Q15" s="442">
        <v>7.0175438596491229E-3</v>
      </c>
      <c r="R15" s="442">
        <v>4.4555337729459991E-3</v>
      </c>
      <c r="S15" s="442">
        <v>1.9047619047619049E-2</v>
      </c>
      <c r="T15" s="442">
        <v>3.6013268046122253E-2</v>
      </c>
      <c r="U15" s="442">
        <v>9.2425324538923659E-3</v>
      </c>
      <c r="V15" s="442">
        <v>2.8312544016789007E-3</v>
      </c>
      <c r="W15" s="442">
        <v>5.8547346984953053E-3</v>
      </c>
      <c r="X15" s="442">
        <v>6.0521006929216735E-3</v>
      </c>
      <c r="Y15" s="442">
        <v>5.7042107446587845E-2</v>
      </c>
      <c r="Z15" s="442">
        <v>0</v>
      </c>
      <c r="AA15" s="442">
        <v>4.7493403693931397E-3</v>
      </c>
      <c r="AB15" s="442">
        <v>6.3251106894370653E-4</v>
      </c>
      <c r="AC15" s="442">
        <v>2.4031034364379141E-4</v>
      </c>
      <c r="AD15" s="442">
        <v>0</v>
      </c>
      <c r="AE15" s="442">
        <v>8.4376793006851395E-5</v>
      </c>
      <c r="AF15" s="442">
        <v>0</v>
      </c>
      <c r="AG15" s="442">
        <v>0</v>
      </c>
      <c r="AH15" s="442">
        <v>1.7630465444287729E-4</v>
      </c>
      <c r="AI15" s="442">
        <v>1.8885741265344666E-3</v>
      </c>
      <c r="AJ15" s="442">
        <v>7.0921985815602842E-4</v>
      </c>
      <c r="AK15" s="442">
        <v>5.3064473335102144E-4</v>
      </c>
      <c r="AL15" s="442">
        <v>2.0332328402159435E-3</v>
      </c>
      <c r="AM15" s="442">
        <v>1.3985559097118325E-3</v>
      </c>
      <c r="AN15" s="442">
        <v>1.455604075691412E-3</v>
      </c>
      <c r="AO15" s="442">
        <v>4.5916693998032145E-3</v>
      </c>
      <c r="AP15" s="443">
        <v>4.5206258479456897E-3</v>
      </c>
      <c r="AQ15" s="442">
        <v>7.4724453577433212E-4</v>
      </c>
      <c r="AR15" s="442">
        <v>4.2077618696972224E-4</v>
      </c>
      <c r="AS15" s="442">
        <v>0</v>
      </c>
      <c r="AT15" s="442">
        <v>0</v>
      </c>
      <c r="AU15" s="442">
        <v>0</v>
      </c>
      <c r="AV15" s="442">
        <v>-4.5454545454545456E-2</v>
      </c>
      <c r="AW15" s="443">
        <v>2.3758187633480141E-4</v>
      </c>
      <c r="AX15" s="442">
        <v>4.4250390868021171E-3</v>
      </c>
      <c r="AY15" s="443">
        <v>2.5046732214651581E-3</v>
      </c>
      <c r="AZ15" s="443">
        <v>1.4637888203128848E-3</v>
      </c>
      <c r="BA15" s="442">
        <v>3.722219268079946E-3</v>
      </c>
      <c r="BB15" s="443">
        <v>6.6325445946867441E-3</v>
      </c>
      <c r="BC15" s="442">
        <v>-5.8167128086332558E-3</v>
      </c>
      <c r="BD15" s="443">
        <v>1.8163932445406416E-3</v>
      </c>
    </row>
    <row r="16" spans="1:56" x14ac:dyDescent="0.2">
      <c r="A16" s="281" t="s">
        <v>457</v>
      </c>
      <c r="B16" s="283" t="s">
        <v>32</v>
      </c>
      <c r="C16" s="442">
        <v>0</v>
      </c>
      <c r="D16" s="442">
        <v>0</v>
      </c>
      <c r="E16" s="442">
        <v>0</v>
      </c>
      <c r="F16" s="442">
        <v>0</v>
      </c>
      <c r="G16" s="442">
        <v>0</v>
      </c>
      <c r="H16" s="442">
        <v>0</v>
      </c>
      <c r="I16" s="442">
        <v>1.0286302074404251E-3</v>
      </c>
      <c r="J16" s="442">
        <v>3.4281208755420718E-5</v>
      </c>
      <c r="K16" s="442">
        <v>0</v>
      </c>
      <c r="L16" s="442">
        <v>1.6141364370062016E-3</v>
      </c>
      <c r="M16" s="442">
        <v>7.9537237888647871E-3</v>
      </c>
      <c r="N16" s="442">
        <v>0.53714408049668161</v>
      </c>
      <c r="O16" s="442">
        <v>1.2292023354844375E-3</v>
      </c>
      <c r="P16" s="442">
        <v>0.23601017441860464</v>
      </c>
      <c r="Q16" s="442">
        <v>0.11929824561403508</v>
      </c>
      <c r="R16" s="442">
        <v>9.5526644091962223E-2</v>
      </c>
      <c r="S16" s="442">
        <v>2.318840579710145E-2</v>
      </c>
      <c r="T16" s="442">
        <v>5.8442584109935237E-3</v>
      </c>
      <c r="U16" s="442">
        <v>4.5960593202537495E-2</v>
      </c>
      <c r="V16" s="442">
        <v>9.216938369405436E-3</v>
      </c>
      <c r="W16" s="442">
        <v>5.504016291435683E-2</v>
      </c>
      <c r="X16" s="442">
        <v>4.3855802122620821E-3</v>
      </c>
      <c r="Y16" s="442">
        <v>2.4821959482818227E-2</v>
      </c>
      <c r="Z16" s="442">
        <v>0</v>
      </c>
      <c r="AA16" s="442">
        <v>0</v>
      </c>
      <c r="AB16" s="442">
        <v>0</v>
      </c>
      <c r="AC16" s="442">
        <v>0</v>
      </c>
      <c r="AD16" s="442">
        <v>0</v>
      </c>
      <c r="AE16" s="442">
        <v>0</v>
      </c>
      <c r="AF16" s="442">
        <v>2.5380710659898478E-4</v>
      </c>
      <c r="AG16" s="442">
        <v>0</v>
      </c>
      <c r="AH16" s="442">
        <v>5.8768218147625761E-5</v>
      </c>
      <c r="AI16" s="442">
        <v>0</v>
      </c>
      <c r="AJ16" s="442">
        <v>0</v>
      </c>
      <c r="AK16" s="442">
        <v>0</v>
      </c>
      <c r="AL16" s="442">
        <v>3.85613124868541E-4</v>
      </c>
      <c r="AM16" s="442">
        <v>0</v>
      </c>
      <c r="AN16" s="442">
        <v>0</v>
      </c>
      <c r="AO16" s="442">
        <v>3.9357166284027549E-3</v>
      </c>
      <c r="AP16" s="443">
        <v>1.6757311212649346E-2</v>
      </c>
      <c r="AQ16" s="442">
        <v>0</v>
      </c>
      <c r="AR16" s="442">
        <v>-1.0882142766458335E-4</v>
      </c>
      <c r="AS16" s="442">
        <v>0</v>
      </c>
      <c r="AT16" s="442">
        <v>-2.7158696382573637E-3</v>
      </c>
      <c r="AU16" s="442">
        <v>-1.767985856113151E-3</v>
      </c>
      <c r="AV16" s="442">
        <v>-4.6920821114369501E-2</v>
      </c>
      <c r="AW16" s="443">
        <v>-4.3939873902780474E-4</v>
      </c>
      <c r="AX16" s="442">
        <v>1.5756143418834016E-2</v>
      </c>
      <c r="AY16" s="443">
        <v>7.8414704491930835E-3</v>
      </c>
      <c r="AZ16" s="443">
        <v>4.0394941483634416E-3</v>
      </c>
      <c r="BA16" s="442">
        <v>1.2859513603560632E-2</v>
      </c>
      <c r="BB16" s="443">
        <v>2.31286677550431E-2</v>
      </c>
      <c r="BC16" s="442">
        <v>-2.2848748516865358E-2</v>
      </c>
      <c r="BD16" s="443">
        <v>6.1347598302598245E-3</v>
      </c>
    </row>
    <row r="17" spans="1:56" x14ac:dyDescent="0.2">
      <c r="A17" s="281" t="s">
        <v>458</v>
      </c>
      <c r="B17" s="283" t="s">
        <v>33</v>
      </c>
      <c r="C17" s="442">
        <v>0</v>
      </c>
      <c r="D17" s="442">
        <v>0</v>
      </c>
      <c r="E17" s="442">
        <v>0</v>
      </c>
      <c r="F17" s="442">
        <v>0</v>
      </c>
      <c r="G17" s="442">
        <v>1.5430193803234169E-3</v>
      </c>
      <c r="H17" s="442">
        <v>0</v>
      </c>
      <c r="I17" s="442">
        <v>6.8575347162695016E-4</v>
      </c>
      <c r="J17" s="442">
        <v>5.159321917690818E-3</v>
      </c>
      <c r="K17" s="442">
        <v>0</v>
      </c>
      <c r="L17" s="442">
        <v>2.5486364794834763E-3</v>
      </c>
      <c r="M17" s="442">
        <v>1.012292118582791E-2</v>
      </c>
      <c r="N17" s="442">
        <v>8.5634767715692568E-3</v>
      </c>
      <c r="O17" s="442">
        <v>0.41797269414811888</v>
      </c>
      <c r="P17" s="442">
        <v>6.8313953488372089E-2</v>
      </c>
      <c r="Q17" s="442">
        <v>3.9298245614035089E-2</v>
      </c>
      <c r="R17" s="442">
        <v>2.0139012653715916E-2</v>
      </c>
      <c r="S17" s="442">
        <v>3.8302277432712216E-2</v>
      </c>
      <c r="T17" s="442">
        <v>4.7701784868109304E-2</v>
      </c>
      <c r="U17" s="442">
        <v>6.6756291223795325E-2</v>
      </c>
      <c r="V17" s="442">
        <v>4.1906346452896717E-2</v>
      </c>
      <c r="W17" s="442">
        <v>2.4804842176716822E-2</v>
      </c>
      <c r="X17" s="442">
        <v>1.6138935181124463E-2</v>
      </c>
      <c r="Y17" s="442">
        <v>9.5415888819746948E-3</v>
      </c>
      <c r="Z17" s="442">
        <v>4.1197473221642406E-4</v>
      </c>
      <c r="AA17" s="442">
        <v>5.2770448548812663E-4</v>
      </c>
      <c r="AB17" s="442">
        <v>0</v>
      </c>
      <c r="AC17" s="442">
        <v>0</v>
      </c>
      <c r="AD17" s="442">
        <v>0</v>
      </c>
      <c r="AE17" s="442">
        <v>0</v>
      </c>
      <c r="AF17" s="442">
        <v>0</v>
      </c>
      <c r="AG17" s="442">
        <v>2.2773855613755409E-4</v>
      </c>
      <c r="AH17" s="442">
        <v>2.3507287259050304E-4</v>
      </c>
      <c r="AI17" s="442">
        <v>7.0821529745042488E-5</v>
      </c>
      <c r="AJ17" s="442">
        <v>1.7158544955387784E-3</v>
      </c>
      <c r="AK17" s="442">
        <v>2.6532236667551072E-4</v>
      </c>
      <c r="AL17" s="442">
        <v>1.0867278973567974E-3</v>
      </c>
      <c r="AM17" s="442">
        <v>3.9029467247772066E-4</v>
      </c>
      <c r="AN17" s="442">
        <v>2.911208151382824E-3</v>
      </c>
      <c r="AO17" s="442">
        <v>3.2797638570022957E-3</v>
      </c>
      <c r="AP17" s="443">
        <v>3.0893132247349943E-2</v>
      </c>
      <c r="AQ17" s="442">
        <v>9.3405566971791515E-5</v>
      </c>
      <c r="AR17" s="442">
        <v>5.2234285279000004E-4</v>
      </c>
      <c r="AS17" s="442">
        <v>0</v>
      </c>
      <c r="AT17" s="442">
        <v>0</v>
      </c>
      <c r="AU17" s="442">
        <v>-2.1759825921392629E-3</v>
      </c>
      <c r="AV17" s="442">
        <v>-0.93401759530791784</v>
      </c>
      <c r="AW17" s="443">
        <v>-1.2977590664309583E-3</v>
      </c>
      <c r="AX17" s="442">
        <v>2.8808444001036472E-2</v>
      </c>
      <c r="AY17" s="443">
        <v>3.9174824022310026E-2</v>
      </c>
      <c r="AZ17" s="443">
        <v>2.0592740639610033E-2</v>
      </c>
      <c r="BA17" s="442">
        <v>3.2602355077495968E-2</v>
      </c>
      <c r="BB17" s="443">
        <v>3.6702620526993475E-2</v>
      </c>
      <c r="BC17" s="442">
        <v>-2.0989886434261821E-3</v>
      </c>
      <c r="BD17" s="443">
        <v>2.9917296975698681E-2</v>
      </c>
    </row>
    <row r="18" spans="1:56" x14ac:dyDescent="0.2">
      <c r="A18" s="281" t="s">
        <v>459</v>
      </c>
      <c r="B18" s="283" t="s">
        <v>34</v>
      </c>
      <c r="C18" s="442">
        <v>1.3663868826859261E-3</v>
      </c>
      <c r="D18" s="442">
        <v>0</v>
      </c>
      <c r="E18" s="442">
        <v>0</v>
      </c>
      <c r="F18" s="442">
        <v>2.8571428571428571E-2</v>
      </c>
      <c r="G18" s="442">
        <v>7.7150969016170842E-3</v>
      </c>
      <c r="H18" s="442">
        <v>0</v>
      </c>
      <c r="I18" s="442">
        <v>3.5144865420881194E-3</v>
      </c>
      <c r="J18" s="442">
        <v>9.1702233420750418E-3</v>
      </c>
      <c r="K18" s="442">
        <v>7.4128984432913266E-4</v>
      </c>
      <c r="L18" s="442">
        <v>2.1238637329028969E-3</v>
      </c>
      <c r="M18" s="442">
        <v>1.0845986984815618E-2</v>
      </c>
      <c r="N18" s="442">
        <v>8.5634767715692573E-4</v>
      </c>
      <c r="O18" s="442">
        <v>1.7560033364063391E-3</v>
      </c>
      <c r="P18" s="442">
        <v>7.3461724806201556E-2</v>
      </c>
      <c r="Q18" s="442">
        <v>3.7192982456140354E-2</v>
      </c>
      <c r="R18" s="442">
        <v>3.3683835323471752E-2</v>
      </c>
      <c r="S18" s="442">
        <v>4.0372670807453416E-2</v>
      </c>
      <c r="T18" s="442">
        <v>2.132364555362502E-2</v>
      </c>
      <c r="U18" s="442">
        <v>2.8147712473217661E-2</v>
      </c>
      <c r="V18" s="442">
        <v>2.7627181932910142E-2</v>
      </c>
      <c r="W18" s="442">
        <v>1.0323566014255006E-2</v>
      </c>
      <c r="X18" s="442">
        <v>1.4296991491974389E-2</v>
      </c>
      <c r="Y18" s="442">
        <v>0.10191523197123695</v>
      </c>
      <c r="Z18" s="442">
        <v>4.1197473221642406E-4</v>
      </c>
      <c r="AA18" s="442">
        <v>1.0554089709762533E-3</v>
      </c>
      <c r="AB18" s="442">
        <v>0</v>
      </c>
      <c r="AC18" s="442">
        <v>3.0553743691853481E-3</v>
      </c>
      <c r="AD18" s="442">
        <v>9.3431748108007095E-5</v>
      </c>
      <c r="AE18" s="442">
        <v>3.3750717202740558E-4</v>
      </c>
      <c r="AF18" s="442">
        <v>1.6920473773265651E-3</v>
      </c>
      <c r="AG18" s="442">
        <v>2.2773855613755409E-4</v>
      </c>
      <c r="AH18" s="442">
        <v>4.4663845792195581E-3</v>
      </c>
      <c r="AI18" s="442">
        <v>1.6525023607176582E-4</v>
      </c>
      <c r="AJ18" s="442">
        <v>2.9741477922672158E-4</v>
      </c>
      <c r="AK18" s="442">
        <v>2.6532236667551074E-3</v>
      </c>
      <c r="AL18" s="442">
        <v>2.6291803968309614E-3</v>
      </c>
      <c r="AM18" s="442">
        <v>2.4393417029857541E-3</v>
      </c>
      <c r="AN18" s="442">
        <v>7.27802037845706E-4</v>
      </c>
      <c r="AO18" s="442">
        <v>4.5916693998032145E-3</v>
      </c>
      <c r="AP18" s="443">
        <v>1.510771619085394E-2</v>
      </c>
      <c r="AQ18" s="442">
        <v>2.0549224733794136E-3</v>
      </c>
      <c r="AR18" s="442">
        <v>8.7057142131666677E-4</v>
      </c>
      <c r="AS18" s="442">
        <v>0</v>
      </c>
      <c r="AT18" s="442">
        <v>1.5959233956770076E-3</v>
      </c>
      <c r="AU18" s="442">
        <v>5.4399564803481572E-3</v>
      </c>
      <c r="AV18" s="442">
        <v>-0.14369501466275661</v>
      </c>
      <c r="AW18" s="443">
        <v>6.6676204003637818E-4</v>
      </c>
      <c r="AX18" s="442">
        <v>1.472592922691375E-2</v>
      </c>
      <c r="AY18" s="443">
        <v>3.0962531823445476E-2</v>
      </c>
      <c r="AZ18" s="443">
        <v>1.705290517510339E-2</v>
      </c>
      <c r="BA18" s="442">
        <v>2.0668237564890821E-2</v>
      </c>
      <c r="BB18" s="443">
        <v>1.9113441181543595E-2</v>
      </c>
      <c r="BC18" s="442">
        <v>1.415051697836036E-2</v>
      </c>
      <c r="BD18" s="443">
        <v>2.1686395700545969E-2</v>
      </c>
    </row>
    <row r="19" spans="1:56" x14ac:dyDescent="0.2">
      <c r="A19" s="281" t="s">
        <v>460</v>
      </c>
      <c r="B19" s="285" t="s">
        <v>269</v>
      </c>
      <c r="C19" s="442">
        <v>0</v>
      </c>
      <c r="D19" s="442">
        <v>0</v>
      </c>
      <c r="E19" s="442">
        <v>0</v>
      </c>
      <c r="F19" s="442">
        <v>0</v>
      </c>
      <c r="G19" s="442">
        <v>0</v>
      </c>
      <c r="H19" s="442">
        <v>0</v>
      </c>
      <c r="I19" s="442">
        <v>8.571918395336877E-5</v>
      </c>
      <c r="J19" s="442">
        <v>3.4281208755420718E-5</v>
      </c>
      <c r="K19" s="442">
        <v>0</v>
      </c>
      <c r="L19" s="442">
        <v>5.0972729589669524E-4</v>
      </c>
      <c r="M19" s="442">
        <v>2.1691973969631237E-3</v>
      </c>
      <c r="N19" s="442">
        <v>2.1408691928923143E-4</v>
      </c>
      <c r="O19" s="442">
        <v>0</v>
      </c>
      <c r="P19" s="442">
        <v>1.0901162790697674E-3</v>
      </c>
      <c r="Q19" s="442">
        <v>0.16350877192982455</v>
      </c>
      <c r="R19" s="442">
        <v>4.0990910711103189E-2</v>
      </c>
      <c r="S19" s="442">
        <v>1.5527950310559006E-2</v>
      </c>
      <c r="T19" s="442">
        <v>2.3692939504027801E-3</v>
      </c>
      <c r="U19" s="442">
        <v>1.3653741125068269E-2</v>
      </c>
      <c r="V19" s="442">
        <v>2.2498782891471731E-3</v>
      </c>
      <c r="W19" s="442">
        <v>8.0891503563751549E-3</v>
      </c>
      <c r="X19" s="442">
        <v>7.0169283396193311E-4</v>
      </c>
      <c r="Y19" s="442">
        <v>6.8450528935905417E-3</v>
      </c>
      <c r="Z19" s="442">
        <v>0</v>
      </c>
      <c r="AA19" s="442">
        <v>1.0554089709762533E-2</v>
      </c>
      <c r="AB19" s="442">
        <v>0</v>
      </c>
      <c r="AC19" s="442">
        <v>0</v>
      </c>
      <c r="AD19" s="442">
        <v>0</v>
      </c>
      <c r="AE19" s="442">
        <v>0</v>
      </c>
      <c r="AF19" s="442">
        <v>8.4602368866328257E-5</v>
      </c>
      <c r="AG19" s="442">
        <v>0</v>
      </c>
      <c r="AH19" s="442">
        <v>3.5260930888575458E-4</v>
      </c>
      <c r="AI19" s="442">
        <v>0</v>
      </c>
      <c r="AJ19" s="442">
        <v>0</v>
      </c>
      <c r="AK19" s="442">
        <v>0</v>
      </c>
      <c r="AL19" s="442">
        <v>2.1769613685760358E-2</v>
      </c>
      <c r="AM19" s="442">
        <v>0</v>
      </c>
      <c r="AN19" s="442">
        <v>0</v>
      </c>
      <c r="AO19" s="442">
        <v>0</v>
      </c>
      <c r="AP19" s="443">
        <v>3.1862400659838008E-3</v>
      </c>
      <c r="AQ19" s="442">
        <v>0</v>
      </c>
      <c r="AR19" s="442">
        <v>3.9901190143680555E-5</v>
      </c>
      <c r="AS19" s="442">
        <v>0</v>
      </c>
      <c r="AT19" s="442">
        <v>1.4643297121738157E-2</v>
      </c>
      <c r="AU19" s="442">
        <v>6.0655514755881955E-2</v>
      </c>
      <c r="AV19" s="442">
        <v>3.9589442815249266E-2</v>
      </c>
      <c r="AW19" s="443">
        <v>2.5725263383779033E-3</v>
      </c>
      <c r="AX19" s="442">
        <v>4.2973576195167382E-3</v>
      </c>
      <c r="AY19" s="443">
        <v>2.9709110938591051E-3</v>
      </c>
      <c r="AZ19" s="443">
        <v>2.7880016233042689E-3</v>
      </c>
      <c r="BA19" s="442">
        <v>3.8119017365859232E-3</v>
      </c>
      <c r="BB19" s="443">
        <v>6.7749427399007621E-3</v>
      </c>
      <c r="BC19" s="442">
        <v>-2.8278433809819765E-3</v>
      </c>
      <c r="BD19" s="443">
        <v>1.8715548615115072E-3</v>
      </c>
    </row>
    <row r="20" spans="1:56" x14ac:dyDescent="0.2">
      <c r="A20" s="281" t="s">
        <v>461</v>
      </c>
      <c r="B20" s="285" t="s">
        <v>270</v>
      </c>
      <c r="C20" s="442">
        <v>0</v>
      </c>
      <c r="D20" s="442">
        <v>0</v>
      </c>
      <c r="E20" s="442">
        <v>0</v>
      </c>
      <c r="F20" s="442">
        <v>0</v>
      </c>
      <c r="G20" s="442">
        <v>0</v>
      </c>
      <c r="H20" s="442">
        <v>0</v>
      </c>
      <c r="I20" s="442">
        <v>0</v>
      </c>
      <c r="J20" s="442">
        <v>0</v>
      </c>
      <c r="K20" s="442">
        <v>0</v>
      </c>
      <c r="L20" s="442">
        <v>3.3981819726446351E-3</v>
      </c>
      <c r="M20" s="442">
        <v>1.4461315979754157E-3</v>
      </c>
      <c r="N20" s="442">
        <v>2.1408691928923143E-4</v>
      </c>
      <c r="O20" s="442">
        <v>1.3170025023047545E-4</v>
      </c>
      <c r="P20" s="442">
        <v>5.4505813953488371E-4</v>
      </c>
      <c r="Q20" s="442">
        <v>4.9122807017543861E-3</v>
      </c>
      <c r="R20" s="442">
        <v>0.15255747638567099</v>
      </c>
      <c r="S20" s="442">
        <v>2.070393374741201E-3</v>
      </c>
      <c r="T20" s="442">
        <v>3.15905860053704E-3</v>
      </c>
      <c r="U20" s="442">
        <v>2.3946561357812042E-3</v>
      </c>
      <c r="V20" s="442">
        <v>9.3114710706301081E-4</v>
      </c>
      <c r="W20" s="442">
        <v>9.3336350265867184E-4</v>
      </c>
      <c r="X20" s="442">
        <v>8.7711604245241639E-5</v>
      </c>
      <c r="Y20" s="442">
        <v>6.9141948420106482E-5</v>
      </c>
      <c r="Z20" s="442">
        <v>0</v>
      </c>
      <c r="AA20" s="442">
        <v>5.2770448548812663E-4</v>
      </c>
      <c r="AB20" s="442">
        <v>0</v>
      </c>
      <c r="AC20" s="442">
        <v>0</v>
      </c>
      <c r="AD20" s="442">
        <v>0</v>
      </c>
      <c r="AE20" s="442">
        <v>0</v>
      </c>
      <c r="AF20" s="442">
        <v>0</v>
      </c>
      <c r="AG20" s="442">
        <v>0</v>
      </c>
      <c r="AH20" s="442">
        <v>0</v>
      </c>
      <c r="AI20" s="442">
        <v>0</v>
      </c>
      <c r="AJ20" s="442">
        <v>0</v>
      </c>
      <c r="AK20" s="442">
        <v>0</v>
      </c>
      <c r="AL20" s="442">
        <v>3.22863352730842E-2</v>
      </c>
      <c r="AM20" s="442">
        <v>0</v>
      </c>
      <c r="AN20" s="442">
        <v>0</v>
      </c>
      <c r="AO20" s="442">
        <v>0</v>
      </c>
      <c r="AP20" s="443">
        <v>2.8355697866690134E-3</v>
      </c>
      <c r="AQ20" s="442">
        <v>0</v>
      </c>
      <c r="AR20" s="442">
        <v>2.5391666455069447E-5</v>
      </c>
      <c r="AS20" s="442">
        <v>0</v>
      </c>
      <c r="AT20" s="442">
        <v>8.6235860678687427E-3</v>
      </c>
      <c r="AU20" s="442">
        <v>0.10335917312661498</v>
      </c>
      <c r="AV20" s="442">
        <v>1.466275659824047E-2</v>
      </c>
      <c r="AW20" s="443">
        <v>2.7717885572393496E-3</v>
      </c>
      <c r="AX20" s="442">
        <v>4.0607713713114767E-3</v>
      </c>
      <c r="AY20" s="443">
        <v>1.2167724195360174E-2</v>
      </c>
      <c r="AZ20" s="443">
        <v>7.853790016678748E-3</v>
      </c>
      <c r="BA20" s="442">
        <v>7.0277722001807937E-3</v>
      </c>
      <c r="BB20" s="443">
        <v>6.5061913109052908E-3</v>
      </c>
      <c r="BC20" s="442">
        <v>9.7519633877620211E-3</v>
      </c>
      <c r="BD20" s="443">
        <v>7.3693293529410991E-3</v>
      </c>
    </row>
    <row r="21" spans="1:56" x14ac:dyDescent="0.2">
      <c r="A21" s="281" t="s">
        <v>462</v>
      </c>
      <c r="B21" s="285" t="s">
        <v>271</v>
      </c>
      <c r="C21" s="442">
        <v>3.9039625219597894E-4</v>
      </c>
      <c r="D21" s="442">
        <v>0</v>
      </c>
      <c r="E21" s="442">
        <v>0</v>
      </c>
      <c r="F21" s="442">
        <v>0</v>
      </c>
      <c r="G21" s="442">
        <v>0</v>
      </c>
      <c r="H21" s="442">
        <v>0</v>
      </c>
      <c r="I21" s="442">
        <v>0</v>
      </c>
      <c r="J21" s="442">
        <v>0</v>
      </c>
      <c r="K21" s="442">
        <v>0</v>
      </c>
      <c r="L21" s="442">
        <v>0</v>
      </c>
      <c r="M21" s="442">
        <v>0</v>
      </c>
      <c r="N21" s="442">
        <v>0</v>
      </c>
      <c r="O21" s="442">
        <v>0</v>
      </c>
      <c r="P21" s="442">
        <v>0</v>
      </c>
      <c r="Q21" s="442">
        <v>2.8070175438596489E-3</v>
      </c>
      <c r="R21" s="442">
        <v>5.8813045802887185E-3</v>
      </c>
      <c r="S21" s="442">
        <v>8.8612836438923398E-2</v>
      </c>
      <c r="T21" s="442">
        <v>1.5795293002685199E-4</v>
      </c>
      <c r="U21" s="442">
        <v>9.6626475654329285E-4</v>
      </c>
      <c r="V21" s="442">
        <v>1.2903713717167611E-3</v>
      </c>
      <c r="W21" s="442">
        <v>3.9597239506731531E-4</v>
      </c>
      <c r="X21" s="442">
        <v>2.6313481273572496E-4</v>
      </c>
      <c r="Y21" s="442">
        <v>2.0742584526031943E-4</v>
      </c>
      <c r="Z21" s="442">
        <v>0</v>
      </c>
      <c r="AA21" s="442">
        <v>0</v>
      </c>
      <c r="AB21" s="442">
        <v>0</v>
      </c>
      <c r="AC21" s="442">
        <v>1.1672216691269869E-3</v>
      </c>
      <c r="AD21" s="442">
        <v>0</v>
      </c>
      <c r="AE21" s="442">
        <v>0</v>
      </c>
      <c r="AF21" s="442">
        <v>0</v>
      </c>
      <c r="AG21" s="442">
        <v>2.2773855613755409E-4</v>
      </c>
      <c r="AH21" s="442">
        <v>3.2322519981194172E-3</v>
      </c>
      <c r="AI21" s="442">
        <v>0</v>
      </c>
      <c r="AJ21" s="442">
        <v>1.4275909402882635E-2</v>
      </c>
      <c r="AK21" s="442">
        <v>0</v>
      </c>
      <c r="AL21" s="442">
        <v>1.0727056019070322E-2</v>
      </c>
      <c r="AM21" s="442">
        <v>5.8544200871658099E-4</v>
      </c>
      <c r="AN21" s="442">
        <v>2.2561863173216887E-2</v>
      </c>
      <c r="AO21" s="442">
        <v>5.9035749426041327E-3</v>
      </c>
      <c r="AP21" s="443">
        <v>2.4573186988687927E-3</v>
      </c>
      <c r="AQ21" s="442">
        <v>1.4010835045768727E-3</v>
      </c>
      <c r="AR21" s="442">
        <v>2.9019047377222226E-4</v>
      </c>
      <c r="AS21" s="442">
        <v>0</v>
      </c>
      <c r="AT21" s="442">
        <v>4.2641953186247063E-2</v>
      </c>
      <c r="AU21" s="442">
        <v>6.6231470148238811E-2</v>
      </c>
      <c r="AV21" s="442">
        <v>0.29765395894428154</v>
      </c>
      <c r="AW21" s="443">
        <v>5.896117963233566E-3</v>
      </c>
      <c r="AX21" s="442">
        <v>5.2311848214274537E-3</v>
      </c>
      <c r="AY21" s="443">
        <v>4.1462642419405902E-3</v>
      </c>
      <c r="AZ21" s="443">
        <v>4.9496705302246591E-3</v>
      </c>
      <c r="BA21" s="442">
        <v>4.8341231475213112E-3</v>
      </c>
      <c r="BB21" s="443">
        <v>2.5290712833081295E-3</v>
      </c>
      <c r="BC21" s="442">
        <v>8.3592293349906768E-3</v>
      </c>
      <c r="BD21" s="443">
        <v>6.3435859516495297E-3</v>
      </c>
    </row>
    <row r="22" spans="1:56" x14ac:dyDescent="0.2">
      <c r="A22" s="281" t="s">
        <v>463</v>
      </c>
      <c r="B22" s="285" t="s">
        <v>281</v>
      </c>
      <c r="C22" s="442">
        <v>0</v>
      </c>
      <c r="D22" s="442">
        <v>0</v>
      </c>
      <c r="E22" s="442">
        <v>0</v>
      </c>
      <c r="F22" s="442">
        <v>0</v>
      </c>
      <c r="G22" s="442">
        <v>0</v>
      </c>
      <c r="H22" s="442">
        <v>0</v>
      </c>
      <c r="I22" s="442">
        <v>0</v>
      </c>
      <c r="J22" s="442">
        <v>0</v>
      </c>
      <c r="K22" s="442">
        <v>0</v>
      </c>
      <c r="L22" s="442">
        <v>0</v>
      </c>
      <c r="M22" s="442">
        <v>0</v>
      </c>
      <c r="N22" s="442">
        <v>0</v>
      </c>
      <c r="O22" s="442">
        <v>1.3170025023047545E-4</v>
      </c>
      <c r="P22" s="442">
        <v>2.7858527131782948E-3</v>
      </c>
      <c r="Q22" s="442">
        <v>7.7192982456140355E-3</v>
      </c>
      <c r="R22" s="442">
        <v>9.8021743004811975E-3</v>
      </c>
      <c r="S22" s="442">
        <v>0.14057971014492754</v>
      </c>
      <c r="T22" s="442">
        <v>0.28968567366924658</v>
      </c>
      <c r="U22" s="442">
        <v>0.15023316388690502</v>
      </c>
      <c r="V22" s="442">
        <v>0.3221768990438017</v>
      </c>
      <c r="W22" s="442">
        <v>1.1143794546894445E-2</v>
      </c>
      <c r="X22" s="442">
        <v>9.2097184457503728E-3</v>
      </c>
      <c r="Y22" s="442">
        <v>3.4570974210053237E-4</v>
      </c>
      <c r="Z22" s="442">
        <v>0</v>
      </c>
      <c r="AA22" s="442">
        <v>0</v>
      </c>
      <c r="AB22" s="442">
        <v>0</v>
      </c>
      <c r="AC22" s="442">
        <v>3.4330049091970199E-5</v>
      </c>
      <c r="AD22" s="442">
        <v>0</v>
      </c>
      <c r="AE22" s="442">
        <v>0</v>
      </c>
      <c r="AF22" s="442">
        <v>0</v>
      </c>
      <c r="AG22" s="442">
        <v>1.8219084491004327E-3</v>
      </c>
      <c r="AH22" s="442">
        <v>2.233192289609779E-3</v>
      </c>
      <c r="AI22" s="442">
        <v>1.2275731822474032E-3</v>
      </c>
      <c r="AJ22" s="442">
        <v>0</v>
      </c>
      <c r="AK22" s="442">
        <v>0</v>
      </c>
      <c r="AL22" s="442">
        <v>3.2671948397952746E-2</v>
      </c>
      <c r="AM22" s="442">
        <v>0</v>
      </c>
      <c r="AN22" s="442">
        <v>3.2751091703056769E-2</v>
      </c>
      <c r="AO22" s="442">
        <v>8.5273860282059685E-3</v>
      </c>
      <c r="AP22" s="443">
        <v>9.97794848692998E-2</v>
      </c>
      <c r="AQ22" s="442">
        <v>0</v>
      </c>
      <c r="AR22" s="442">
        <v>4.8606904356847223E-4</v>
      </c>
      <c r="AS22" s="442">
        <v>0</v>
      </c>
      <c r="AT22" s="442">
        <v>0</v>
      </c>
      <c r="AU22" s="442">
        <v>0</v>
      </c>
      <c r="AV22" s="442">
        <v>-0.54252199413489732</v>
      </c>
      <c r="AW22" s="443">
        <v>-6.0289594424745301E-4</v>
      </c>
      <c r="AX22" s="442">
        <v>9.4804741238485202E-2</v>
      </c>
      <c r="AY22" s="443">
        <v>1.2666490291409514E-2</v>
      </c>
      <c r="AZ22" s="443">
        <v>6.5741477066135574E-3</v>
      </c>
      <c r="BA22" s="442">
        <v>6.4743599409841743E-2</v>
      </c>
      <c r="BB22" s="443">
        <v>0.15091395541935251</v>
      </c>
      <c r="BC22" s="442">
        <v>-0.19673710379117465</v>
      </c>
      <c r="BD22" s="443">
        <v>8.3149570724416495E-3</v>
      </c>
    </row>
    <row r="23" spans="1:56" x14ac:dyDescent="0.2">
      <c r="A23" s="281" t="s">
        <v>464</v>
      </c>
      <c r="B23" s="283" t="s">
        <v>35</v>
      </c>
      <c r="C23" s="442">
        <v>0</v>
      </c>
      <c r="D23" s="442">
        <v>0</v>
      </c>
      <c r="E23" s="442">
        <v>0</v>
      </c>
      <c r="F23" s="442">
        <v>0</v>
      </c>
      <c r="G23" s="442">
        <v>0</v>
      </c>
      <c r="H23" s="442">
        <v>0</v>
      </c>
      <c r="I23" s="442">
        <v>0</v>
      </c>
      <c r="J23" s="442">
        <v>0</v>
      </c>
      <c r="K23" s="442">
        <v>0</v>
      </c>
      <c r="L23" s="442">
        <v>0</v>
      </c>
      <c r="M23" s="442">
        <v>0</v>
      </c>
      <c r="N23" s="442">
        <v>0</v>
      </c>
      <c r="O23" s="442">
        <v>0</v>
      </c>
      <c r="P23" s="442">
        <v>8.4786821705426355E-4</v>
      </c>
      <c r="Q23" s="442">
        <v>2.456140350877193E-2</v>
      </c>
      <c r="R23" s="442">
        <v>2.3703439672072713E-2</v>
      </c>
      <c r="S23" s="442">
        <v>2.0082815734989649E-2</v>
      </c>
      <c r="T23" s="442">
        <v>2.1165692623598169E-2</v>
      </c>
      <c r="U23" s="442">
        <v>0.11901861109944124</v>
      </c>
      <c r="V23" s="442">
        <v>1.933193740044525E-2</v>
      </c>
      <c r="W23" s="442">
        <v>3.2865708790587173E-2</v>
      </c>
      <c r="X23" s="442">
        <v>1.6665204806595912E-3</v>
      </c>
      <c r="Y23" s="442">
        <v>8.43531770725299E-3</v>
      </c>
      <c r="Z23" s="442">
        <v>0</v>
      </c>
      <c r="AA23" s="442">
        <v>0</v>
      </c>
      <c r="AB23" s="442">
        <v>0</v>
      </c>
      <c r="AC23" s="442">
        <v>2.4031034364379141E-4</v>
      </c>
      <c r="AD23" s="442">
        <v>0</v>
      </c>
      <c r="AE23" s="442">
        <v>0</v>
      </c>
      <c r="AF23" s="442">
        <v>1.6920473773265651E-4</v>
      </c>
      <c r="AG23" s="442">
        <v>2.2773855613755409E-4</v>
      </c>
      <c r="AH23" s="442">
        <v>1.8218147625763987E-3</v>
      </c>
      <c r="AI23" s="442">
        <v>5.1935788479697833E-4</v>
      </c>
      <c r="AJ23" s="442">
        <v>9.1512239762068178E-5</v>
      </c>
      <c r="AK23" s="442">
        <v>0</v>
      </c>
      <c r="AL23" s="442">
        <v>1.8509429993689968E-2</v>
      </c>
      <c r="AM23" s="442">
        <v>1.3009822415924023E-4</v>
      </c>
      <c r="AN23" s="442">
        <v>0</v>
      </c>
      <c r="AO23" s="442">
        <v>9.8392915710068872E-4</v>
      </c>
      <c r="AP23" s="443">
        <v>1.2136869105423043E-2</v>
      </c>
      <c r="AQ23" s="442">
        <v>5.2307117504203247E-3</v>
      </c>
      <c r="AR23" s="442">
        <v>9.7503999187466672E-3</v>
      </c>
      <c r="AS23" s="442">
        <v>0</v>
      </c>
      <c r="AT23" s="442">
        <v>2.7970657408444396E-2</v>
      </c>
      <c r="AU23" s="442">
        <v>6.7591459268325854E-2</v>
      </c>
      <c r="AV23" s="442">
        <v>0.31378299120234604</v>
      </c>
      <c r="AW23" s="443">
        <v>1.1378383625754896E-2</v>
      </c>
      <c r="AX23" s="442">
        <v>1.7143114651698727E-2</v>
      </c>
      <c r="AY23" s="443">
        <v>4.2431983484336577E-2</v>
      </c>
      <c r="AZ23" s="443">
        <v>2.8174416067897282E-2</v>
      </c>
      <c r="BA23" s="442">
        <v>2.6398391747308136E-2</v>
      </c>
      <c r="BB23" s="443">
        <v>1.8971043036329578E-2</v>
      </c>
      <c r="BC23" s="442">
        <v>4.1137917396463074E-2</v>
      </c>
      <c r="BD23" s="443">
        <v>3.1262189732321685E-2</v>
      </c>
    </row>
    <row r="24" spans="1:56" x14ac:dyDescent="0.2">
      <c r="A24" s="281" t="s">
        <v>465</v>
      </c>
      <c r="B24" s="283" t="s">
        <v>466</v>
      </c>
      <c r="C24" s="442">
        <v>0</v>
      </c>
      <c r="D24" s="442">
        <v>0</v>
      </c>
      <c r="E24" s="442">
        <v>0</v>
      </c>
      <c r="F24" s="442">
        <v>0</v>
      </c>
      <c r="G24" s="442">
        <v>0</v>
      </c>
      <c r="H24" s="442">
        <v>0</v>
      </c>
      <c r="I24" s="442">
        <v>0</v>
      </c>
      <c r="J24" s="442">
        <v>3.4281208755420718E-5</v>
      </c>
      <c r="K24" s="442">
        <v>0</v>
      </c>
      <c r="L24" s="442">
        <v>0</v>
      </c>
      <c r="M24" s="442">
        <v>0</v>
      </c>
      <c r="N24" s="442">
        <v>0</v>
      </c>
      <c r="O24" s="442">
        <v>0</v>
      </c>
      <c r="P24" s="442">
        <v>6.0562015503875968E-5</v>
      </c>
      <c r="Q24" s="442">
        <v>7.0175438596491223E-4</v>
      </c>
      <c r="R24" s="442">
        <v>1.7822135091783995E-4</v>
      </c>
      <c r="S24" s="442">
        <v>0</v>
      </c>
      <c r="T24" s="442">
        <v>0</v>
      </c>
      <c r="U24" s="442">
        <v>4.201151115405621E-5</v>
      </c>
      <c r="V24" s="442">
        <v>2.6757481081643168E-2</v>
      </c>
      <c r="W24" s="442">
        <v>6.4769770336010864E-3</v>
      </c>
      <c r="X24" s="442">
        <v>0</v>
      </c>
      <c r="Y24" s="442">
        <v>1.728548710502662E-3</v>
      </c>
      <c r="Z24" s="442">
        <v>0</v>
      </c>
      <c r="AA24" s="442">
        <v>0</v>
      </c>
      <c r="AB24" s="442">
        <v>0</v>
      </c>
      <c r="AC24" s="442">
        <v>3.0897044182773184E-4</v>
      </c>
      <c r="AD24" s="442">
        <v>9.3431748108007095E-5</v>
      </c>
      <c r="AE24" s="442">
        <v>1.6875358601370278E-5</v>
      </c>
      <c r="AF24" s="442">
        <v>8.4602368866328257E-5</v>
      </c>
      <c r="AG24" s="442">
        <v>2.2773855613755409E-4</v>
      </c>
      <c r="AH24" s="442">
        <v>1.7042783262811471E-3</v>
      </c>
      <c r="AI24" s="442">
        <v>7.0821529745042488E-5</v>
      </c>
      <c r="AJ24" s="442">
        <v>2.2878059940517044E-5</v>
      </c>
      <c r="AK24" s="442">
        <v>0</v>
      </c>
      <c r="AL24" s="442">
        <v>1.8228984084694665E-3</v>
      </c>
      <c r="AM24" s="442">
        <v>9.7573668119430165E-5</v>
      </c>
      <c r="AN24" s="442">
        <v>0</v>
      </c>
      <c r="AO24" s="442">
        <v>0</v>
      </c>
      <c r="AP24" s="443">
        <v>7.9091251761559973E-3</v>
      </c>
      <c r="AQ24" s="442">
        <v>6.5383896880254059E-4</v>
      </c>
      <c r="AR24" s="442">
        <v>1.0751557053260833E-2</v>
      </c>
      <c r="AS24" s="442">
        <v>0</v>
      </c>
      <c r="AT24" s="442">
        <v>8.231604882965618E-2</v>
      </c>
      <c r="AU24" s="442">
        <v>3.0055759553923568E-2</v>
      </c>
      <c r="AV24" s="442">
        <v>-2.1862170087976538</v>
      </c>
      <c r="AW24" s="443">
        <v>1.1856102022256057E-2</v>
      </c>
      <c r="AX24" s="442">
        <v>1.3347720447686274E-2</v>
      </c>
      <c r="AY24" s="443">
        <v>0.43567001635085378</v>
      </c>
      <c r="AZ24" s="443">
        <v>0.24108531496090699</v>
      </c>
      <c r="BA24" s="442">
        <v>0.1679101841982665</v>
      </c>
      <c r="BB24" s="443">
        <v>0</v>
      </c>
      <c r="BC24" s="442">
        <v>0.58066839934459569</v>
      </c>
      <c r="BD24" s="443">
        <v>0.27786613851607372</v>
      </c>
    </row>
    <row r="25" spans="1:56" x14ac:dyDescent="0.2">
      <c r="A25" s="281" t="s">
        <v>467</v>
      </c>
      <c r="B25" s="283" t="s">
        <v>192</v>
      </c>
      <c r="C25" s="442">
        <v>0</v>
      </c>
      <c r="D25" s="442">
        <v>0</v>
      </c>
      <c r="E25" s="442">
        <v>0</v>
      </c>
      <c r="F25" s="442">
        <v>0</v>
      </c>
      <c r="G25" s="442">
        <v>0</v>
      </c>
      <c r="H25" s="442">
        <v>0</v>
      </c>
      <c r="I25" s="442">
        <v>0</v>
      </c>
      <c r="J25" s="442">
        <v>0</v>
      </c>
      <c r="K25" s="442">
        <v>0</v>
      </c>
      <c r="L25" s="442">
        <v>0</v>
      </c>
      <c r="M25" s="442">
        <v>0</v>
      </c>
      <c r="N25" s="442">
        <v>0</v>
      </c>
      <c r="O25" s="442">
        <v>0</v>
      </c>
      <c r="P25" s="442">
        <v>0</v>
      </c>
      <c r="Q25" s="442">
        <v>0</v>
      </c>
      <c r="R25" s="442">
        <v>5.3466405275351988E-4</v>
      </c>
      <c r="S25" s="442">
        <v>0</v>
      </c>
      <c r="T25" s="442">
        <v>0</v>
      </c>
      <c r="U25" s="442">
        <v>0</v>
      </c>
      <c r="V25" s="442">
        <v>0</v>
      </c>
      <c r="W25" s="442">
        <v>0.46685145378436477</v>
      </c>
      <c r="X25" s="442">
        <v>0</v>
      </c>
      <c r="Y25" s="442">
        <v>0</v>
      </c>
      <c r="Z25" s="442">
        <v>0</v>
      </c>
      <c r="AA25" s="442">
        <v>0</v>
      </c>
      <c r="AB25" s="442">
        <v>0</v>
      </c>
      <c r="AC25" s="442">
        <v>0</v>
      </c>
      <c r="AD25" s="442">
        <v>0</v>
      </c>
      <c r="AE25" s="442">
        <v>0</v>
      </c>
      <c r="AF25" s="442">
        <v>5.0761421319796957E-4</v>
      </c>
      <c r="AG25" s="442">
        <v>0</v>
      </c>
      <c r="AH25" s="442">
        <v>5.5242125058768219E-3</v>
      </c>
      <c r="AI25" s="442">
        <v>7.0821529745042488E-5</v>
      </c>
      <c r="AJ25" s="442">
        <v>0</v>
      </c>
      <c r="AK25" s="442">
        <v>0</v>
      </c>
      <c r="AL25" s="442">
        <v>7.9366192245670611E-2</v>
      </c>
      <c r="AM25" s="442">
        <v>0</v>
      </c>
      <c r="AN25" s="442">
        <v>0</v>
      </c>
      <c r="AO25" s="442">
        <v>0</v>
      </c>
      <c r="AP25" s="443">
        <v>2.4791206712906112E-2</v>
      </c>
      <c r="AQ25" s="442">
        <v>0</v>
      </c>
      <c r="AR25" s="442">
        <v>2.0316960544977711E-2</v>
      </c>
      <c r="AS25" s="442">
        <v>0</v>
      </c>
      <c r="AT25" s="442">
        <v>7.7416284018367115E-2</v>
      </c>
      <c r="AU25" s="442">
        <v>5.4263565891472867E-2</v>
      </c>
      <c r="AV25" s="442">
        <v>0.36510263929618769</v>
      </c>
      <c r="AW25" s="443">
        <v>2.3027559497654837E-2</v>
      </c>
      <c r="AX25" s="442">
        <v>3.4912118848914021E-2</v>
      </c>
      <c r="AY25" s="443">
        <v>6.5529190827908354E-2</v>
      </c>
      <c r="AZ25" s="443">
        <v>4.601551522316915E-2</v>
      </c>
      <c r="BA25" s="442">
        <v>4.6117423716330382E-2</v>
      </c>
      <c r="BB25" s="443">
        <v>4.563158591421615E-2</v>
      </c>
      <c r="BC25" s="442">
        <v>4.6556302615967E-2</v>
      </c>
      <c r="BD25" s="443">
        <v>4.6435574514807613E-2</v>
      </c>
    </row>
    <row r="26" spans="1:56" x14ac:dyDescent="0.2">
      <c r="A26" s="281" t="s">
        <v>468</v>
      </c>
      <c r="B26" s="283" t="s">
        <v>50</v>
      </c>
      <c r="C26" s="442">
        <v>1.1711887565879367E-3</v>
      </c>
      <c r="D26" s="442">
        <v>0</v>
      </c>
      <c r="E26" s="442">
        <v>0</v>
      </c>
      <c r="F26" s="442">
        <v>0</v>
      </c>
      <c r="G26" s="442">
        <v>9.6284409332181211E-3</v>
      </c>
      <c r="H26" s="442">
        <v>8.8495575221238937E-3</v>
      </c>
      <c r="I26" s="442">
        <v>1.6115206583233326E-2</v>
      </c>
      <c r="J26" s="442">
        <v>3.7023705455854375E-3</v>
      </c>
      <c r="K26" s="442">
        <v>1.4825796886582653E-3</v>
      </c>
      <c r="L26" s="442">
        <v>2.2937728315351289E-3</v>
      </c>
      <c r="M26" s="442">
        <v>9.3998553868402026E-3</v>
      </c>
      <c r="N26" s="442">
        <v>8.3493898522800265E-3</v>
      </c>
      <c r="O26" s="442">
        <v>3.3495763641950921E-2</v>
      </c>
      <c r="P26" s="442">
        <v>3.0281007751937986E-3</v>
      </c>
      <c r="Q26" s="442">
        <v>1.4035087719298245E-3</v>
      </c>
      <c r="R26" s="442">
        <v>3.2079843165211193E-3</v>
      </c>
      <c r="S26" s="442">
        <v>7.4534161490683228E-3</v>
      </c>
      <c r="T26" s="442">
        <v>5.3703996209129683E-3</v>
      </c>
      <c r="U26" s="442">
        <v>4.1591396042515646E-3</v>
      </c>
      <c r="V26" s="442">
        <v>7.7185950549943988E-3</v>
      </c>
      <c r="W26" s="442">
        <v>1.5838895802692612E-3</v>
      </c>
      <c r="X26" s="442">
        <v>5.0171037628278223E-2</v>
      </c>
      <c r="Y26" s="442">
        <v>3.3188135241651109E-3</v>
      </c>
      <c r="Z26" s="442">
        <v>8.6514693765449048E-3</v>
      </c>
      <c r="AA26" s="442">
        <v>3.6939313984168864E-3</v>
      </c>
      <c r="AB26" s="442">
        <v>3.7950664136622392E-3</v>
      </c>
      <c r="AC26" s="442">
        <v>6.3853891311064573E-3</v>
      </c>
      <c r="AD26" s="442">
        <v>1.6630851163225265E-2</v>
      </c>
      <c r="AE26" s="442">
        <v>1.6875358601370278E-5</v>
      </c>
      <c r="AF26" s="442">
        <v>3.0456852791878172E-3</v>
      </c>
      <c r="AG26" s="442">
        <v>3.0289227966294692E-2</v>
      </c>
      <c r="AH26" s="442">
        <v>8.9915373765867418E-3</v>
      </c>
      <c r="AI26" s="442">
        <v>1.6052880075542966E-2</v>
      </c>
      <c r="AJ26" s="442">
        <v>3.0427819720887667E-3</v>
      </c>
      <c r="AK26" s="442">
        <v>5.0145927301671528E-2</v>
      </c>
      <c r="AL26" s="442">
        <v>4.6974689756713178E-3</v>
      </c>
      <c r="AM26" s="442">
        <v>5.6267481948871394E-3</v>
      </c>
      <c r="AN26" s="442">
        <v>4.5123726346433773E-2</v>
      </c>
      <c r="AO26" s="442">
        <v>3.6733355198425716E-2</v>
      </c>
      <c r="AP26" s="443">
        <v>8.1494722215290534E-3</v>
      </c>
      <c r="AQ26" s="442">
        <v>1.9988791331963386E-2</v>
      </c>
      <c r="AR26" s="442">
        <v>9.7721642042795844E-3</v>
      </c>
      <c r="AS26" s="442">
        <v>0</v>
      </c>
      <c r="AT26" s="442">
        <v>9.6595363422555709E-3</v>
      </c>
      <c r="AU26" s="442">
        <v>1.1559907520739834E-2</v>
      </c>
      <c r="AV26" s="442">
        <v>5.8651026392961877E-3</v>
      </c>
      <c r="AW26" s="443">
        <v>8.5376196850635092E-3</v>
      </c>
      <c r="AX26" s="442">
        <v>1.19507349820933E-2</v>
      </c>
      <c r="AY26" s="443">
        <v>1.6955878717433828E-2</v>
      </c>
      <c r="AZ26" s="443">
        <v>1.3090822935506497E-2</v>
      </c>
      <c r="BA26" s="442">
        <v>1.3782528744024806E-2</v>
      </c>
      <c r="BB26" s="443">
        <v>1.1963449805656615E-2</v>
      </c>
      <c r="BC26" s="442">
        <v>1.467879541217018E-2</v>
      </c>
      <c r="BD26" s="443">
        <v>1.4973752263924696E-2</v>
      </c>
    </row>
    <row r="27" spans="1:56" x14ac:dyDescent="0.2">
      <c r="A27" s="281" t="s">
        <v>469</v>
      </c>
      <c r="B27" s="283" t="s">
        <v>36</v>
      </c>
      <c r="C27" s="442">
        <v>2.9279718914698421E-3</v>
      </c>
      <c r="D27" s="442">
        <v>0</v>
      </c>
      <c r="E27" s="442">
        <v>0</v>
      </c>
      <c r="F27" s="442">
        <v>0</v>
      </c>
      <c r="G27" s="442">
        <v>5.5548697691643002E-4</v>
      </c>
      <c r="H27" s="442">
        <v>0</v>
      </c>
      <c r="I27" s="442">
        <v>4.4573975655751753E-3</v>
      </c>
      <c r="J27" s="442">
        <v>3.2224336230095474E-3</v>
      </c>
      <c r="K27" s="442">
        <v>7.4128984432913266E-4</v>
      </c>
      <c r="L27" s="442">
        <v>3.4831365219607511E-3</v>
      </c>
      <c r="M27" s="442">
        <v>5.7845263919016629E-3</v>
      </c>
      <c r="N27" s="442">
        <v>4.0676514664953973E-3</v>
      </c>
      <c r="O27" s="442">
        <v>3.0730058387110934E-3</v>
      </c>
      <c r="P27" s="442">
        <v>3.8154069767441859E-3</v>
      </c>
      <c r="Q27" s="442">
        <v>1.4035087719298245E-3</v>
      </c>
      <c r="R27" s="442">
        <v>1.6039921582605597E-3</v>
      </c>
      <c r="S27" s="442">
        <v>1.2422360248447205E-3</v>
      </c>
      <c r="T27" s="442">
        <v>3.3170115305638918E-3</v>
      </c>
      <c r="U27" s="442">
        <v>1.7224719573163047E-3</v>
      </c>
      <c r="V27" s="442">
        <v>1.6165091909418766E-3</v>
      </c>
      <c r="W27" s="442">
        <v>6.5052607761058941E-4</v>
      </c>
      <c r="X27" s="442">
        <v>1.4033856679238662E-3</v>
      </c>
      <c r="Y27" s="442">
        <v>6.222775357809583E-4</v>
      </c>
      <c r="Z27" s="442">
        <v>1.318319143092557E-2</v>
      </c>
      <c r="AA27" s="442">
        <v>3.0079155672823221E-2</v>
      </c>
      <c r="AB27" s="442">
        <v>3.1625553447185324E-3</v>
      </c>
      <c r="AC27" s="442">
        <v>3.0553743691853481E-3</v>
      </c>
      <c r="AD27" s="442">
        <v>2.616088947024199E-3</v>
      </c>
      <c r="AE27" s="442">
        <v>9.6864558371865406E-3</v>
      </c>
      <c r="AF27" s="442">
        <v>3.4686971235194587E-3</v>
      </c>
      <c r="AG27" s="442">
        <v>1.3664313368253246E-3</v>
      </c>
      <c r="AH27" s="442">
        <v>8.2275505406676063E-3</v>
      </c>
      <c r="AI27" s="442">
        <v>6.0198300283286115E-3</v>
      </c>
      <c r="AJ27" s="442">
        <v>2.1734156943491192E-3</v>
      </c>
      <c r="AK27" s="442">
        <v>1.8572565667285751E-3</v>
      </c>
      <c r="AL27" s="442">
        <v>1.0166164201079718E-3</v>
      </c>
      <c r="AM27" s="442">
        <v>2.1140961425876537E-3</v>
      </c>
      <c r="AN27" s="442">
        <v>0</v>
      </c>
      <c r="AO27" s="442">
        <v>0</v>
      </c>
      <c r="AP27" s="443">
        <v>3.1809865786532423E-3</v>
      </c>
      <c r="AQ27" s="442">
        <v>0</v>
      </c>
      <c r="AR27" s="442">
        <v>0</v>
      </c>
      <c r="AS27" s="442">
        <v>0</v>
      </c>
      <c r="AT27" s="442">
        <v>0.32271250979952965</v>
      </c>
      <c r="AU27" s="442">
        <v>7.0039439684482521E-2</v>
      </c>
      <c r="AV27" s="442">
        <v>0</v>
      </c>
      <c r="AW27" s="443">
        <v>3.0760466375777888E-2</v>
      </c>
      <c r="AX27" s="442">
        <v>1.8104480993612171E-2</v>
      </c>
      <c r="AY27" s="443">
        <v>0</v>
      </c>
      <c r="AZ27" s="443">
        <v>1.4122981719060453E-2</v>
      </c>
      <c r="BA27" s="442">
        <v>1.1478562318601334E-2</v>
      </c>
      <c r="BB27" s="443">
        <v>0</v>
      </c>
      <c r="BC27" s="442">
        <v>3.4016046104299681E-2</v>
      </c>
      <c r="BD27" s="443">
        <v>1.8995296815467317E-2</v>
      </c>
    </row>
    <row r="28" spans="1:56" x14ac:dyDescent="0.2">
      <c r="A28" s="281" t="s">
        <v>470</v>
      </c>
      <c r="B28" s="283" t="s">
        <v>193</v>
      </c>
      <c r="C28" s="442">
        <v>9.9551044309974628E-3</v>
      </c>
      <c r="D28" s="442">
        <v>0</v>
      </c>
      <c r="E28" s="442">
        <v>0</v>
      </c>
      <c r="F28" s="442">
        <v>2.8571428571428571E-2</v>
      </c>
      <c r="G28" s="442">
        <v>1.4380940624614246E-2</v>
      </c>
      <c r="H28" s="442">
        <v>3.5398230088495575E-2</v>
      </c>
      <c r="I28" s="442">
        <v>5.4603120178295904E-2</v>
      </c>
      <c r="J28" s="442">
        <v>3.0081760682881677E-2</v>
      </c>
      <c r="K28" s="442">
        <v>7.4128984432913266E-3</v>
      </c>
      <c r="L28" s="442">
        <v>3.457650157165916E-2</v>
      </c>
      <c r="M28" s="442">
        <v>5.8568329718004339E-2</v>
      </c>
      <c r="N28" s="442">
        <v>4.4315992292870907E-2</v>
      </c>
      <c r="O28" s="442">
        <v>3.6700469730892492E-2</v>
      </c>
      <c r="P28" s="442">
        <v>2.4043120155038761E-2</v>
      </c>
      <c r="Q28" s="442">
        <v>1.4035087719298246E-2</v>
      </c>
      <c r="R28" s="442">
        <v>1.0871502405988238E-2</v>
      </c>
      <c r="S28" s="442">
        <v>9.7308488612836436E-3</v>
      </c>
      <c r="T28" s="442">
        <v>2.8905386194913917E-2</v>
      </c>
      <c r="U28" s="442">
        <v>9.2425324538923659E-3</v>
      </c>
      <c r="V28" s="442">
        <v>5.5490695618881959E-3</v>
      </c>
      <c r="W28" s="442">
        <v>1.2557981672134857E-2</v>
      </c>
      <c r="X28" s="442">
        <v>1.7980878870274539E-2</v>
      </c>
      <c r="Y28" s="442">
        <v>3.2496715757450046E-3</v>
      </c>
      <c r="Z28" s="442">
        <v>0.10216973358967317</v>
      </c>
      <c r="AA28" s="442">
        <v>4.2744063324538256E-2</v>
      </c>
      <c r="AB28" s="442">
        <v>7.7166350411132192E-2</v>
      </c>
      <c r="AC28" s="442">
        <v>2.3584743726183528E-2</v>
      </c>
      <c r="AD28" s="442">
        <v>5.232177894048398E-3</v>
      </c>
      <c r="AE28" s="442">
        <v>1.5862837085288063E-3</v>
      </c>
      <c r="AF28" s="442">
        <v>9.3908629441624373E-3</v>
      </c>
      <c r="AG28" s="442">
        <v>2.0496470052379866E-3</v>
      </c>
      <c r="AH28" s="442">
        <v>1.2106252938410908E-2</v>
      </c>
      <c r="AI28" s="442">
        <v>2.183663833805477E-2</v>
      </c>
      <c r="AJ28" s="442">
        <v>1.0386639212994738E-2</v>
      </c>
      <c r="AK28" s="442">
        <v>4.2451578668081715E-3</v>
      </c>
      <c r="AL28" s="442">
        <v>5.8192526116525277E-3</v>
      </c>
      <c r="AM28" s="442">
        <v>3.8086255122617575E-2</v>
      </c>
      <c r="AN28" s="442">
        <v>0</v>
      </c>
      <c r="AO28" s="442">
        <v>3.6077402427025255E-3</v>
      </c>
      <c r="AP28" s="443">
        <v>1.5593663768930613E-2</v>
      </c>
      <c r="AQ28" s="442">
        <v>1.8681113394358303E-4</v>
      </c>
      <c r="AR28" s="442">
        <v>2.0541858162151181E-2</v>
      </c>
      <c r="AS28" s="442">
        <v>0</v>
      </c>
      <c r="AT28" s="442">
        <v>0</v>
      </c>
      <c r="AU28" s="442">
        <v>0</v>
      </c>
      <c r="AV28" s="442">
        <v>0</v>
      </c>
      <c r="AW28" s="443">
        <v>1.447205730577043E-2</v>
      </c>
      <c r="AX28" s="442">
        <v>2.1953701698539049E-2</v>
      </c>
      <c r="AY28" s="443">
        <v>1.0409031569725332E-4</v>
      </c>
      <c r="AZ28" s="443">
        <v>6.7008217391406341E-3</v>
      </c>
      <c r="BA28" s="442">
        <v>1.3957131780054142E-2</v>
      </c>
      <c r="BB28" s="443">
        <v>2.0665781525144304E-2</v>
      </c>
      <c r="BC28" s="442">
        <v>-1.2969659302785468E-2</v>
      </c>
      <c r="BD28" s="443">
        <v>9.5639736852819613E-3</v>
      </c>
    </row>
    <row r="29" spans="1:56" x14ac:dyDescent="0.2">
      <c r="A29" s="281" t="s">
        <v>471</v>
      </c>
      <c r="B29" s="283" t="s">
        <v>286</v>
      </c>
      <c r="C29" s="442">
        <v>5.8559437829396835E-4</v>
      </c>
      <c r="D29" s="442">
        <v>0</v>
      </c>
      <c r="E29" s="442">
        <v>0</v>
      </c>
      <c r="F29" s="442">
        <v>0</v>
      </c>
      <c r="G29" s="442">
        <v>1.9750648068139736E-3</v>
      </c>
      <c r="H29" s="442">
        <v>0</v>
      </c>
      <c r="I29" s="442">
        <v>2.5715755186010631E-3</v>
      </c>
      <c r="J29" s="442">
        <v>2.485387634768002E-3</v>
      </c>
      <c r="K29" s="442">
        <v>7.4128984432913266E-4</v>
      </c>
      <c r="L29" s="442">
        <v>1.0194545917933905E-3</v>
      </c>
      <c r="M29" s="442">
        <v>1.4461315979754157E-3</v>
      </c>
      <c r="N29" s="442">
        <v>1.0704345964461571E-3</v>
      </c>
      <c r="O29" s="442">
        <v>7.9020150138285259E-4</v>
      </c>
      <c r="P29" s="442">
        <v>6.6618217054263565E-4</v>
      </c>
      <c r="Q29" s="442">
        <v>7.0175438596491223E-4</v>
      </c>
      <c r="R29" s="442">
        <v>5.3466405275351988E-4</v>
      </c>
      <c r="S29" s="442">
        <v>6.2111801242236027E-4</v>
      </c>
      <c r="T29" s="442">
        <v>1.737482230295372E-3</v>
      </c>
      <c r="U29" s="442">
        <v>5.8816115615678696E-4</v>
      </c>
      <c r="V29" s="442">
        <v>2.3633175306167787E-4</v>
      </c>
      <c r="W29" s="442">
        <v>3.3940491005769881E-4</v>
      </c>
      <c r="X29" s="442">
        <v>8.7711604245241642E-4</v>
      </c>
      <c r="Y29" s="442">
        <v>7.6056143262117129E-4</v>
      </c>
      <c r="Z29" s="442">
        <v>4.1197473221642406E-4</v>
      </c>
      <c r="AA29" s="442">
        <v>9.2348284960422161E-2</v>
      </c>
      <c r="AB29" s="442">
        <v>9.4876660341555973E-3</v>
      </c>
      <c r="AC29" s="442">
        <v>2.3687733873459437E-3</v>
      </c>
      <c r="AD29" s="442">
        <v>1.2146127254040924E-3</v>
      </c>
      <c r="AE29" s="442">
        <v>1.6875358601370279E-4</v>
      </c>
      <c r="AF29" s="442">
        <v>1.3536379018612521E-3</v>
      </c>
      <c r="AG29" s="442">
        <v>2.2773855613755409E-4</v>
      </c>
      <c r="AH29" s="442">
        <v>4.0550070521861775E-3</v>
      </c>
      <c r="AI29" s="442">
        <v>9.4664778092540137E-3</v>
      </c>
      <c r="AJ29" s="442">
        <v>4.4612216884008238E-3</v>
      </c>
      <c r="AK29" s="442">
        <v>2.3879013000795966E-3</v>
      </c>
      <c r="AL29" s="442">
        <v>8.0628198836149481E-4</v>
      </c>
      <c r="AM29" s="442">
        <v>9.3995966955051063E-3</v>
      </c>
      <c r="AN29" s="442">
        <v>0</v>
      </c>
      <c r="AO29" s="442">
        <v>9.8392915710068872E-4</v>
      </c>
      <c r="AP29" s="443">
        <v>2.1867641013450243E-3</v>
      </c>
      <c r="AQ29" s="442">
        <v>1.8681113394358303E-4</v>
      </c>
      <c r="AR29" s="442">
        <v>5.992433283396389E-3</v>
      </c>
      <c r="AS29" s="442">
        <v>-3.0992072554073013E-4</v>
      </c>
      <c r="AT29" s="442">
        <v>0</v>
      </c>
      <c r="AU29" s="442">
        <v>0</v>
      </c>
      <c r="AV29" s="442">
        <v>0</v>
      </c>
      <c r="AW29" s="443">
        <v>4.1768426645957023E-3</v>
      </c>
      <c r="AX29" s="442">
        <v>4.1308710004093318E-3</v>
      </c>
      <c r="AY29" s="443">
        <v>2.8191127168006108E-5</v>
      </c>
      <c r="AZ29" s="443">
        <v>1.9329519037465017E-3</v>
      </c>
      <c r="BA29" s="442">
        <v>2.6293629925690535E-3</v>
      </c>
      <c r="BB29" s="443">
        <v>2.8439516889222265E-3</v>
      </c>
      <c r="BC29" s="442">
        <v>6.4975422340245214E-4</v>
      </c>
      <c r="BD29" s="443">
        <v>2.4888396228521445E-3</v>
      </c>
    </row>
    <row r="30" spans="1:56" x14ac:dyDescent="0.2">
      <c r="A30" s="281" t="s">
        <v>472</v>
      </c>
      <c r="B30" s="283" t="s">
        <v>282</v>
      </c>
      <c r="C30" s="442">
        <v>3.9039625219597894E-4</v>
      </c>
      <c r="D30" s="442">
        <v>0</v>
      </c>
      <c r="E30" s="442">
        <v>0</v>
      </c>
      <c r="F30" s="442">
        <v>0</v>
      </c>
      <c r="G30" s="442">
        <v>9.2581162819405007E-4</v>
      </c>
      <c r="H30" s="442">
        <v>0</v>
      </c>
      <c r="I30" s="442">
        <v>9.4291102348705643E-4</v>
      </c>
      <c r="J30" s="442">
        <v>2.3482627997463189E-3</v>
      </c>
      <c r="K30" s="442">
        <v>0</v>
      </c>
      <c r="L30" s="442">
        <v>0</v>
      </c>
      <c r="M30" s="442">
        <v>2.1691973969631237E-3</v>
      </c>
      <c r="N30" s="442">
        <v>2.1408691928923143E-4</v>
      </c>
      <c r="O30" s="442">
        <v>1.7560033364063391E-4</v>
      </c>
      <c r="P30" s="442">
        <v>6.0562015503875968E-5</v>
      </c>
      <c r="Q30" s="442">
        <v>0</v>
      </c>
      <c r="R30" s="442">
        <v>0</v>
      </c>
      <c r="S30" s="442">
        <v>6.2111801242236027E-4</v>
      </c>
      <c r="T30" s="442">
        <v>7.8976465013425999E-4</v>
      </c>
      <c r="U30" s="442">
        <v>2.1005755577028105E-4</v>
      </c>
      <c r="V30" s="442">
        <v>1.7961213232687518E-4</v>
      </c>
      <c r="W30" s="442">
        <v>3.6768865256250709E-4</v>
      </c>
      <c r="X30" s="442">
        <v>2.6313481273572496E-4</v>
      </c>
      <c r="Y30" s="442">
        <v>1.9359745557629815E-3</v>
      </c>
      <c r="Z30" s="442">
        <v>1.2359241966492723E-2</v>
      </c>
      <c r="AA30" s="442">
        <v>2.1108179419525065E-3</v>
      </c>
      <c r="AB30" s="442">
        <v>0</v>
      </c>
      <c r="AC30" s="442">
        <v>1.4075320127707783E-3</v>
      </c>
      <c r="AD30" s="442">
        <v>3.2701111837802484E-3</v>
      </c>
      <c r="AE30" s="442">
        <v>0</v>
      </c>
      <c r="AF30" s="442">
        <v>2.8764805414551609E-3</v>
      </c>
      <c r="AG30" s="442">
        <v>9.1095422455021637E-4</v>
      </c>
      <c r="AH30" s="442">
        <v>2.7503526093088856E-2</v>
      </c>
      <c r="AI30" s="442">
        <v>5.2880075542965062E-3</v>
      </c>
      <c r="AJ30" s="442">
        <v>3.6833676504232442E-3</v>
      </c>
      <c r="AK30" s="442">
        <v>0</v>
      </c>
      <c r="AL30" s="442">
        <v>4.5572460211736662E-4</v>
      </c>
      <c r="AM30" s="442">
        <v>1.8571521498731543E-2</v>
      </c>
      <c r="AN30" s="442">
        <v>0</v>
      </c>
      <c r="AO30" s="442">
        <v>1.1151197113807805E-2</v>
      </c>
      <c r="AP30" s="443">
        <v>2.5584483299820461E-3</v>
      </c>
      <c r="AQ30" s="442">
        <v>0</v>
      </c>
      <c r="AR30" s="442">
        <v>9.0684523053819453E-4</v>
      </c>
      <c r="AS30" s="442">
        <v>6.9650605160995662E-3</v>
      </c>
      <c r="AT30" s="442">
        <v>0</v>
      </c>
      <c r="AU30" s="442">
        <v>0</v>
      </c>
      <c r="AV30" s="442">
        <v>0</v>
      </c>
      <c r="AW30" s="443">
        <v>1.729493873964092E-3</v>
      </c>
      <c r="AX30" s="442">
        <v>3.2859201139619682E-3</v>
      </c>
      <c r="AY30" s="443">
        <v>6.5056447310783325E-6</v>
      </c>
      <c r="AZ30" s="443">
        <v>7.9757724183714877E-4</v>
      </c>
      <c r="BA30" s="442">
        <v>2.0857126303868013E-3</v>
      </c>
      <c r="BB30" s="443">
        <v>2.0998712399870035E-3</v>
      </c>
      <c r="BC30" s="442">
        <v>-1.036781739081304E-3</v>
      </c>
      <c r="BD30" s="443">
        <v>2.076440867403293E-3</v>
      </c>
    </row>
    <row r="31" spans="1:56" x14ac:dyDescent="0.2">
      <c r="A31" s="281" t="s">
        <v>473</v>
      </c>
      <c r="B31" s="283" t="s">
        <v>385</v>
      </c>
      <c r="C31" s="442">
        <v>7.261370290845208E-2</v>
      </c>
      <c r="D31" s="442">
        <v>3.9215686274509803E-2</v>
      </c>
      <c r="E31" s="442">
        <v>0.14285714285714285</v>
      </c>
      <c r="F31" s="442">
        <v>2.8571428571428571E-2</v>
      </c>
      <c r="G31" s="442">
        <v>8.0298728552030615E-2</v>
      </c>
      <c r="H31" s="442">
        <v>7.9646017699115043E-2</v>
      </c>
      <c r="I31" s="442">
        <v>8.4861992113835077E-2</v>
      </c>
      <c r="J31" s="442">
        <v>4.0211857870108503E-2</v>
      </c>
      <c r="K31" s="442">
        <v>1.0378057820607857E-2</v>
      </c>
      <c r="L31" s="442">
        <v>6.0487639113074504E-2</v>
      </c>
      <c r="M31" s="442">
        <v>3.8322487346348515E-2</v>
      </c>
      <c r="N31" s="442">
        <v>2.3121387283236993E-2</v>
      </c>
      <c r="O31" s="442">
        <v>3.9378374818912154E-2</v>
      </c>
      <c r="P31" s="442">
        <v>4.6269379844961239E-2</v>
      </c>
      <c r="Q31" s="442">
        <v>4.5614035087719301E-2</v>
      </c>
      <c r="R31" s="442">
        <v>4.152557476385671E-2</v>
      </c>
      <c r="S31" s="442">
        <v>4.9275362318840582E-2</v>
      </c>
      <c r="T31" s="442">
        <v>4.3121149897330596E-2</v>
      </c>
      <c r="U31" s="442">
        <v>5.2010250808721591E-2</v>
      </c>
      <c r="V31" s="442">
        <v>4.371192104628794E-2</v>
      </c>
      <c r="W31" s="442">
        <v>4.0162914356827693E-2</v>
      </c>
      <c r="X31" s="442">
        <v>7.4028593982983948E-2</v>
      </c>
      <c r="Y31" s="442">
        <v>5.904722395077093E-2</v>
      </c>
      <c r="Z31" s="442">
        <v>1.730293875308981E-2</v>
      </c>
      <c r="AA31" s="442">
        <v>1.7941952506596307E-2</v>
      </c>
      <c r="AB31" s="442">
        <v>1.5812776723592662E-2</v>
      </c>
      <c r="AC31" s="442">
        <v>1.1431906347626078E-2</v>
      </c>
      <c r="AD31" s="442">
        <v>5.6059048864804256E-3</v>
      </c>
      <c r="AE31" s="442">
        <v>9.618954402781059E-4</v>
      </c>
      <c r="AF31" s="442">
        <v>1.1590524534686971E-2</v>
      </c>
      <c r="AG31" s="442">
        <v>1.7763607378729219E-2</v>
      </c>
      <c r="AH31" s="442">
        <v>9.9318288669487543E-3</v>
      </c>
      <c r="AI31" s="442">
        <v>1.794145420207743E-2</v>
      </c>
      <c r="AJ31" s="442">
        <v>6.3806909174102033E-2</v>
      </c>
      <c r="AK31" s="442">
        <v>4.0859644468028658E-2</v>
      </c>
      <c r="AL31" s="442">
        <v>3.7930309191614664E-2</v>
      </c>
      <c r="AM31" s="442">
        <v>8.7783776751447343E-2</v>
      </c>
      <c r="AN31" s="442">
        <v>8.6608442503639013E-2</v>
      </c>
      <c r="AO31" s="442">
        <v>6.198753689734339E-2</v>
      </c>
      <c r="AP31" s="443">
        <v>4.0443972214305506E-2</v>
      </c>
      <c r="AQ31" s="442">
        <v>9.6861572949747801E-2</v>
      </c>
      <c r="AR31" s="442">
        <v>0.14989426184611926</v>
      </c>
      <c r="AS31" s="442">
        <v>6.5246468534890551E-5</v>
      </c>
      <c r="AT31" s="442">
        <v>5.1825512375405981E-2</v>
      </c>
      <c r="AU31" s="442">
        <v>0.12076703386372908</v>
      </c>
      <c r="AV31" s="442">
        <v>4.398826979472141E-2</v>
      </c>
      <c r="AW31" s="443">
        <v>0.11529874004966227</v>
      </c>
      <c r="AX31" s="442">
        <v>9.5043831044872532E-2</v>
      </c>
      <c r="AY31" s="443">
        <v>2.4710607236879199E-2</v>
      </c>
      <c r="AZ31" s="443">
        <v>6.6302126950838744E-2</v>
      </c>
      <c r="BA31" s="442">
        <v>6.9303119600698723E-2</v>
      </c>
      <c r="BB31" s="443">
        <v>0.11671232766816017</v>
      </c>
      <c r="BC31" s="442">
        <v>-4.7036555737612297E-3</v>
      </c>
      <c r="BD31" s="443">
        <v>3.8257208112960482E-2</v>
      </c>
    </row>
    <row r="32" spans="1:56" x14ac:dyDescent="0.2">
      <c r="A32" s="281" t="s">
        <v>474</v>
      </c>
      <c r="B32" s="283" t="s">
        <v>37</v>
      </c>
      <c r="C32" s="442">
        <v>5.0751512785477257E-3</v>
      </c>
      <c r="D32" s="442">
        <v>0</v>
      </c>
      <c r="E32" s="442">
        <v>0</v>
      </c>
      <c r="F32" s="442">
        <v>8.5714285714285715E-2</v>
      </c>
      <c r="G32" s="442">
        <v>4.6907789161831871E-3</v>
      </c>
      <c r="H32" s="442">
        <v>1.7699115044247787E-2</v>
      </c>
      <c r="I32" s="442">
        <v>7.5432881878964514E-3</v>
      </c>
      <c r="J32" s="442">
        <v>5.947789719065494E-3</v>
      </c>
      <c r="K32" s="442">
        <v>2.9651593773165306E-3</v>
      </c>
      <c r="L32" s="442">
        <v>2.8884546767479397E-3</v>
      </c>
      <c r="M32" s="442">
        <v>1.0845986984815618E-2</v>
      </c>
      <c r="N32" s="442">
        <v>3.8535645472061657E-3</v>
      </c>
      <c r="O32" s="442">
        <v>7.7264146801878921E-3</v>
      </c>
      <c r="P32" s="442">
        <v>1.1325096899224806E-2</v>
      </c>
      <c r="Q32" s="442">
        <v>6.3157894736842104E-3</v>
      </c>
      <c r="R32" s="442">
        <v>6.4159686330422386E-3</v>
      </c>
      <c r="S32" s="442">
        <v>1.0973084886128364E-2</v>
      </c>
      <c r="T32" s="442">
        <v>5.6863054809666719E-3</v>
      </c>
      <c r="U32" s="442">
        <v>5.7975885392597569E-3</v>
      </c>
      <c r="V32" s="442">
        <v>6.1398989445423909E-3</v>
      </c>
      <c r="W32" s="442">
        <v>3.8465889806539202E-3</v>
      </c>
      <c r="X32" s="442">
        <v>1.6665204806595911E-2</v>
      </c>
      <c r="Y32" s="442">
        <v>1.2583834612459379E-2</v>
      </c>
      <c r="Z32" s="442">
        <v>1.9088162592694316E-2</v>
      </c>
      <c r="AA32" s="442">
        <v>2.3746701846965697E-2</v>
      </c>
      <c r="AB32" s="442">
        <v>2.6565464895635674E-2</v>
      </c>
      <c r="AC32" s="442">
        <v>1.7679975282364653E-2</v>
      </c>
      <c r="AD32" s="442">
        <v>4.8117350275623659E-2</v>
      </c>
      <c r="AE32" s="442">
        <v>7.5820986195956661E-2</v>
      </c>
      <c r="AF32" s="442">
        <v>1.015228426395939E-2</v>
      </c>
      <c r="AG32" s="442">
        <v>3.8715554543384194E-3</v>
      </c>
      <c r="AH32" s="442">
        <v>2.1215326751292903E-2</v>
      </c>
      <c r="AI32" s="442">
        <v>8.4041548630783766E-3</v>
      </c>
      <c r="AJ32" s="442">
        <v>6.703271562571494E-3</v>
      </c>
      <c r="AK32" s="442">
        <v>2.7062881400902097E-2</v>
      </c>
      <c r="AL32" s="442">
        <v>6.0646427820234168E-3</v>
      </c>
      <c r="AM32" s="442">
        <v>6.5374357640018213E-3</v>
      </c>
      <c r="AN32" s="442">
        <v>0</v>
      </c>
      <c r="AO32" s="442">
        <v>2.2958346999016072E-3</v>
      </c>
      <c r="AP32" s="443">
        <v>1.370372170176215E-2</v>
      </c>
      <c r="AQ32" s="442">
        <v>0</v>
      </c>
      <c r="AR32" s="442">
        <v>5.7098603095606881E-2</v>
      </c>
      <c r="AS32" s="442">
        <v>0</v>
      </c>
      <c r="AT32" s="442">
        <v>0</v>
      </c>
      <c r="AU32" s="442">
        <v>0</v>
      </c>
      <c r="AV32" s="442">
        <v>0</v>
      </c>
      <c r="AW32" s="443">
        <v>4.0212648552538803E-2</v>
      </c>
      <c r="AX32" s="442">
        <v>3.2765317707792202E-2</v>
      </c>
      <c r="AY32" s="443">
        <v>1.4507587750304681E-3</v>
      </c>
      <c r="AZ32" s="443">
        <v>1.9247415497864136E-2</v>
      </c>
      <c r="BA32" s="442">
        <v>2.130474499623413E-2</v>
      </c>
      <c r="BB32" s="443">
        <v>3.2372513547879872E-2</v>
      </c>
      <c r="BC32" s="442">
        <v>7.5992993954460705E-4</v>
      </c>
      <c r="BD32" s="443">
        <v>1.4057018724742219E-2</v>
      </c>
    </row>
    <row r="33" spans="1:56" x14ac:dyDescent="0.2">
      <c r="A33" s="281" t="s">
        <v>475</v>
      </c>
      <c r="B33" s="283" t="s">
        <v>38</v>
      </c>
      <c r="C33" s="442">
        <v>1.9519812609798946E-3</v>
      </c>
      <c r="D33" s="442">
        <v>0</v>
      </c>
      <c r="E33" s="442">
        <v>0</v>
      </c>
      <c r="F33" s="442">
        <v>0</v>
      </c>
      <c r="G33" s="442">
        <v>1.4812986051104802E-3</v>
      </c>
      <c r="H33" s="442">
        <v>0</v>
      </c>
      <c r="I33" s="442">
        <v>1.1143493913937938E-3</v>
      </c>
      <c r="J33" s="442">
        <v>1.7312010421487462E-3</v>
      </c>
      <c r="K33" s="442">
        <v>7.4128984432913266E-4</v>
      </c>
      <c r="L33" s="442">
        <v>5.0972729589669524E-4</v>
      </c>
      <c r="M33" s="442">
        <v>2.1691973969631237E-3</v>
      </c>
      <c r="N33" s="442">
        <v>1.0704345964461571E-3</v>
      </c>
      <c r="O33" s="442">
        <v>9.2190175161332804E-4</v>
      </c>
      <c r="P33" s="442">
        <v>3.2097868217054264E-3</v>
      </c>
      <c r="Q33" s="442">
        <v>2.1052631578947368E-3</v>
      </c>
      <c r="R33" s="442">
        <v>1.6039921582605597E-3</v>
      </c>
      <c r="S33" s="442">
        <v>1.8633540372670807E-3</v>
      </c>
      <c r="T33" s="442">
        <v>4.7385879008055601E-4</v>
      </c>
      <c r="U33" s="442">
        <v>1.8485064907784734E-3</v>
      </c>
      <c r="V33" s="442">
        <v>1.8670208491872551E-3</v>
      </c>
      <c r="W33" s="442">
        <v>3.9597239506731531E-4</v>
      </c>
      <c r="X33" s="442">
        <v>1.491097272169108E-3</v>
      </c>
      <c r="Y33" s="442">
        <v>3.457097421005324E-3</v>
      </c>
      <c r="Z33" s="442">
        <v>1.9225487503433123E-3</v>
      </c>
      <c r="AA33" s="442">
        <v>5.2770448548812663E-4</v>
      </c>
      <c r="AB33" s="442">
        <v>6.3251106894370653E-4</v>
      </c>
      <c r="AC33" s="442">
        <v>2.7258058979024339E-2</v>
      </c>
      <c r="AD33" s="442">
        <v>1.4388489208633094E-2</v>
      </c>
      <c r="AE33" s="442">
        <v>1.7415370076614128E-2</v>
      </c>
      <c r="AF33" s="442">
        <v>2.0896785109983079E-2</v>
      </c>
      <c r="AG33" s="442">
        <v>2.8467319517194261E-2</v>
      </c>
      <c r="AH33" s="442">
        <v>1.6455101081335214E-3</v>
      </c>
      <c r="AI33" s="442">
        <v>4.9338999055712936E-3</v>
      </c>
      <c r="AJ33" s="442">
        <v>1.9903912148249828E-2</v>
      </c>
      <c r="AK33" s="442">
        <v>1.5654019633855133E-2</v>
      </c>
      <c r="AL33" s="442">
        <v>3.61074107831452E-3</v>
      </c>
      <c r="AM33" s="442">
        <v>1.0050087816301307E-2</v>
      </c>
      <c r="AN33" s="442">
        <v>0</v>
      </c>
      <c r="AO33" s="442">
        <v>2.427025254181699E-2</v>
      </c>
      <c r="AP33" s="443">
        <v>6.3054981685029795E-3</v>
      </c>
      <c r="AQ33" s="442">
        <v>0</v>
      </c>
      <c r="AR33" s="442">
        <v>0.22140807672636126</v>
      </c>
      <c r="AS33" s="442">
        <v>1.4680455420350373E-4</v>
      </c>
      <c r="AT33" s="442">
        <v>0</v>
      </c>
      <c r="AU33" s="442">
        <v>4.4607643138854888E-2</v>
      </c>
      <c r="AV33" s="442">
        <v>0</v>
      </c>
      <c r="AW33" s="443">
        <v>0.15679126516181113</v>
      </c>
      <c r="AX33" s="442">
        <v>8.2837733128208468E-2</v>
      </c>
      <c r="AY33" s="443">
        <v>3.7515884615885051E-4</v>
      </c>
      <c r="AZ33" s="443">
        <v>7.2190123647930635E-2</v>
      </c>
      <c r="BA33" s="442">
        <v>5.2657894715956576E-2</v>
      </c>
      <c r="BB33" s="443">
        <v>1.4221764052290203E-2</v>
      </c>
      <c r="BC33" s="442">
        <v>0.15384202497316232</v>
      </c>
      <c r="BD33" s="443">
        <v>7.7827788058560624E-2</v>
      </c>
    </row>
    <row r="34" spans="1:56" x14ac:dyDescent="0.2">
      <c r="A34" s="281" t="s">
        <v>476</v>
      </c>
      <c r="B34" s="283" t="s">
        <v>477</v>
      </c>
      <c r="C34" s="442">
        <v>3.0060511419090375E-2</v>
      </c>
      <c r="D34" s="442">
        <v>3.9215686274509803E-2</v>
      </c>
      <c r="E34" s="442">
        <v>0</v>
      </c>
      <c r="F34" s="442">
        <v>0</v>
      </c>
      <c r="G34" s="442">
        <v>2.7157141093692137E-2</v>
      </c>
      <c r="H34" s="442">
        <v>8.8495575221238937E-3</v>
      </c>
      <c r="I34" s="442">
        <v>3.4630550317160981E-2</v>
      </c>
      <c r="J34" s="442">
        <v>2.1682864537803603E-2</v>
      </c>
      <c r="K34" s="442">
        <v>1.9273535952557451E-2</v>
      </c>
      <c r="L34" s="442">
        <v>1.7160818961855406E-2</v>
      </c>
      <c r="M34" s="442">
        <v>4.6276211135213303E-2</v>
      </c>
      <c r="N34" s="442">
        <v>1.6912866623849283E-2</v>
      </c>
      <c r="O34" s="442">
        <v>2.7744852715220158E-2</v>
      </c>
      <c r="P34" s="442">
        <v>2.0288275193798451E-2</v>
      </c>
      <c r="Q34" s="442">
        <v>1.6140350877192983E-2</v>
      </c>
      <c r="R34" s="442">
        <v>1.3723044020673677E-2</v>
      </c>
      <c r="S34" s="442">
        <v>1.5942028985507246E-2</v>
      </c>
      <c r="T34" s="442">
        <v>1.7216869372926869E-2</v>
      </c>
      <c r="U34" s="442">
        <v>1.8401041885476619E-2</v>
      </c>
      <c r="V34" s="442">
        <v>1.9823507446813538E-2</v>
      </c>
      <c r="W34" s="442">
        <v>1.4537843647471434E-2</v>
      </c>
      <c r="X34" s="442">
        <v>9.0693798789579866E-2</v>
      </c>
      <c r="Y34" s="442">
        <v>2.6343082348060567E-2</v>
      </c>
      <c r="Z34" s="442">
        <v>3.2134029112881074E-2</v>
      </c>
      <c r="AA34" s="442">
        <v>1.3192612137203167E-2</v>
      </c>
      <c r="AB34" s="442">
        <v>4.3010752688172046E-2</v>
      </c>
      <c r="AC34" s="442">
        <v>2.1044320093377734E-2</v>
      </c>
      <c r="AD34" s="442">
        <v>2.8403251424834158E-2</v>
      </c>
      <c r="AE34" s="442">
        <v>2.5313037902055421E-4</v>
      </c>
      <c r="AF34" s="442">
        <v>5.1607445008460234E-2</v>
      </c>
      <c r="AG34" s="442">
        <v>1.7535868822591665E-2</v>
      </c>
      <c r="AH34" s="442">
        <v>2.3330982604607427E-2</v>
      </c>
      <c r="AI34" s="442">
        <v>1.7256846081208688E-2</v>
      </c>
      <c r="AJ34" s="442">
        <v>1.2331274307938686E-2</v>
      </c>
      <c r="AK34" s="442">
        <v>2.7593526134253119E-2</v>
      </c>
      <c r="AL34" s="442">
        <v>9.9207740307088264E-3</v>
      </c>
      <c r="AM34" s="442">
        <v>2.6572562284524818E-2</v>
      </c>
      <c r="AN34" s="442">
        <v>3.6390101892285295E-2</v>
      </c>
      <c r="AO34" s="442">
        <v>7.5106592325352578E-2</v>
      </c>
      <c r="AP34" s="443">
        <v>2.0418991882048702E-2</v>
      </c>
      <c r="AQ34" s="442">
        <v>2.7087614421819541E-2</v>
      </c>
      <c r="AR34" s="442">
        <v>4.6223715090992851E-2</v>
      </c>
      <c r="AS34" s="442">
        <v>7.5033438815124136E-4</v>
      </c>
      <c r="AT34" s="442">
        <v>5.1797513719341473E-3</v>
      </c>
      <c r="AU34" s="442">
        <v>7.4799401604787163E-3</v>
      </c>
      <c r="AV34" s="442">
        <v>1.7595307917888565E-2</v>
      </c>
      <c r="AW34" s="443">
        <v>3.4055956918486424E-2</v>
      </c>
      <c r="AX34" s="442">
        <v>3.614887659085475E-2</v>
      </c>
      <c r="AY34" s="443">
        <v>1.2174229840091252E-2</v>
      </c>
      <c r="AZ34" s="443">
        <v>2.2220736539124684E-2</v>
      </c>
      <c r="BA34" s="442">
        <v>2.7374581448744884E-2</v>
      </c>
      <c r="BB34" s="443">
        <v>4.5471137299890496E-2</v>
      </c>
      <c r="BC34" s="442">
        <v>-1.0528843437482343E-2</v>
      </c>
      <c r="BD34" s="443">
        <v>1.5524055061800712E-2</v>
      </c>
    </row>
    <row r="35" spans="1:56" x14ac:dyDescent="0.2">
      <c r="A35" s="281" t="s">
        <v>478</v>
      </c>
      <c r="B35" s="283" t="s">
        <v>194</v>
      </c>
      <c r="C35" s="442">
        <v>3.1231700175678315E-3</v>
      </c>
      <c r="D35" s="442">
        <v>0</v>
      </c>
      <c r="E35" s="442">
        <v>0</v>
      </c>
      <c r="F35" s="442">
        <v>0</v>
      </c>
      <c r="G35" s="442">
        <v>3.641525737563264E-3</v>
      </c>
      <c r="H35" s="442">
        <v>0</v>
      </c>
      <c r="I35" s="442">
        <v>4.2002400137150691E-3</v>
      </c>
      <c r="J35" s="442">
        <v>1.1244236471777995E-2</v>
      </c>
      <c r="K35" s="442">
        <v>0</v>
      </c>
      <c r="L35" s="442">
        <v>3.4831365219607511E-3</v>
      </c>
      <c r="M35" s="442">
        <v>5.0614605929139552E-3</v>
      </c>
      <c r="N35" s="442">
        <v>1.4986084350246201E-3</v>
      </c>
      <c r="O35" s="442">
        <v>2.546204837789192E-3</v>
      </c>
      <c r="P35" s="442">
        <v>5.9350775193798451E-3</v>
      </c>
      <c r="Q35" s="442">
        <v>6.3157894736842104E-3</v>
      </c>
      <c r="R35" s="442">
        <v>9.6239529495633584E-3</v>
      </c>
      <c r="S35" s="442">
        <v>6.6252587991718426E-3</v>
      </c>
      <c r="T35" s="442">
        <v>6.4760701311009318E-3</v>
      </c>
      <c r="U35" s="442">
        <v>1.2183338234676301E-2</v>
      </c>
      <c r="V35" s="442">
        <v>1.8925446785179163E-2</v>
      </c>
      <c r="W35" s="442">
        <v>2.1495644303654261E-3</v>
      </c>
      <c r="X35" s="442">
        <v>5.0872730462240157E-3</v>
      </c>
      <c r="Y35" s="442">
        <v>8.43531770725299E-3</v>
      </c>
      <c r="Z35" s="442">
        <v>6.0422960725075529E-3</v>
      </c>
      <c r="AA35" s="442">
        <v>4.0105540897097627E-2</v>
      </c>
      <c r="AB35" s="442">
        <v>8.2226438962681846E-3</v>
      </c>
      <c r="AC35" s="442">
        <v>3.8552645130282538E-2</v>
      </c>
      <c r="AD35" s="442">
        <v>5.8301410819396431E-2</v>
      </c>
      <c r="AE35" s="442">
        <v>1.0631475918863277E-3</v>
      </c>
      <c r="AF35" s="442">
        <v>1.2605752961082911E-2</v>
      </c>
      <c r="AG35" s="442">
        <v>9.6333409246185372E-2</v>
      </c>
      <c r="AH35" s="442">
        <v>3.0559473436765398E-2</v>
      </c>
      <c r="AI35" s="442">
        <v>2.3677998111425874E-2</v>
      </c>
      <c r="AJ35" s="442">
        <v>1.11416151910318E-2</v>
      </c>
      <c r="AK35" s="442">
        <v>7.1902361369063417E-2</v>
      </c>
      <c r="AL35" s="442">
        <v>2.2050059594755662E-2</v>
      </c>
      <c r="AM35" s="442">
        <v>2.0132700188642424E-2</v>
      </c>
      <c r="AN35" s="442">
        <v>0</v>
      </c>
      <c r="AO35" s="442">
        <v>5.8051820268940638E-2</v>
      </c>
      <c r="AP35" s="443">
        <v>1.5626498064746603E-2</v>
      </c>
      <c r="AQ35" s="442">
        <v>1.1488884737530358E-2</v>
      </c>
      <c r="AR35" s="442">
        <v>4.1428317511906877E-2</v>
      </c>
      <c r="AS35" s="442">
        <v>6.5246468534890551E-5</v>
      </c>
      <c r="AT35" s="442">
        <v>9.141561205062157E-2</v>
      </c>
      <c r="AU35" s="442">
        <v>8.3231334149326805E-2</v>
      </c>
      <c r="AV35" s="442">
        <v>-2.7859237536656891E-2</v>
      </c>
      <c r="AW35" s="443">
        <v>3.9356842868967207E-2</v>
      </c>
      <c r="AX35" s="442">
        <v>3.4178576301568606E-2</v>
      </c>
      <c r="AY35" s="443">
        <v>2.9860909315649544E-3</v>
      </c>
      <c r="AZ35" s="443">
        <v>1.9684910073165984E-2</v>
      </c>
      <c r="BA35" s="442">
        <v>2.2762680347079088E-2</v>
      </c>
      <c r="BB35" s="443">
        <v>4.8716210524626859E-2</v>
      </c>
      <c r="BC35" s="442">
        <v>-2.1207412848183515E-2</v>
      </c>
      <c r="BD35" s="443">
        <v>5.7670157171207208E-3</v>
      </c>
    </row>
    <row r="36" spans="1:56" x14ac:dyDescent="0.2">
      <c r="A36" s="281" t="s">
        <v>479</v>
      </c>
      <c r="B36" s="283" t="s">
        <v>39</v>
      </c>
      <c r="C36" s="442">
        <v>0</v>
      </c>
      <c r="D36" s="442">
        <v>0</v>
      </c>
      <c r="E36" s="442">
        <v>0</v>
      </c>
      <c r="F36" s="442">
        <v>0</v>
      </c>
      <c r="G36" s="442">
        <v>0</v>
      </c>
      <c r="H36" s="442">
        <v>0</v>
      </c>
      <c r="I36" s="442">
        <v>0</v>
      </c>
      <c r="J36" s="442">
        <v>0</v>
      </c>
      <c r="K36" s="442">
        <v>0</v>
      </c>
      <c r="L36" s="442">
        <v>0</v>
      </c>
      <c r="M36" s="442">
        <v>0</v>
      </c>
      <c r="N36" s="442">
        <v>0</v>
      </c>
      <c r="O36" s="442">
        <v>0</v>
      </c>
      <c r="P36" s="442">
        <v>0</v>
      </c>
      <c r="Q36" s="442">
        <v>0</v>
      </c>
      <c r="R36" s="442">
        <v>0</v>
      </c>
      <c r="S36" s="442">
        <v>0</v>
      </c>
      <c r="T36" s="442">
        <v>0</v>
      </c>
      <c r="U36" s="442">
        <v>0</v>
      </c>
      <c r="V36" s="442">
        <v>0</v>
      </c>
      <c r="W36" s="442">
        <v>0</v>
      </c>
      <c r="X36" s="442">
        <v>0</v>
      </c>
      <c r="Y36" s="442">
        <v>0</v>
      </c>
      <c r="Z36" s="442">
        <v>0</v>
      </c>
      <c r="AA36" s="442">
        <v>0</v>
      </c>
      <c r="AB36" s="442">
        <v>0</v>
      </c>
      <c r="AC36" s="442">
        <v>0</v>
      </c>
      <c r="AD36" s="442">
        <v>0</v>
      </c>
      <c r="AE36" s="442">
        <v>0</v>
      </c>
      <c r="AF36" s="442">
        <v>0</v>
      </c>
      <c r="AG36" s="442">
        <v>0</v>
      </c>
      <c r="AH36" s="442">
        <v>0</v>
      </c>
      <c r="AI36" s="442">
        <v>0</v>
      </c>
      <c r="AJ36" s="442">
        <v>0</v>
      </c>
      <c r="AK36" s="442">
        <v>0</v>
      </c>
      <c r="AL36" s="442">
        <v>0</v>
      </c>
      <c r="AM36" s="442">
        <v>0</v>
      </c>
      <c r="AN36" s="442">
        <v>0</v>
      </c>
      <c r="AO36" s="442">
        <v>0.18957035093473271</v>
      </c>
      <c r="AP36" s="443">
        <v>7.5912891926572005E-4</v>
      </c>
      <c r="AQ36" s="442">
        <v>0</v>
      </c>
      <c r="AR36" s="442">
        <v>3.6128713984641667E-3</v>
      </c>
      <c r="AS36" s="442">
        <v>0.25188399177894494</v>
      </c>
      <c r="AT36" s="442">
        <v>0</v>
      </c>
      <c r="AU36" s="442">
        <v>0</v>
      </c>
      <c r="AV36" s="442">
        <v>0</v>
      </c>
      <c r="AW36" s="443">
        <v>4.1993235303134036E-2</v>
      </c>
      <c r="AX36" s="442">
        <v>2.1300273013019753E-2</v>
      </c>
      <c r="AY36" s="443">
        <v>0</v>
      </c>
      <c r="AZ36" s="443">
        <v>1.928025691370449E-2</v>
      </c>
      <c r="BA36" s="442">
        <v>1.3504751186705407E-2</v>
      </c>
      <c r="BB36" s="443">
        <v>0</v>
      </c>
      <c r="BC36" s="442">
        <v>4.6437651844736992E-2</v>
      </c>
      <c r="BD36" s="443">
        <v>2.2348335104196353E-2</v>
      </c>
    </row>
    <row r="37" spans="1:56" x14ac:dyDescent="0.2">
      <c r="A37" s="281" t="s">
        <v>480</v>
      </c>
      <c r="B37" s="283" t="s">
        <v>40</v>
      </c>
      <c r="C37" s="442">
        <v>0</v>
      </c>
      <c r="D37" s="442">
        <v>0</v>
      </c>
      <c r="E37" s="442">
        <v>0</v>
      </c>
      <c r="F37" s="442">
        <v>0</v>
      </c>
      <c r="G37" s="442">
        <v>6.1720775212936675E-5</v>
      </c>
      <c r="H37" s="442">
        <v>0</v>
      </c>
      <c r="I37" s="442">
        <v>8.571918395336877E-5</v>
      </c>
      <c r="J37" s="442">
        <v>2.0568725253252429E-4</v>
      </c>
      <c r="K37" s="442">
        <v>0</v>
      </c>
      <c r="L37" s="442">
        <v>1.6990909863223177E-4</v>
      </c>
      <c r="M37" s="442">
        <v>0</v>
      </c>
      <c r="N37" s="442">
        <v>0</v>
      </c>
      <c r="O37" s="442">
        <v>0</v>
      </c>
      <c r="P37" s="442">
        <v>2.4224806201550387E-4</v>
      </c>
      <c r="Q37" s="442">
        <v>0</v>
      </c>
      <c r="R37" s="442">
        <v>1.7822135091783995E-4</v>
      </c>
      <c r="S37" s="442">
        <v>0</v>
      </c>
      <c r="T37" s="442">
        <v>7.8976465013425999E-4</v>
      </c>
      <c r="U37" s="442">
        <v>8.8224173423518044E-4</v>
      </c>
      <c r="V37" s="442">
        <v>1.2194718457982578E-3</v>
      </c>
      <c r="W37" s="442">
        <v>8.4851227514424704E-5</v>
      </c>
      <c r="X37" s="442">
        <v>0</v>
      </c>
      <c r="Y37" s="442">
        <v>1.3828389684021296E-4</v>
      </c>
      <c r="Z37" s="442">
        <v>0</v>
      </c>
      <c r="AA37" s="442">
        <v>0</v>
      </c>
      <c r="AB37" s="442">
        <v>0</v>
      </c>
      <c r="AC37" s="442">
        <v>3.4330049091970199E-5</v>
      </c>
      <c r="AD37" s="442">
        <v>2.8029524432402131E-4</v>
      </c>
      <c r="AE37" s="442">
        <v>0</v>
      </c>
      <c r="AF37" s="442">
        <v>1.6920473773265651E-4</v>
      </c>
      <c r="AG37" s="442">
        <v>2.7328626736506491E-3</v>
      </c>
      <c r="AH37" s="442">
        <v>1.1753643629525152E-4</v>
      </c>
      <c r="AI37" s="442">
        <v>0</v>
      </c>
      <c r="AJ37" s="442">
        <v>9.1512239762068178E-5</v>
      </c>
      <c r="AK37" s="442">
        <v>0</v>
      </c>
      <c r="AL37" s="442">
        <v>1.0516721587323845E-4</v>
      </c>
      <c r="AM37" s="442">
        <v>1.9514733623886033E-4</v>
      </c>
      <c r="AN37" s="442">
        <v>0</v>
      </c>
      <c r="AO37" s="442">
        <v>3.2797638570022957E-4</v>
      </c>
      <c r="AP37" s="443">
        <v>4.5179991042804102E-4</v>
      </c>
      <c r="AQ37" s="442">
        <v>0</v>
      </c>
      <c r="AR37" s="442">
        <v>3.4256985428810838E-2</v>
      </c>
      <c r="AS37" s="442">
        <v>0.15055622614425995</v>
      </c>
      <c r="AT37" s="442">
        <v>0.25016799193638706</v>
      </c>
      <c r="AU37" s="442">
        <v>0.24479804161566707</v>
      </c>
      <c r="AV37" s="442">
        <v>0</v>
      </c>
      <c r="AW37" s="443">
        <v>7.5129520442259942E-2</v>
      </c>
      <c r="AX37" s="442">
        <v>3.7244183295508743E-2</v>
      </c>
      <c r="AY37" s="443">
        <v>2.7338887708234845E-2</v>
      </c>
      <c r="AZ37" s="443">
        <v>4.9280890283867125E-2</v>
      </c>
      <c r="BA37" s="442">
        <v>3.3619020937284971E-2</v>
      </c>
      <c r="BB37" s="443">
        <v>0</v>
      </c>
      <c r="BC37" s="442">
        <v>0.11869597152381491</v>
      </c>
      <c r="BD37" s="443">
        <v>5.5634430830615748E-2</v>
      </c>
    </row>
    <row r="38" spans="1:56" x14ac:dyDescent="0.2">
      <c r="A38" s="281" t="s">
        <v>481</v>
      </c>
      <c r="B38" s="283" t="s">
        <v>482</v>
      </c>
      <c r="C38" s="442">
        <v>3.9039625219597894E-4</v>
      </c>
      <c r="D38" s="442">
        <v>0</v>
      </c>
      <c r="E38" s="442">
        <v>0</v>
      </c>
      <c r="F38" s="442">
        <v>0</v>
      </c>
      <c r="G38" s="442">
        <v>0</v>
      </c>
      <c r="H38" s="442">
        <v>0</v>
      </c>
      <c r="I38" s="442">
        <v>0</v>
      </c>
      <c r="J38" s="442">
        <v>1.7140604377710359E-5</v>
      </c>
      <c r="K38" s="442">
        <v>0</v>
      </c>
      <c r="L38" s="442">
        <v>0</v>
      </c>
      <c r="M38" s="442">
        <v>0</v>
      </c>
      <c r="N38" s="442">
        <v>0</v>
      </c>
      <c r="O38" s="442">
        <v>0</v>
      </c>
      <c r="P38" s="442">
        <v>0</v>
      </c>
      <c r="Q38" s="442">
        <v>0</v>
      </c>
      <c r="R38" s="442">
        <v>0</v>
      </c>
      <c r="S38" s="442">
        <v>0</v>
      </c>
      <c r="T38" s="442">
        <v>0</v>
      </c>
      <c r="U38" s="442">
        <v>0</v>
      </c>
      <c r="V38" s="442">
        <v>0</v>
      </c>
      <c r="W38" s="442">
        <v>0</v>
      </c>
      <c r="X38" s="442">
        <v>0</v>
      </c>
      <c r="Y38" s="442">
        <v>0</v>
      </c>
      <c r="Z38" s="442">
        <v>0</v>
      </c>
      <c r="AA38" s="442">
        <v>5.2770448548812663E-4</v>
      </c>
      <c r="AB38" s="442">
        <v>0</v>
      </c>
      <c r="AC38" s="442">
        <v>3.4330049091970199E-5</v>
      </c>
      <c r="AD38" s="442">
        <v>9.3431748108007095E-5</v>
      </c>
      <c r="AE38" s="442">
        <v>0</v>
      </c>
      <c r="AF38" s="442">
        <v>2.4534686971235194E-3</v>
      </c>
      <c r="AG38" s="442">
        <v>0</v>
      </c>
      <c r="AH38" s="442">
        <v>5.8768218147625761E-5</v>
      </c>
      <c r="AI38" s="442">
        <v>0</v>
      </c>
      <c r="AJ38" s="442">
        <v>2.1116449325097233E-2</v>
      </c>
      <c r="AK38" s="442">
        <v>0</v>
      </c>
      <c r="AL38" s="442">
        <v>3.5055738624412815E-5</v>
      </c>
      <c r="AM38" s="442">
        <v>3.2524556039810057E-5</v>
      </c>
      <c r="AN38" s="442">
        <v>0</v>
      </c>
      <c r="AO38" s="442">
        <v>1.9678583142013774E-3</v>
      </c>
      <c r="AP38" s="443">
        <v>1.2700305621625456E-3</v>
      </c>
      <c r="AQ38" s="442">
        <v>3.5307304315337192E-2</v>
      </c>
      <c r="AR38" s="442">
        <v>5.7994566183378615E-2</v>
      </c>
      <c r="AS38" s="442">
        <v>0.58984438717254428</v>
      </c>
      <c r="AT38" s="442">
        <v>0</v>
      </c>
      <c r="AU38" s="442">
        <v>0</v>
      </c>
      <c r="AV38" s="442">
        <v>0</v>
      </c>
      <c r="AW38" s="443">
        <v>0.13418777654019476</v>
      </c>
      <c r="AX38" s="442">
        <v>6.6962670695726298E-2</v>
      </c>
      <c r="AY38" s="443">
        <v>8.8910477991403878E-5</v>
      </c>
      <c r="AZ38" s="443">
        <v>6.1657412424845938E-2</v>
      </c>
      <c r="BA38" s="442">
        <v>4.2488061517411496E-2</v>
      </c>
      <c r="BB38" s="443">
        <v>1.9705095446869447E-2</v>
      </c>
      <c r="BC38" s="442">
        <v>0.12074975987343918</v>
      </c>
      <c r="BD38" s="443">
        <v>5.7407482804679284E-2</v>
      </c>
    </row>
    <row r="39" spans="1:56" x14ac:dyDescent="0.2">
      <c r="A39" s="281" t="s">
        <v>483</v>
      </c>
      <c r="B39" s="283" t="s">
        <v>484</v>
      </c>
      <c r="C39" s="442">
        <v>1.9519812609798947E-4</v>
      </c>
      <c r="D39" s="442">
        <v>0</v>
      </c>
      <c r="E39" s="442">
        <v>0</v>
      </c>
      <c r="F39" s="442">
        <v>0</v>
      </c>
      <c r="G39" s="442">
        <v>4.937662017034934E-4</v>
      </c>
      <c r="H39" s="442">
        <v>0</v>
      </c>
      <c r="I39" s="442">
        <v>4.2859591976684384E-4</v>
      </c>
      <c r="J39" s="442">
        <v>1.4055295589722493E-3</v>
      </c>
      <c r="K39" s="442">
        <v>0</v>
      </c>
      <c r="L39" s="442">
        <v>3.3981819726446353E-4</v>
      </c>
      <c r="M39" s="442">
        <v>0</v>
      </c>
      <c r="N39" s="442">
        <v>6.4226075786769424E-4</v>
      </c>
      <c r="O39" s="442">
        <v>2.634005004609509E-4</v>
      </c>
      <c r="P39" s="442">
        <v>7.2674418604651162E-4</v>
      </c>
      <c r="Q39" s="442">
        <v>2.1052631578947368E-3</v>
      </c>
      <c r="R39" s="442">
        <v>1.6039921582605597E-3</v>
      </c>
      <c r="S39" s="442">
        <v>1.4492753623188406E-3</v>
      </c>
      <c r="T39" s="442">
        <v>6.3181172010740797E-4</v>
      </c>
      <c r="U39" s="442">
        <v>5.0413813384867455E-4</v>
      </c>
      <c r="V39" s="442">
        <v>6.7590881375639866E-4</v>
      </c>
      <c r="W39" s="442">
        <v>1.4141871252404119E-4</v>
      </c>
      <c r="X39" s="442">
        <v>5.2626962547144991E-4</v>
      </c>
      <c r="Y39" s="442">
        <v>6.9141948420106474E-4</v>
      </c>
      <c r="Z39" s="442">
        <v>4.1197473221642406E-4</v>
      </c>
      <c r="AA39" s="442">
        <v>8.9709762532981536E-3</v>
      </c>
      <c r="AB39" s="442">
        <v>1.8975332068311196E-3</v>
      </c>
      <c r="AC39" s="442">
        <v>3.0897044182773184E-4</v>
      </c>
      <c r="AD39" s="442">
        <v>2.616088947024199E-3</v>
      </c>
      <c r="AE39" s="442">
        <v>1.1812751020959196E-4</v>
      </c>
      <c r="AF39" s="442">
        <v>1.7766497461928934E-3</v>
      </c>
      <c r="AG39" s="442">
        <v>1.1386927806877705E-3</v>
      </c>
      <c r="AH39" s="442">
        <v>0</v>
      </c>
      <c r="AI39" s="442">
        <v>1.6288951841359773E-3</v>
      </c>
      <c r="AJ39" s="442">
        <v>1.0981468771448181E-3</v>
      </c>
      <c r="AK39" s="442">
        <v>0</v>
      </c>
      <c r="AL39" s="442">
        <v>1.7177311925962279E-3</v>
      </c>
      <c r="AM39" s="442">
        <v>2.5369153711051846E-3</v>
      </c>
      <c r="AN39" s="442">
        <v>0</v>
      </c>
      <c r="AO39" s="442">
        <v>3.6077402427025255E-3</v>
      </c>
      <c r="AP39" s="443">
        <v>8.7733238420328896E-4</v>
      </c>
      <c r="AQ39" s="442">
        <v>0</v>
      </c>
      <c r="AR39" s="442">
        <v>1.0613716578219029E-2</v>
      </c>
      <c r="AS39" s="442">
        <v>0</v>
      </c>
      <c r="AT39" s="442">
        <v>0</v>
      </c>
      <c r="AU39" s="442">
        <v>0</v>
      </c>
      <c r="AV39" s="442">
        <v>0</v>
      </c>
      <c r="AW39" s="443">
        <v>7.474887851135795E-3</v>
      </c>
      <c r="AX39" s="442">
        <v>4.4988940531730725E-3</v>
      </c>
      <c r="AY39" s="443">
        <v>6.2887899067090548E-5</v>
      </c>
      <c r="AZ39" s="443">
        <v>3.465942278865845E-3</v>
      </c>
      <c r="BA39" s="442">
        <v>2.8753945433376642E-3</v>
      </c>
      <c r="BB39" s="443">
        <v>-2.9281872114431953E-4</v>
      </c>
      <c r="BC39" s="442">
        <v>8.760381942482626E-3</v>
      </c>
      <c r="BD39" s="443">
        <v>4.9500984372188566E-3</v>
      </c>
    </row>
    <row r="40" spans="1:56" x14ac:dyDescent="0.2">
      <c r="A40" s="281" t="s">
        <v>485</v>
      </c>
      <c r="B40" s="283" t="s">
        <v>41</v>
      </c>
      <c r="C40" s="442">
        <v>1.9910208861994926E-2</v>
      </c>
      <c r="D40" s="442">
        <v>3.9215686274509803E-2</v>
      </c>
      <c r="E40" s="442">
        <v>0</v>
      </c>
      <c r="F40" s="442">
        <v>5.7142857142857141E-2</v>
      </c>
      <c r="G40" s="442">
        <v>2.5675842488581655E-2</v>
      </c>
      <c r="H40" s="442">
        <v>3.5398230088495575E-2</v>
      </c>
      <c r="I40" s="442">
        <v>1.6372364135093433E-2</v>
      </c>
      <c r="J40" s="442">
        <v>4.4771258634579453E-2</v>
      </c>
      <c r="K40" s="442">
        <v>4.447739065974796E-3</v>
      </c>
      <c r="L40" s="442">
        <v>3.6105683459349246E-2</v>
      </c>
      <c r="M40" s="442">
        <v>5.3506869125090381E-2</v>
      </c>
      <c r="N40" s="442">
        <v>1.0062085206593878E-2</v>
      </c>
      <c r="O40" s="442">
        <v>1.2994424689406909E-2</v>
      </c>
      <c r="P40" s="442">
        <v>2.5678294573643411E-2</v>
      </c>
      <c r="Q40" s="442">
        <v>3.7192982456140354E-2</v>
      </c>
      <c r="R40" s="442">
        <v>3.1010515059704154E-2</v>
      </c>
      <c r="S40" s="442">
        <v>2.8157349896480333E-2</v>
      </c>
      <c r="T40" s="442">
        <v>4.3437055757384296E-2</v>
      </c>
      <c r="U40" s="442">
        <v>3.6592026215182961E-2</v>
      </c>
      <c r="V40" s="442">
        <v>3.4041225711004076E-2</v>
      </c>
      <c r="W40" s="442">
        <v>2.3447222536486029E-2</v>
      </c>
      <c r="X40" s="442">
        <v>3.4909218489606174E-2</v>
      </c>
      <c r="Y40" s="442">
        <v>9.5623314665007259E-2</v>
      </c>
      <c r="Z40" s="442">
        <v>6.8250480637187583E-2</v>
      </c>
      <c r="AA40" s="442">
        <v>0.13456464379947231</v>
      </c>
      <c r="AB40" s="442">
        <v>6.1353573687539534E-2</v>
      </c>
      <c r="AC40" s="442">
        <v>8.6099763122661266E-2</v>
      </c>
      <c r="AD40" s="442">
        <v>0.11594879940203681</v>
      </c>
      <c r="AE40" s="442">
        <v>1.1289614904316717E-2</v>
      </c>
      <c r="AF40" s="442">
        <v>7.2673434856175972E-2</v>
      </c>
      <c r="AG40" s="442">
        <v>0.19813254383967205</v>
      </c>
      <c r="AH40" s="442">
        <v>9.2207334273624819E-2</v>
      </c>
      <c r="AI40" s="442">
        <v>6.3031161473087821E-2</v>
      </c>
      <c r="AJ40" s="442">
        <v>4.5916266300617709E-2</v>
      </c>
      <c r="AK40" s="442">
        <v>7.9331387635977718E-2</v>
      </c>
      <c r="AL40" s="442">
        <v>0.10937390450816799</v>
      </c>
      <c r="AM40" s="442">
        <v>3.2199310479411956E-2</v>
      </c>
      <c r="AN40" s="442">
        <v>0</v>
      </c>
      <c r="AO40" s="442">
        <v>3.082978025582158E-2</v>
      </c>
      <c r="AP40" s="443">
        <v>4.4217289489479235E-2</v>
      </c>
      <c r="AQ40" s="442">
        <v>3.810947132449094E-2</v>
      </c>
      <c r="AR40" s="442">
        <v>3.0226965224299098E-2</v>
      </c>
      <c r="AS40" s="442">
        <v>0</v>
      </c>
      <c r="AT40" s="442">
        <v>1.5231268899092843E-2</v>
      </c>
      <c r="AU40" s="442">
        <v>2.3255813953488372E-2</v>
      </c>
      <c r="AV40" s="442">
        <v>0</v>
      </c>
      <c r="AW40" s="443">
        <v>2.4156712071203033E-2</v>
      </c>
      <c r="AX40" s="442">
        <v>5.3980469742621703E-2</v>
      </c>
      <c r="AY40" s="443">
        <v>2.3225151689949645E-2</v>
      </c>
      <c r="AZ40" s="443">
        <v>2.3652856851305797E-2</v>
      </c>
      <c r="BA40" s="442">
        <v>4.2724569266214867E-2</v>
      </c>
      <c r="BB40" s="443">
        <v>5.0755913534241741E-2</v>
      </c>
      <c r="BC40" s="442">
        <v>-1.4523419402226114E-2</v>
      </c>
      <c r="BD40" s="443">
        <v>3.7465244897878773E-2</v>
      </c>
    </row>
    <row r="41" spans="1:56" x14ac:dyDescent="0.2">
      <c r="A41" s="286">
        <v>37</v>
      </c>
      <c r="B41" s="283" t="s">
        <v>42</v>
      </c>
      <c r="C41" s="442">
        <v>0</v>
      </c>
      <c r="D41" s="442">
        <v>0</v>
      </c>
      <c r="E41" s="442">
        <v>0</v>
      </c>
      <c r="F41" s="442">
        <v>0</v>
      </c>
      <c r="G41" s="442">
        <v>1.2344155042587335E-4</v>
      </c>
      <c r="H41" s="442">
        <v>0</v>
      </c>
      <c r="I41" s="442">
        <v>8.571918395336877E-5</v>
      </c>
      <c r="J41" s="442">
        <v>8.5703021888551792E-5</v>
      </c>
      <c r="K41" s="442">
        <v>0</v>
      </c>
      <c r="L41" s="442">
        <v>0</v>
      </c>
      <c r="M41" s="442">
        <v>0</v>
      </c>
      <c r="N41" s="442">
        <v>0</v>
      </c>
      <c r="O41" s="442">
        <v>4.3900083410158476E-5</v>
      </c>
      <c r="P41" s="442">
        <v>1.2112403100775194E-4</v>
      </c>
      <c r="Q41" s="442">
        <v>0</v>
      </c>
      <c r="R41" s="442">
        <v>1.7822135091783995E-4</v>
      </c>
      <c r="S41" s="442">
        <v>0</v>
      </c>
      <c r="T41" s="442">
        <v>1.5795293002685199E-4</v>
      </c>
      <c r="U41" s="442">
        <v>8.4023022308112421E-5</v>
      </c>
      <c r="V41" s="442">
        <v>1.1343924146960537E-4</v>
      </c>
      <c r="W41" s="442">
        <v>8.4851227514424704E-5</v>
      </c>
      <c r="X41" s="442">
        <v>3.5084641698096656E-4</v>
      </c>
      <c r="Y41" s="442">
        <v>2.0742584526031943E-4</v>
      </c>
      <c r="Z41" s="442">
        <v>0</v>
      </c>
      <c r="AA41" s="442">
        <v>0</v>
      </c>
      <c r="AB41" s="442">
        <v>0</v>
      </c>
      <c r="AC41" s="442">
        <v>8.9258127639122527E-4</v>
      </c>
      <c r="AD41" s="442">
        <v>9.3431748108007095E-5</v>
      </c>
      <c r="AE41" s="442">
        <v>3.5438253062877587E-4</v>
      </c>
      <c r="AF41" s="442">
        <v>4.2301184433164127E-4</v>
      </c>
      <c r="AG41" s="442">
        <v>1.0020496470052379E-2</v>
      </c>
      <c r="AH41" s="442">
        <v>4.7014574518100609E-4</v>
      </c>
      <c r="AI41" s="442">
        <v>3.2105760151085929E-3</v>
      </c>
      <c r="AJ41" s="442">
        <v>1.2788835506749028E-2</v>
      </c>
      <c r="AK41" s="442">
        <v>2.6532236667551074E-3</v>
      </c>
      <c r="AL41" s="442">
        <v>7.71226249737082E-4</v>
      </c>
      <c r="AM41" s="442">
        <v>1.6522474468223507E-2</v>
      </c>
      <c r="AN41" s="442">
        <v>0</v>
      </c>
      <c r="AO41" s="442">
        <v>1.3119055428009183E-3</v>
      </c>
      <c r="AP41" s="443">
        <v>1.8295269628670382E-3</v>
      </c>
      <c r="AQ41" s="442">
        <v>0.67018494302260412</v>
      </c>
      <c r="AR41" s="442">
        <v>0.10779487886361411</v>
      </c>
      <c r="AS41" s="442">
        <v>0</v>
      </c>
      <c r="AT41" s="442">
        <v>0</v>
      </c>
      <c r="AU41" s="442">
        <v>0</v>
      </c>
      <c r="AV41" s="442">
        <v>0</v>
      </c>
      <c r="AW41" s="443">
        <v>9.4245920233801003E-2</v>
      </c>
      <c r="AX41" s="442">
        <v>4.7924362500203412E-2</v>
      </c>
      <c r="AY41" s="443">
        <v>2.8859040027063482E-2</v>
      </c>
      <c r="AZ41" s="443">
        <v>5.8879966970918927E-2</v>
      </c>
      <c r="BA41" s="442">
        <v>4.0946792899370713E-2</v>
      </c>
      <c r="BB41" s="443">
        <v>4.1810903285586502E-2</v>
      </c>
      <c r="BC41" s="442">
        <v>8.2922763997965984E-2</v>
      </c>
      <c r="BD41" s="443">
        <v>4.0380930366338802E-2</v>
      </c>
    </row>
    <row r="42" spans="1:56" x14ac:dyDescent="0.2">
      <c r="A42" s="287">
        <v>38</v>
      </c>
      <c r="B42" s="272" t="s">
        <v>283</v>
      </c>
      <c r="C42" s="442">
        <v>1.1711887565879367E-3</v>
      </c>
      <c r="D42" s="442">
        <v>0</v>
      </c>
      <c r="E42" s="442">
        <v>0</v>
      </c>
      <c r="F42" s="442">
        <v>0</v>
      </c>
      <c r="G42" s="442">
        <v>1.2961362794716702E-3</v>
      </c>
      <c r="H42" s="442">
        <v>0</v>
      </c>
      <c r="I42" s="442">
        <v>1.2000685753471626E-3</v>
      </c>
      <c r="J42" s="442">
        <v>9.5987384515178003E-4</v>
      </c>
      <c r="K42" s="442">
        <v>0</v>
      </c>
      <c r="L42" s="442">
        <v>2.5486364794834762E-4</v>
      </c>
      <c r="M42" s="442">
        <v>2.1691973969631237E-3</v>
      </c>
      <c r="N42" s="442">
        <v>4.2817383857846286E-4</v>
      </c>
      <c r="O42" s="442">
        <v>3.9510075069142629E-4</v>
      </c>
      <c r="P42" s="442">
        <v>7.2674418604651162E-4</v>
      </c>
      <c r="Q42" s="442">
        <v>1.4035087719298245E-3</v>
      </c>
      <c r="R42" s="442">
        <v>1.4257708073427196E-3</v>
      </c>
      <c r="S42" s="442">
        <v>2.2774327122153208E-3</v>
      </c>
      <c r="T42" s="442">
        <v>1.737482230295372E-3</v>
      </c>
      <c r="U42" s="442">
        <v>1.5544259127000799E-3</v>
      </c>
      <c r="V42" s="442">
        <v>1.2620115613493597E-3</v>
      </c>
      <c r="W42" s="442">
        <v>1.2162009277067543E-3</v>
      </c>
      <c r="X42" s="442">
        <v>1.7542320849048328E-3</v>
      </c>
      <c r="Y42" s="442">
        <v>1.3828389684021295E-3</v>
      </c>
      <c r="Z42" s="442">
        <v>0</v>
      </c>
      <c r="AA42" s="442">
        <v>1.5831134564643799E-3</v>
      </c>
      <c r="AB42" s="442">
        <v>5.0600885515496522E-3</v>
      </c>
      <c r="AC42" s="442">
        <v>3.4330049091970201E-3</v>
      </c>
      <c r="AD42" s="442">
        <v>5.8862001308044474E-3</v>
      </c>
      <c r="AE42" s="442">
        <v>2.0250430321644335E-4</v>
      </c>
      <c r="AF42" s="442">
        <v>3.2148900169204739E-3</v>
      </c>
      <c r="AG42" s="442">
        <v>1.8219084491004327E-3</v>
      </c>
      <c r="AH42" s="442">
        <v>4.5251527973671837E-3</v>
      </c>
      <c r="AI42" s="442">
        <v>5.3824362606232296E-3</v>
      </c>
      <c r="AJ42" s="442">
        <v>2.4937085335163577E-3</v>
      </c>
      <c r="AK42" s="442">
        <v>7.6943486335898119E-3</v>
      </c>
      <c r="AL42" s="442">
        <v>2.2786230105868331E-3</v>
      </c>
      <c r="AM42" s="442">
        <v>2.8296363754634749E-3</v>
      </c>
      <c r="AN42" s="442">
        <v>0</v>
      </c>
      <c r="AO42" s="442">
        <v>6.5595277140045915E-4</v>
      </c>
      <c r="AP42" s="443">
        <v>1.8045728980468849E-3</v>
      </c>
      <c r="AQ42" s="442">
        <v>0</v>
      </c>
      <c r="AR42" s="442">
        <v>0</v>
      </c>
      <c r="AS42" s="442">
        <v>0</v>
      </c>
      <c r="AT42" s="442">
        <v>0</v>
      </c>
      <c r="AU42" s="442">
        <v>0</v>
      </c>
      <c r="AV42" s="442">
        <v>0</v>
      </c>
      <c r="AW42" s="443">
        <v>0</v>
      </c>
      <c r="AX42" s="442">
        <v>1.7199444710795217E-3</v>
      </c>
      <c r="AY42" s="443">
        <v>0</v>
      </c>
      <c r="AZ42" s="443">
        <v>0</v>
      </c>
      <c r="BA42" s="442">
        <v>1.0904753250195833E-3</v>
      </c>
      <c r="BB42" s="443">
        <v>0</v>
      </c>
      <c r="BC42" s="442">
        <v>0</v>
      </c>
      <c r="BD42" s="443">
        <v>1.8045728980468849E-3</v>
      </c>
    </row>
    <row r="43" spans="1:56" x14ac:dyDescent="0.2">
      <c r="A43" s="287">
        <v>39</v>
      </c>
      <c r="B43" s="272" t="s">
        <v>284</v>
      </c>
      <c r="C43" s="442">
        <v>4.0991606480577786E-3</v>
      </c>
      <c r="D43" s="442">
        <v>0</v>
      </c>
      <c r="E43" s="442">
        <v>0</v>
      </c>
      <c r="F43" s="442">
        <v>2.8571428571428571E-2</v>
      </c>
      <c r="G43" s="442">
        <v>6.357239846932477E-3</v>
      </c>
      <c r="H43" s="442">
        <v>8.8495575221238937E-3</v>
      </c>
      <c r="I43" s="442">
        <v>3.3430481741813819E-3</v>
      </c>
      <c r="J43" s="442">
        <v>1.8511852727927187E-3</v>
      </c>
      <c r="K43" s="442">
        <v>7.4128984432913266E-4</v>
      </c>
      <c r="L43" s="442">
        <v>1.6141364370062016E-3</v>
      </c>
      <c r="M43" s="442">
        <v>8.6767895878524948E-3</v>
      </c>
      <c r="N43" s="442">
        <v>3.6394776279169341E-3</v>
      </c>
      <c r="O43" s="442">
        <v>5.3558101760393341E-3</v>
      </c>
      <c r="P43" s="442">
        <v>4.1787790697674415E-3</v>
      </c>
      <c r="Q43" s="442">
        <v>8.4210526315789472E-3</v>
      </c>
      <c r="R43" s="442">
        <v>6.7724113348779187E-3</v>
      </c>
      <c r="S43" s="442">
        <v>3.3126293995859213E-3</v>
      </c>
      <c r="T43" s="442">
        <v>1.421576370241668E-3</v>
      </c>
      <c r="U43" s="442">
        <v>3.2768978700163844E-3</v>
      </c>
      <c r="V43" s="442">
        <v>2.2120652086573046E-3</v>
      </c>
      <c r="W43" s="442">
        <v>1.9798619753365766E-3</v>
      </c>
      <c r="X43" s="442">
        <v>3.0699061485834575E-3</v>
      </c>
      <c r="Y43" s="442">
        <v>1.5626080342944063E-2</v>
      </c>
      <c r="Z43" s="442">
        <v>3.1584729469925845E-3</v>
      </c>
      <c r="AA43" s="442">
        <v>1.0026385224274407E-2</v>
      </c>
      <c r="AB43" s="442">
        <v>2.5300442757748259E-2</v>
      </c>
      <c r="AC43" s="442">
        <v>9.2691132548319548E-3</v>
      </c>
      <c r="AD43" s="442">
        <v>8.6891525740446611E-3</v>
      </c>
      <c r="AE43" s="442">
        <v>8.1001721286577341E-4</v>
      </c>
      <c r="AF43" s="442">
        <v>1.2521150592216581E-2</v>
      </c>
      <c r="AG43" s="442">
        <v>2.7328626736506491E-3</v>
      </c>
      <c r="AH43" s="442">
        <v>3.8199341795956748E-3</v>
      </c>
      <c r="AI43" s="442">
        <v>1.4282341831916902E-2</v>
      </c>
      <c r="AJ43" s="442">
        <v>4.1409288492335848E-3</v>
      </c>
      <c r="AK43" s="442">
        <v>1.0082249933669409E-2</v>
      </c>
      <c r="AL43" s="442">
        <v>4.2417443735539512E-3</v>
      </c>
      <c r="AM43" s="442">
        <v>4.260716841215117E-3</v>
      </c>
      <c r="AN43" s="442">
        <v>7.27802037845706E-4</v>
      </c>
      <c r="AO43" s="442">
        <v>3.2797638570022957E-4</v>
      </c>
      <c r="AP43" s="443">
        <v>4.2829055462379117E-3</v>
      </c>
      <c r="AQ43" s="442">
        <v>0</v>
      </c>
      <c r="AR43" s="442">
        <v>2.0661561732582222E-2</v>
      </c>
      <c r="AS43" s="442">
        <v>0</v>
      </c>
      <c r="AT43" s="442">
        <v>0</v>
      </c>
      <c r="AU43" s="442">
        <v>0</v>
      </c>
      <c r="AV43" s="442">
        <v>0</v>
      </c>
      <c r="AW43" s="443">
        <v>1.4551251264548697E-2</v>
      </c>
      <c r="AX43" s="442">
        <v>1.1212185318383753E-2</v>
      </c>
      <c r="AY43" s="443">
        <v>1.5179837705849443E-5</v>
      </c>
      <c r="AZ43" s="443">
        <v>6.6890926620547936E-3</v>
      </c>
      <c r="BA43" s="442">
        <v>7.114280068031692E-3</v>
      </c>
      <c r="BB43" s="443">
        <v>1.1863169421703082E-2</v>
      </c>
      <c r="BC43" s="442">
        <v>-5.9890389287530366E-4</v>
      </c>
      <c r="BD43" s="443">
        <v>4.0044707177183054E-3</v>
      </c>
    </row>
    <row r="44" spans="1:56" x14ac:dyDescent="0.2">
      <c r="A44" s="288">
        <v>40</v>
      </c>
      <c r="B44" s="292" t="s">
        <v>43</v>
      </c>
      <c r="C44" s="444">
        <v>0.54518836619168454</v>
      </c>
      <c r="D44" s="444">
        <v>0.31372549019607843</v>
      </c>
      <c r="E44" s="444">
        <v>0.42857142857142855</v>
      </c>
      <c r="F44" s="444">
        <v>0.31428571428571428</v>
      </c>
      <c r="G44" s="444">
        <v>0.68084187137390451</v>
      </c>
      <c r="H44" s="444">
        <v>0.60176991150442483</v>
      </c>
      <c r="I44" s="444">
        <v>0.67666723812789298</v>
      </c>
      <c r="J44" s="444">
        <v>0.68375584923124388</v>
      </c>
      <c r="K44" s="444">
        <v>0.70200148257968864</v>
      </c>
      <c r="L44" s="444">
        <v>0.66069153003143322</v>
      </c>
      <c r="M44" s="444">
        <v>0.52422270426608819</v>
      </c>
      <c r="N44" s="444">
        <v>0.75080282594733461</v>
      </c>
      <c r="O44" s="444">
        <v>0.77097326484920325</v>
      </c>
      <c r="P44" s="444">
        <v>0.55953246124031009</v>
      </c>
      <c r="Q44" s="444">
        <v>0.57263157894736838</v>
      </c>
      <c r="R44" s="444">
        <v>0.54678310461593294</v>
      </c>
      <c r="S44" s="444">
        <v>0.59254658385093173</v>
      </c>
      <c r="T44" s="444">
        <v>0.63844574316853575</v>
      </c>
      <c r="U44" s="444">
        <v>0.65071629626517669</v>
      </c>
      <c r="V44" s="444">
        <v>0.66013603255706232</v>
      </c>
      <c r="W44" s="444">
        <v>0.77978278085756303</v>
      </c>
      <c r="X44" s="444">
        <v>0.55188141391106038</v>
      </c>
      <c r="Y44" s="444">
        <v>0.53847749429578928</v>
      </c>
      <c r="Z44" s="444">
        <v>0.64625102993683059</v>
      </c>
      <c r="AA44" s="444">
        <v>0.50343007915567284</v>
      </c>
      <c r="AB44" s="444">
        <v>0.32953826691967109</v>
      </c>
      <c r="AC44" s="444">
        <v>0.27803906759586666</v>
      </c>
      <c r="AD44" s="444">
        <v>0.32738484537045687</v>
      </c>
      <c r="AE44" s="444">
        <v>0.12119882547504135</v>
      </c>
      <c r="AF44" s="444">
        <v>0.27554991539763113</v>
      </c>
      <c r="AG44" s="444">
        <v>0.45160555682076975</v>
      </c>
      <c r="AH44" s="444">
        <v>0.28731781852374239</v>
      </c>
      <c r="AI44" s="444">
        <v>0.25129839471199245</v>
      </c>
      <c r="AJ44" s="444">
        <v>0.44808968199496685</v>
      </c>
      <c r="AK44" s="444">
        <v>0.40965773414698858</v>
      </c>
      <c r="AL44" s="444">
        <v>0.45242936268667183</v>
      </c>
      <c r="AM44" s="444">
        <v>0.49209653288232613</v>
      </c>
      <c r="AN44" s="444">
        <v>1</v>
      </c>
      <c r="AO44" s="444">
        <v>0.68383076418497868</v>
      </c>
      <c r="AP44" s="445">
        <v>0.53509263868221524</v>
      </c>
      <c r="AQ44" s="444">
        <v>1</v>
      </c>
      <c r="AR44" s="444">
        <v>1</v>
      </c>
      <c r="AS44" s="444">
        <v>1</v>
      </c>
      <c r="AT44" s="444">
        <v>1</v>
      </c>
      <c r="AU44" s="444">
        <v>1</v>
      </c>
      <c r="AV44" s="444">
        <v>1</v>
      </c>
      <c r="AW44" s="445">
        <v>1</v>
      </c>
      <c r="AX44" s="444">
        <v>1</v>
      </c>
      <c r="AY44" s="445">
        <v>1</v>
      </c>
      <c r="AZ44" s="445">
        <v>1</v>
      </c>
      <c r="BA44" s="444">
        <v>1</v>
      </c>
      <c r="BB44" s="445">
        <v>1</v>
      </c>
      <c r="BC44" s="444">
        <v>1</v>
      </c>
      <c r="BD44" s="445">
        <v>1</v>
      </c>
    </row>
    <row r="45" spans="1:56" x14ac:dyDescent="0.2">
      <c r="A45" s="300">
        <v>41</v>
      </c>
      <c r="B45" s="301" t="s">
        <v>52</v>
      </c>
      <c r="C45" s="442">
        <v>3.5135662697638103E-3</v>
      </c>
      <c r="D45" s="442">
        <v>0</v>
      </c>
      <c r="E45" s="442">
        <v>0</v>
      </c>
      <c r="F45" s="442">
        <v>8.5714285714285715E-2</v>
      </c>
      <c r="G45" s="442">
        <v>9.3815578323663742E-3</v>
      </c>
      <c r="H45" s="442">
        <v>8.8495575221238937E-3</v>
      </c>
      <c r="I45" s="442">
        <v>2.0486884964855134E-2</v>
      </c>
      <c r="J45" s="442">
        <v>1.2786890865771927E-2</v>
      </c>
      <c r="K45" s="442">
        <v>9.6367679762787255E-3</v>
      </c>
      <c r="L45" s="442">
        <v>1.7585591708435988E-2</v>
      </c>
      <c r="M45" s="442">
        <v>1.735357917570499E-2</v>
      </c>
      <c r="N45" s="442">
        <v>9.6339113680154135E-3</v>
      </c>
      <c r="O45" s="442">
        <v>6.3216120110628207E-3</v>
      </c>
      <c r="P45" s="442">
        <v>1.4837693798449613E-2</v>
      </c>
      <c r="Q45" s="442">
        <v>1.5438596491228071E-2</v>
      </c>
      <c r="R45" s="442">
        <v>1.2297273213330956E-2</v>
      </c>
      <c r="S45" s="442">
        <v>1.5942028985507246E-2</v>
      </c>
      <c r="T45" s="442">
        <v>1.1530563891960196E-2</v>
      </c>
      <c r="U45" s="442">
        <v>1.4998109481998067E-2</v>
      </c>
      <c r="V45" s="442">
        <v>1.7999026313177385E-2</v>
      </c>
      <c r="W45" s="442">
        <v>7.0992193687068675E-3</v>
      </c>
      <c r="X45" s="442">
        <v>1.973511095517937E-2</v>
      </c>
      <c r="Y45" s="442">
        <v>2.13648620618129E-2</v>
      </c>
      <c r="Z45" s="442">
        <v>8.6514693765449048E-3</v>
      </c>
      <c r="AA45" s="442">
        <v>1.424802110817942E-2</v>
      </c>
      <c r="AB45" s="442">
        <v>2.6565464895635674E-2</v>
      </c>
      <c r="AC45" s="442">
        <v>2.3550413677091559E-2</v>
      </c>
      <c r="AD45" s="442">
        <v>3.0739045127534337E-2</v>
      </c>
      <c r="AE45" s="442">
        <v>1.5862837085288063E-3</v>
      </c>
      <c r="AF45" s="442">
        <v>1.979695431472081E-2</v>
      </c>
      <c r="AG45" s="442">
        <v>2.3912548394443178E-2</v>
      </c>
      <c r="AH45" s="442">
        <v>1.0578279266572637E-2</v>
      </c>
      <c r="AI45" s="442">
        <v>8.6166194523135033E-3</v>
      </c>
      <c r="AJ45" s="442">
        <v>7.9615648592999307E-3</v>
      </c>
      <c r="AK45" s="442">
        <v>3.6614486601220485E-2</v>
      </c>
      <c r="AL45" s="442">
        <v>1.4583187267755732E-2</v>
      </c>
      <c r="AM45" s="442">
        <v>2.0848240421518248E-2</v>
      </c>
      <c r="AN45" s="442">
        <v>0</v>
      </c>
      <c r="AO45" s="442">
        <v>3.2797638570022957E-3</v>
      </c>
      <c r="AP45" s="443">
        <v>1.4060958840240136E-2</v>
      </c>
      <c r="AQ45" s="313"/>
      <c r="AR45" s="313"/>
      <c r="AS45" s="313"/>
      <c r="AT45" s="313"/>
      <c r="AU45" s="313"/>
      <c r="AV45" s="313"/>
      <c r="AW45" s="313"/>
      <c r="AX45" s="313"/>
      <c r="AY45" s="313"/>
      <c r="AZ45" s="313"/>
      <c r="BA45" s="313"/>
      <c r="BB45" s="313"/>
      <c r="BC45" s="313"/>
      <c r="BD45" s="313"/>
    </row>
    <row r="46" spans="1:56" x14ac:dyDescent="0.2">
      <c r="A46" s="286">
        <v>42</v>
      </c>
      <c r="B46" s="282" t="s">
        <v>53</v>
      </c>
      <c r="C46" s="442">
        <v>0.11985164942416553</v>
      </c>
      <c r="D46" s="442">
        <v>0.23529411764705882</v>
      </c>
      <c r="E46" s="442">
        <v>0.2857142857142857</v>
      </c>
      <c r="F46" s="442">
        <v>0.37142857142857144</v>
      </c>
      <c r="G46" s="442">
        <v>0.14090852981113441</v>
      </c>
      <c r="H46" s="442">
        <v>0.24778761061946902</v>
      </c>
      <c r="I46" s="442">
        <v>0.15875192868163895</v>
      </c>
      <c r="J46" s="442">
        <v>9.5610291218868382E-2</v>
      </c>
      <c r="K46" s="442">
        <v>3.3358042994810974E-2</v>
      </c>
      <c r="L46" s="442">
        <v>0.21196160054370911</v>
      </c>
      <c r="M46" s="442">
        <v>0.21547360809833696</v>
      </c>
      <c r="N46" s="442">
        <v>5.7589381288803254E-2</v>
      </c>
      <c r="O46" s="442">
        <v>0.10000439000834102</v>
      </c>
      <c r="P46" s="442">
        <v>0.28518653100775193</v>
      </c>
      <c r="Q46" s="442">
        <v>0.19438596491228069</v>
      </c>
      <c r="R46" s="442">
        <v>0.21600427731242203</v>
      </c>
      <c r="S46" s="442">
        <v>0.20807453416149069</v>
      </c>
      <c r="T46" s="442">
        <v>0.19696730374348445</v>
      </c>
      <c r="U46" s="442">
        <v>0.19640381464521278</v>
      </c>
      <c r="V46" s="442">
        <v>0.17104746959591996</v>
      </c>
      <c r="W46" s="442">
        <v>0.12484443941622356</v>
      </c>
      <c r="X46" s="442">
        <v>0.26085431102534867</v>
      </c>
      <c r="Y46" s="442">
        <v>0.34460347092581067</v>
      </c>
      <c r="Z46" s="442">
        <v>7.085965394122494E-2</v>
      </c>
      <c r="AA46" s="442">
        <v>0.14036939313984167</v>
      </c>
      <c r="AB46" s="442">
        <v>0.50790638836179636</v>
      </c>
      <c r="AC46" s="442">
        <v>0.42480002746403928</v>
      </c>
      <c r="AD46" s="442">
        <v>0.31383724189479584</v>
      </c>
      <c r="AE46" s="442">
        <v>2.3659252759121133E-2</v>
      </c>
      <c r="AF46" s="442">
        <v>0.45930626057529611</v>
      </c>
      <c r="AG46" s="442">
        <v>0.31473468458209974</v>
      </c>
      <c r="AH46" s="442">
        <v>0.35137517630465442</v>
      </c>
      <c r="AI46" s="442">
        <v>0.54518413597733706</v>
      </c>
      <c r="AJ46" s="442">
        <v>0.4395790436970945</v>
      </c>
      <c r="AK46" s="442">
        <v>0.48447864154948261</v>
      </c>
      <c r="AL46" s="442">
        <v>0.33776204164621748</v>
      </c>
      <c r="AM46" s="442">
        <v>0.26709165419892017</v>
      </c>
      <c r="AN46" s="442">
        <v>0</v>
      </c>
      <c r="AO46" s="442">
        <v>9.1833387996064289E-3</v>
      </c>
      <c r="AP46" s="443">
        <v>0.22454849559823431</v>
      </c>
      <c r="AQ46" s="313"/>
      <c r="AR46" s="313"/>
      <c r="AS46" s="313"/>
      <c r="AT46" s="313"/>
      <c r="AU46" s="313"/>
      <c r="AV46" s="313"/>
      <c r="AW46" s="313"/>
      <c r="AX46" s="313"/>
      <c r="AY46" s="313"/>
      <c r="AZ46" s="313"/>
      <c r="BA46" s="313"/>
      <c r="BB46" s="313"/>
      <c r="BC46" s="313"/>
      <c r="BD46" s="313"/>
    </row>
    <row r="47" spans="1:56" x14ac:dyDescent="0.2">
      <c r="A47" s="286">
        <v>43</v>
      </c>
      <c r="B47" s="282" t="s">
        <v>54</v>
      </c>
      <c r="C47" s="442">
        <v>0.20163966425922311</v>
      </c>
      <c r="D47" s="442">
        <v>0.39215686274509803</v>
      </c>
      <c r="E47" s="442">
        <v>0.14285714285714285</v>
      </c>
      <c r="F47" s="442">
        <v>2.8571428571428571E-2</v>
      </c>
      <c r="G47" s="442">
        <v>7.6718923589680285E-2</v>
      </c>
      <c r="H47" s="442">
        <v>-1.7699115044247787E-2</v>
      </c>
      <c r="I47" s="442">
        <v>6.7632436139207955E-2</v>
      </c>
      <c r="J47" s="442">
        <v>6.0626317683961539E-2</v>
      </c>
      <c r="K47" s="442">
        <v>2.7427724240177909E-2</v>
      </c>
      <c r="L47" s="442">
        <v>-6.6264548466570383E-3</v>
      </c>
      <c r="M47" s="442">
        <v>9.6167751265365142E-2</v>
      </c>
      <c r="N47" s="442">
        <v>0.10961250267608649</v>
      </c>
      <c r="O47" s="442">
        <v>8.5561262566398871E-2</v>
      </c>
      <c r="P47" s="442">
        <v>2.9796511627906978E-2</v>
      </c>
      <c r="Q47" s="442">
        <v>0.10666666666666667</v>
      </c>
      <c r="R47" s="442">
        <v>0.11245767242915701</v>
      </c>
      <c r="S47" s="442">
        <v>2.5051759834368529E-2</v>
      </c>
      <c r="T47" s="442">
        <v>-4.2015479387142632E-2</v>
      </c>
      <c r="U47" s="442">
        <v>-2.1593916733184892E-2</v>
      </c>
      <c r="V47" s="442">
        <v>-4.8599261699603435E-2</v>
      </c>
      <c r="W47" s="442">
        <v>1.2529697929630049E-2</v>
      </c>
      <c r="X47" s="442">
        <v>3.7628278221208664E-2</v>
      </c>
      <c r="Y47" s="442">
        <v>2.66887920901611E-2</v>
      </c>
      <c r="Z47" s="442">
        <v>5.1634166437791819E-2</v>
      </c>
      <c r="AA47" s="442">
        <v>0.12981530343007916</v>
      </c>
      <c r="AB47" s="442">
        <v>3.7318153067678682E-2</v>
      </c>
      <c r="AC47" s="442">
        <v>0.13687390572968519</v>
      </c>
      <c r="AD47" s="442">
        <v>0.25077081192189105</v>
      </c>
      <c r="AE47" s="442">
        <v>0.45426777819028652</v>
      </c>
      <c r="AF47" s="442">
        <v>6.8527918781725886E-2</v>
      </c>
      <c r="AG47" s="442">
        <v>0.10111591892507402</v>
      </c>
      <c r="AH47" s="442">
        <v>0</v>
      </c>
      <c r="AI47" s="442">
        <v>1.5698772426817751E-2</v>
      </c>
      <c r="AJ47" s="442">
        <v>3.841226264012812E-2</v>
      </c>
      <c r="AK47" s="442">
        <v>-5.5717697001857252E-3</v>
      </c>
      <c r="AL47" s="442">
        <v>7.7683516791698798E-2</v>
      </c>
      <c r="AM47" s="442">
        <v>8.5149287712222729E-2</v>
      </c>
      <c r="AN47" s="442">
        <v>0</v>
      </c>
      <c r="AO47" s="442">
        <v>0.25910134470318136</v>
      </c>
      <c r="AP47" s="443">
        <v>5.8102256504145661E-2</v>
      </c>
      <c r="AQ47" s="313"/>
      <c r="AR47" s="313"/>
      <c r="AS47" s="313"/>
      <c r="AT47" s="313"/>
      <c r="AU47" s="313"/>
      <c r="AV47" s="313"/>
      <c r="AW47" s="313"/>
      <c r="AX47" s="313"/>
      <c r="AY47" s="313"/>
      <c r="AZ47" s="313"/>
      <c r="BA47" s="313"/>
      <c r="BB47" s="313"/>
      <c r="BC47" s="313"/>
      <c r="BD47" s="313"/>
    </row>
    <row r="48" spans="1:56" x14ac:dyDescent="0.2">
      <c r="A48" s="286">
        <v>44</v>
      </c>
      <c r="B48" s="282" t="s">
        <v>55</v>
      </c>
      <c r="C48" s="442">
        <v>0.15986726527425338</v>
      </c>
      <c r="D48" s="442">
        <v>5.8823529411764705E-2</v>
      </c>
      <c r="E48" s="442">
        <v>0.14285714285714285</v>
      </c>
      <c r="F48" s="442">
        <v>0.11428571428571428</v>
      </c>
      <c r="G48" s="442">
        <v>5.1289964201950373E-2</v>
      </c>
      <c r="H48" s="442">
        <v>0.11504424778761062</v>
      </c>
      <c r="I48" s="442">
        <v>5.2545859763415054E-2</v>
      </c>
      <c r="J48" s="442">
        <v>0.12800603349274095</v>
      </c>
      <c r="K48" s="442">
        <v>9.3402520385470714E-2</v>
      </c>
      <c r="L48" s="442">
        <v>7.9942230906465045E-2</v>
      </c>
      <c r="M48" s="442">
        <v>0.11641359363702097</v>
      </c>
      <c r="N48" s="442">
        <v>5.5020338257332477E-2</v>
      </c>
      <c r="O48" s="442">
        <v>2.9983756969138242E-2</v>
      </c>
      <c r="P48" s="442">
        <v>8.3272771317829453E-2</v>
      </c>
      <c r="Q48" s="442">
        <v>0.10526315789473684</v>
      </c>
      <c r="R48" s="442">
        <v>0.10319016218142933</v>
      </c>
      <c r="S48" s="442">
        <v>0.14347826086956522</v>
      </c>
      <c r="T48" s="442">
        <v>0.18780603380192704</v>
      </c>
      <c r="U48" s="442">
        <v>0.15607276393731884</v>
      </c>
      <c r="V48" s="442">
        <v>0.18799245629044228</v>
      </c>
      <c r="W48" s="442">
        <v>6.8192103179092661E-2</v>
      </c>
      <c r="X48" s="442">
        <v>0.10262257696693272</v>
      </c>
      <c r="Y48" s="442">
        <v>3.6714374611076538E-2</v>
      </c>
      <c r="Z48" s="442">
        <v>0.1919802252128536</v>
      </c>
      <c r="AA48" s="442">
        <v>0.21530343007915567</v>
      </c>
      <c r="AB48" s="442">
        <v>8.0961416824794435E-2</v>
      </c>
      <c r="AC48" s="442">
        <v>9.4991245837481544E-2</v>
      </c>
      <c r="AD48" s="442">
        <v>7.3811081005325616E-2</v>
      </c>
      <c r="AE48" s="442">
        <v>0.35416315096695805</v>
      </c>
      <c r="AF48" s="442">
        <v>9.839255499153976E-2</v>
      </c>
      <c r="AG48" s="442">
        <v>8.0163971760419034E-2</v>
      </c>
      <c r="AH48" s="442">
        <v>0.34908321579689705</v>
      </c>
      <c r="AI48" s="442">
        <v>0.17160056657223796</v>
      </c>
      <c r="AJ48" s="442">
        <v>6.5682910089224431E-2</v>
      </c>
      <c r="AK48" s="442">
        <v>6.0758821968691958E-2</v>
      </c>
      <c r="AL48" s="442">
        <v>7.3161326509149555E-2</v>
      </c>
      <c r="AM48" s="442">
        <v>8.661289273401418E-2</v>
      </c>
      <c r="AN48" s="442">
        <v>0</v>
      </c>
      <c r="AO48" s="442">
        <v>3.5749426041325028E-2</v>
      </c>
      <c r="AP48" s="443">
        <v>0.14797366426801192</v>
      </c>
      <c r="AQ48" s="313"/>
      <c r="AR48" s="313"/>
      <c r="AS48" s="313"/>
      <c r="AT48" s="313"/>
      <c r="AU48" s="313"/>
      <c r="AV48" s="313"/>
      <c r="AW48" s="313"/>
      <c r="AX48" s="313"/>
      <c r="AY48" s="313"/>
      <c r="AZ48" s="313"/>
      <c r="BA48" s="313"/>
      <c r="BB48" s="313"/>
      <c r="BC48" s="313"/>
      <c r="BD48" s="313"/>
    </row>
    <row r="49" spans="1:56" x14ac:dyDescent="0.2">
      <c r="A49" s="286">
        <v>45</v>
      </c>
      <c r="B49" s="282" t="s">
        <v>56</v>
      </c>
      <c r="C49" s="442">
        <v>3.9820417723989851E-2</v>
      </c>
      <c r="D49" s="442">
        <v>3.9215686274509803E-2</v>
      </c>
      <c r="E49" s="442">
        <v>0</v>
      </c>
      <c r="F49" s="442">
        <v>8.5714285714285715E-2</v>
      </c>
      <c r="G49" s="442">
        <v>4.5549932107147265E-2</v>
      </c>
      <c r="H49" s="442">
        <v>4.4247787610619468E-2</v>
      </c>
      <c r="I49" s="442">
        <v>2.434424824275673E-2</v>
      </c>
      <c r="J49" s="442">
        <v>1.9557429594967517E-2</v>
      </c>
      <c r="K49" s="442">
        <v>0.1363973313565604</v>
      </c>
      <c r="L49" s="442">
        <v>3.6530456205929825E-2</v>
      </c>
      <c r="M49" s="442">
        <v>3.1091829356471441E-2</v>
      </c>
      <c r="N49" s="442">
        <v>1.7555127381716978E-2</v>
      </c>
      <c r="O49" s="442">
        <v>7.2874138460863073E-3</v>
      </c>
      <c r="P49" s="442">
        <v>2.7616279069767442E-2</v>
      </c>
      <c r="Q49" s="442">
        <v>6.3157894736842104E-3</v>
      </c>
      <c r="R49" s="442">
        <v>9.8021743004811975E-3</v>
      </c>
      <c r="S49" s="442">
        <v>1.5734989648033125E-2</v>
      </c>
      <c r="T49" s="442">
        <v>7.8976465013426006E-3</v>
      </c>
      <c r="U49" s="442">
        <v>3.9490820484812837E-3</v>
      </c>
      <c r="V49" s="442">
        <v>1.1873307273818696E-2</v>
      </c>
      <c r="W49" s="442">
        <v>7.9760153863559224E-3</v>
      </c>
      <c r="X49" s="442">
        <v>2.7892290149986843E-2</v>
      </c>
      <c r="Y49" s="442">
        <v>3.6852658507916754E-2</v>
      </c>
      <c r="Z49" s="442">
        <v>3.0623455094754188E-2</v>
      </c>
      <c r="AA49" s="442">
        <v>4.5910290237467018E-2</v>
      </c>
      <c r="AB49" s="442">
        <v>1.9607843137254902E-2</v>
      </c>
      <c r="AC49" s="442">
        <v>4.3461842150434277E-2</v>
      </c>
      <c r="AD49" s="442">
        <v>2.0648416331869569E-2</v>
      </c>
      <c r="AE49" s="442">
        <v>4.5310337844679201E-2</v>
      </c>
      <c r="AF49" s="442">
        <v>8.1895093062605756E-2</v>
      </c>
      <c r="AG49" s="442">
        <v>2.9150535185606924E-2</v>
      </c>
      <c r="AH49" s="442">
        <v>1.6455101081335214E-3</v>
      </c>
      <c r="AI49" s="442">
        <v>1.1661945231350331E-2</v>
      </c>
      <c r="AJ49" s="442">
        <v>1.5076641500800732E-2</v>
      </c>
      <c r="AK49" s="442">
        <v>3.4226585301140887E-2</v>
      </c>
      <c r="AL49" s="442">
        <v>4.522190282549253E-2</v>
      </c>
      <c r="AM49" s="442">
        <v>4.9209653288232617E-2</v>
      </c>
      <c r="AN49" s="442">
        <v>0</v>
      </c>
      <c r="AO49" s="442">
        <v>1.2791079042308954E-2</v>
      </c>
      <c r="AP49" s="443">
        <v>2.2889444299243892E-2</v>
      </c>
      <c r="AQ49" s="313"/>
      <c r="AR49" s="313"/>
      <c r="AS49" s="313"/>
      <c r="AT49" s="313"/>
      <c r="AU49" s="313"/>
      <c r="AV49" s="313"/>
      <c r="AW49" s="313"/>
      <c r="AX49" s="313"/>
      <c r="AY49" s="313"/>
      <c r="AZ49" s="313"/>
      <c r="BA49" s="313"/>
      <c r="BB49" s="313"/>
      <c r="BC49" s="313"/>
      <c r="BD49" s="313"/>
    </row>
    <row r="50" spans="1:56" x14ac:dyDescent="0.2">
      <c r="A50" s="286">
        <v>46</v>
      </c>
      <c r="B50" s="282" t="s">
        <v>205</v>
      </c>
      <c r="C50" s="442">
        <v>-6.9490532890884249E-2</v>
      </c>
      <c r="D50" s="442">
        <v>-3.9215686274509803E-2</v>
      </c>
      <c r="E50" s="442">
        <v>0</v>
      </c>
      <c r="F50" s="442">
        <v>0</v>
      </c>
      <c r="G50" s="442">
        <v>-4.1970127144796941E-3</v>
      </c>
      <c r="H50" s="442">
        <v>0</v>
      </c>
      <c r="I50" s="442">
        <v>0</v>
      </c>
      <c r="J50" s="442">
        <v>0</v>
      </c>
      <c r="K50" s="442">
        <v>-2.223869532987398E-3</v>
      </c>
      <c r="L50" s="442">
        <v>0</v>
      </c>
      <c r="M50" s="442">
        <v>0</v>
      </c>
      <c r="N50" s="442">
        <v>0</v>
      </c>
      <c r="O50" s="442">
        <v>0</v>
      </c>
      <c r="P50" s="442">
        <v>0</v>
      </c>
      <c r="Q50" s="442">
        <v>0</v>
      </c>
      <c r="R50" s="442">
        <v>0</v>
      </c>
      <c r="S50" s="442">
        <v>0</v>
      </c>
      <c r="T50" s="442">
        <v>0</v>
      </c>
      <c r="U50" s="442">
        <v>0</v>
      </c>
      <c r="V50" s="442">
        <v>-9.4532701224671145E-6</v>
      </c>
      <c r="W50" s="442">
        <v>0</v>
      </c>
      <c r="X50" s="442">
        <v>0</v>
      </c>
      <c r="Y50" s="442">
        <v>-4.217658853626495E-3</v>
      </c>
      <c r="Z50" s="442">
        <v>0</v>
      </c>
      <c r="AA50" s="442">
        <v>-4.8548812664907653E-2</v>
      </c>
      <c r="AB50" s="442">
        <v>0</v>
      </c>
      <c r="AC50" s="442">
        <v>-5.1495073637955306E-4</v>
      </c>
      <c r="AD50" s="442">
        <v>-1.513594319349715E-2</v>
      </c>
      <c r="AE50" s="442">
        <v>-1.1812751020959196E-4</v>
      </c>
      <c r="AF50" s="442">
        <v>-2.3688663282571912E-3</v>
      </c>
      <c r="AG50" s="442">
        <v>0</v>
      </c>
      <c r="AH50" s="442">
        <v>0</v>
      </c>
      <c r="AI50" s="442">
        <v>-2.1718602455146362E-3</v>
      </c>
      <c r="AJ50" s="442">
        <v>-1.393273850377488E-2</v>
      </c>
      <c r="AK50" s="442">
        <v>-1.7511276200583709E-2</v>
      </c>
      <c r="AL50" s="442">
        <v>-3.5055738624412815E-5</v>
      </c>
      <c r="AM50" s="442">
        <v>0</v>
      </c>
      <c r="AN50" s="442">
        <v>0</v>
      </c>
      <c r="AO50" s="442">
        <v>-3.6077402427025255E-3</v>
      </c>
      <c r="AP50" s="443">
        <v>-2.0685606364074551E-3</v>
      </c>
      <c r="AQ50" s="313"/>
      <c r="AR50" s="313"/>
      <c r="AS50" s="313"/>
      <c r="AT50" s="313"/>
      <c r="AU50" s="313"/>
      <c r="AV50" s="313"/>
      <c r="AW50" s="313"/>
      <c r="AX50" s="313"/>
      <c r="AY50" s="313"/>
      <c r="AZ50" s="313"/>
      <c r="BA50" s="313"/>
      <c r="BB50" s="313"/>
      <c r="BC50" s="313"/>
      <c r="BD50" s="313"/>
    </row>
    <row r="51" spans="1:56" x14ac:dyDescent="0.2">
      <c r="A51" s="288">
        <v>47</v>
      </c>
      <c r="B51" s="289" t="s">
        <v>58</v>
      </c>
      <c r="C51" s="444">
        <v>0.45520203006051141</v>
      </c>
      <c r="D51" s="444">
        <v>0.68627450980392157</v>
      </c>
      <c r="E51" s="444">
        <v>0.5714285714285714</v>
      </c>
      <c r="F51" s="444">
        <v>0.68571428571428572</v>
      </c>
      <c r="G51" s="444">
        <v>0.31965189482779904</v>
      </c>
      <c r="H51" s="444">
        <v>0.39823008849557523</v>
      </c>
      <c r="I51" s="444">
        <v>0.32376135779187382</v>
      </c>
      <c r="J51" s="444">
        <v>0.31658696285631033</v>
      </c>
      <c r="K51" s="444">
        <v>0.29799851742031136</v>
      </c>
      <c r="L51" s="444">
        <v>0.33939342451788296</v>
      </c>
      <c r="M51" s="444">
        <v>0.47650036153289949</v>
      </c>
      <c r="N51" s="444">
        <v>0.24941126097195462</v>
      </c>
      <c r="O51" s="444">
        <v>0.22915843540102726</v>
      </c>
      <c r="P51" s="444">
        <v>0.44070978682170542</v>
      </c>
      <c r="Q51" s="444">
        <v>0.42807017543859649</v>
      </c>
      <c r="R51" s="444">
        <v>0.45375155943682055</v>
      </c>
      <c r="S51" s="444">
        <v>0.40828157349896482</v>
      </c>
      <c r="T51" s="444">
        <v>0.36218606855157165</v>
      </c>
      <c r="U51" s="444">
        <v>0.34982985337982608</v>
      </c>
      <c r="V51" s="444">
        <v>0.34030354450363243</v>
      </c>
      <c r="W51" s="444">
        <v>0.22064147528000905</v>
      </c>
      <c r="X51" s="444">
        <v>0.44873256731865624</v>
      </c>
      <c r="Y51" s="444">
        <v>0.46200649934315147</v>
      </c>
      <c r="Z51" s="444">
        <v>0.35374897006316947</v>
      </c>
      <c r="AA51" s="444">
        <v>0.49709762532981533</v>
      </c>
      <c r="AB51" s="444">
        <v>0.67235926628716003</v>
      </c>
      <c r="AC51" s="444">
        <v>0.72316248412235229</v>
      </c>
      <c r="AD51" s="444">
        <v>0.67467065308791929</v>
      </c>
      <c r="AE51" s="444">
        <v>0.87886867595936413</v>
      </c>
      <c r="AF51" s="444">
        <v>0.72554991539763114</v>
      </c>
      <c r="AG51" s="444">
        <v>0.54907765884764292</v>
      </c>
      <c r="AH51" s="444">
        <v>0.71268218147625761</v>
      </c>
      <c r="AI51" s="444">
        <v>0.75059017941454198</v>
      </c>
      <c r="AJ51" s="444">
        <v>0.5527796842827728</v>
      </c>
      <c r="AK51" s="444">
        <v>0.59299548951976655</v>
      </c>
      <c r="AL51" s="444">
        <v>0.54837691930168964</v>
      </c>
      <c r="AM51" s="444">
        <v>0.50891172835490794</v>
      </c>
      <c r="AN51" s="444">
        <v>0</v>
      </c>
      <c r="AO51" s="444">
        <v>0.31649721220072152</v>
      </c>
      <c r="AP51" s="445">
        <v>0.46550625887346847</v>
      </c>
      <c r="AQ51" s="313"/>
      <c r="AR51" s="313"/>
      <c r="AS51" s="313"/>
      <c r="AT51" s="313"/>
      <c r="AU51" s="313"/>
      <c r="AV51" s="313"/>
      <c r="AW51" s="313"/>
      <c r="AX51" s="313"/>
      <c r="AY51" s="313"/>
      <c r="AZ51" s="313"/>
      <c r="BA51" s="313"/>
      <c r="BB51" s="313"/>
      <c r="BC51" s="313"/>
      <c r="BD51" s="313"/>
    </row>
    <row r="52" spans="1:56" x14ac:dyDescent="0.2">
      <c r="A52" s="304">
        <v>48</v>
      </c>
      <c r="B52" s="305" t="s">
        <v>440</v>
      </c>
      <c r="C52" s="444">
        <v>1</v>
      </c>
      <c r="D52" s="444">
        <v>1</v>
      </c>
      <c r="E52" s="444">
        <v>1</v>
      </c>
      <c r="F52" s="444">
        <v>1</v>
      </c>
      <c r="G52" s="444">
        <v>1</v>
      </c>
      <c r="H52" s="444">
        <v>1</v>
      </c>
      <c r="I52" s="444">
        <v>1</v>
      </c>
      <c r="J52" s="444">
        <v>1</v>
      </c>
      <c r="K52" s="444">
        <v>1</v>
      </c>
      <c r="L52" s="444">
        <v>1</v>
      </c>
      <c r="M52" s="444">
        <v>1</v>
      </c>
      <c r="N52" s="444">
        <v>1</v>
      </c>
      <c r="O52" s="444">
        <v>1</v>
      </c>
      <c r="P52" s="444">
        <v>1</v>
      </c>
      <c r="Q52" s="444">
        <v>1</v>
      </c>
      <c r="R52" s="444">
        <v>1</v>
      </c>
      <c r="S52" s="444">
        <v>1</v>
      </c>
      <c r="T52" s="444">
        <v>1</v>
      </c>
      <c r="U52" s="444">
        <v>1</v>
      </c>
      <c r="V52" s="444">
        <v>1</v>
      </c>
      <c r="W52" s="444">
        <v>1</v>
      </c>
      <c r="X52" s="444">
        <v>1</v>
      </c>
      <c r="Y52" s="444">
        <v>1</v>
      </c>
      <c r="Z52" s="444">
        <v>1</v>
      </c>
      <c r="AA52" s="444">
        <v>1</v>
      </c>
      <c r="AB52" s="444">
        <v>1</v>
      </c>
      <c r="AC52" s="444">
        <v>1</v>
      </c>
      <c r="AD52" s="444">
        <v>1</v>
      </c>
      <c r="AE52" s="444">
        <v>1</v>
      </c>
      <c r="AF52" s="444">
        <v>1</v>
      </c>
      <c r="AG52" s="444">
        <v>1</v>
      </c>
      <c r="AH52" s="444">
        <v>1</v>
      </c>
      <c r="AI52" s="444">
        <v>1</v>
      </c>
      <c r="AJ52" s="444">
        <v>1</v>
      </c>
      <c r="AK52" s="444">
        <v>1</v>
      </c>
      <c r="AL52" s="444">
        <v>1</v>
      </c>
      <c r="AM52" s="444">
        <v>1</v>
      </c>
      <c r="AN52" s="444">
        <v>1</v>
      </c>
      <c r="AO52" s="444">
        <v>1</v>
      </c>
      <c r="AP52" s="445">
        <v>1</v>
      </c>
      <c r="AQ52" s="313"/>
      <c r="AR52" s="313"/>
      <c r="AS52" s="313"/>
      <c r="AT52" s="313"/>
      <c r="AU52" s="313"/>
      <c r="AV52" s="313"/>
      <c r="AW52" s="313"/>
      <c r="AX52" s="313"/>
      <c r="AY52" s="313"/>
      <c r="AZ52" s="313"/>
      <c r="BA52" s="313"/>
      <c r="BB52" s="313"/>
      <c r="BC52" s="313"/>
      <c r="BD52" s="313"/>
    </row>
    <row r="53" spans="1:56" x14ac:dyDescent="0.2">
      <c r="A53" s="56" t="s">
        <v>486</v>
      </c>
      <c r="B53" s="56"/>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row>
    <row r="54" spans="1:56"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row>
    <row r="55" spans="1:56" x14ac:dyDescent="0.2">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row>
    <row r="56" spans="1:56" x14ac:dyDescent="0.2">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row>
    <row r="57" spans="1:56" x14ac:dyDescent="0.2">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row>
    <row r="58" spans="1:56" x14ac:dyDescent="0.2">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row>
    <row r="59" spans="1:56" x14ac:dyDescent="0.2">
      <c r="A59"/>
      <c r="B59"/>
      <c r="C59"/>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row>
    <row r="60" spans="1:56" x14ac:dyDescent="0.2">
      <c r="A60"/>
      <c r="B60"/>
      <c r="C60"/>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row>
    <row r="61" spans="1:56" x14ac:dyDescent="0.2">
      <c r="A61"/>
      <c r="B61"/>
      <c r="C61"/>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row>
    <row r="62" spans="1:56" x14ac:dyDescent="0.2">
      <c r="AU62" s="314"/>
      <c r="AV62" s="314"/>
      <c r="AW62" s="314"/>
      <c r="AX62" s="314"/>
      <c r="AY62" s="314"/>
      <c r="AZ62" s="314"/>
      <c r="BA62" s="314"/>
      <c r="BB62" s="314"/>
      <c r="BC62" s="314"/>
      <c r="BD62" s="314"/>
    </row>
    <row r="63" spans="1:56" x14ac:dyDescent="0.2">
      <c r="AU63" s="314"/>
      <c r="AV63" s="314"/>
      <c r="AW63" s="314"/>
      <c r="AX63" s="314"/>
      <c r="AY63" s="314"/>
      <c r="AZ63" s="314"/>
      <c r="BA63" s="314"/>
      <c r="BB63" s="314"/>
      <c r="BC63" s="314"/>
      <c r="BD63" s="314"/>
    </row>
    <row r="64" spans="1:56" x14ac:dyDescent="0.2">
      <c r="AU64" s="314"/>
      <c r="AV64" s="314"/>
      <c r="AW64" s="314"/>
      <c r="AX64" s="314"/>
      <c r="AY64" s="314"/>
      <c r="AZ64" s="314"/>
      <c r="BA64" s="314"/>
      <c r="BB64" s="314"/>
      <c r="BC64" s="314"/>
      <c r="BD64" s="314"/>
    </row>
    <row r="65" spans="47:56" x14ac:dyDescent="0.2">
      <c r="AU65" s="314"/>
      <c r="AV65" s="314"/>
      <c r="AW65" s="314"/>
      <c r="AX65" s="314"/>
      <c r="AY65" s="314"/>
      <c r="AZ65" s="314"/>
      <c r="BA65" s="314"/>
      <c r="BB65" s="314"/>
      <c r="BC65" s="314"/>
      <c r="BD65" s="314"/>
    </row>
    <row r="66" spans="47:56" x14ac:dyDescent="0.2">
      <c r="AU66" s="314"/>
      <c r="AV66" s="314"/>
      <c r="AW66" s="314"/>
      <c r="AX66" s="314"/>
      <c r="AY66" s="314"/>
      <c r="AZ66" s="314"/>
      <c r="BA66" s="314"/>
      <c r="BB66" s="314"/>
      <c r="BC66" s="314"/>
      <c r="BD66" s="314"/>
    </row>
    <row r="67" spans="47:56" x14ac:dyDescent="0.2">
      <c r="AU67" s="314"/>
      <c r="AV67" s="314"/>
      <c r="AW67" s="314"/>
      <c r="AX67" s="314"/>
      <c r="AY67" s="314"/>
      <c r="AZ67" s="314"/>
      <c r="BA67" s="314"/>
      <c r="BB67" s="314"/>
      <c r="BC67" s="314"/>
      <c r="BD67" s="314"/>
    </row>
    <row r="68" spans="47:56" x14ac:dyDescent="0.2">
      <c r="AU68" s="314"/>
      <c r="AV68" s="314"/>
      <c r="AW68" s="314"/>
      <c r="AX68" s="314"/>
      <c r="AY68" s="314"/>
      <c r="AZ68" s="314"/>
      <c r="BA68" s="314"/>
      <c r="BB68" s="314"/>
      <c r="BC68" s="314"/>
      <c r="BD68" s="314"/>
    </row>
    <row r="69" spans="47:56" x14ac:dyDescent="0.2">
      <c r="AU69" s="314"/>
      <c r="AV69" s="314"/>
      <c r="AW69" s="314"/>
      <c r="AX69" s="314"/>
      <c r="AY69" s="314"/>
      <c r="AZ69" s="314"/>
      <c r="BA69" s="314"/>
      <c r="BB69" s="314"/>
      <c r="BC69" s="314"/>
      <c r="BD69" s="314"/>
    </row>
    <row r="70" spans="47:56" x14ac:dyDescent="0.2">
      <c r="AU70" s="314"/>
      <c r="AV70" s="314"/>
      <c r="AW70" s="314"/>
      <c r="AX70" s="314"/>
      <c r="AY70" s="314"/>
      <c r="AZ70" s="314"/>
      <c r="BA70" s="314"/>
      <c r="BB70" s="314"/>
      <c r="BC70" s="314"/>
      <c r="BD70" s="314"/>
    </row>
    <row r="71" spans="47:56" x14ac:dyDescent="0.2">
      <c r="AU71" s="314"/>
      <c r="AV71" s="314"/>
      <c r="AW71" s="314"/>
      <c r="AX71" s="314"/>
      <c r="AY71" s="314"/>
      <c r="AZ71" s="314"/>
      <c r="BA71" s="314"/>
      <c r="BB71" s="314"/>
      <c r="BC71" s="314"/>
      <c r="BD71" s="314"/>
    </row>
    <row r="72" spans="47:56" x14ac:dyDescent="0.2">
      <c r="AU72" s="314"/>
      <c r="AV72" s="314"/>
      <c r="AW72" s="314"/>
      <c r="AX72" s="314"/>
      <c r="AY72" s="314"/>
      <c r="AZ72" s="314"/>
      <c r="BA72" s="314"/>
      <c r="BB72" s="314"/>
      <c r="BC72" s="314"/>
      <c r="BD72" s="314"/>
    </row>
    <row r="73" spans="47:56" x14ac:dyDescent="0.2">
      <c r="AU73" s="314"/>
      <c r="AV73" s="314"/>
      <c r="AW73" s="314"/>
      <c r="AX73" s="314"/>
      <c r="AY73" s="314"/>
      <c r="AZ73" s="314"/>
      <c r="BA73" s="314"/>
      <c r="BB73" s="314"/>
      <c r="BC73" s="314"/>
      <c r="BD73" s="314"/>
    </row>
    <row r="74" spans="47:56" x14ac:dyDescent="0.2">
      <c r="AU74" s="314"/>
      <c r="AV74" s="314"/>
      <c r="AW74" s="314"/>
      <c r="AX74" s="314"/>
      <c r="AY74" s="314"/>
      <c r="AZ74" s="314"/>
      <c r="BA74" s="314"/>
      <c r="BB74" s="314"/>
      <c r="BC74" s="314"/>
      <c r="BD74" s="314"/>
    </row>
    <row r="75" spans="47:56" x14ac:dyDescent="0.2">
      <c r="AU75" s="314"/>
      <c r="AV75" s="314"/>
      <c r="AW75" s="314"/>
      <c r="AX75" s="314"/>
      <c r="AY75" s="314"/>
      <c r="AZ75" s="314"/>
      <c r="BA75" s="314"/>
      <c r="BB75" s="314"/>
      <c r="BC75" s="314"/>
      <c r="BD75" s="314"/>
    </row>
    <row r="76" spans="47:56" x14ac:dyDescent="0.2">
      <c r="AU76" s="314"/>
      <c r="AV76" s="314"/>
      <c r="AW76" s="314"/>
      <c r="AX76" s="314"/>
      <c r="AY76" s="314"/>
      <c r="AZ76" s="314"/>
      <c r="BA76" s="314"/>
      <c r="BB76" s="314"/>
      <c r="BC76" s="314"/>
      <c r="BD76" s="314"/>
    </row>
    <row r="77" spans="47:56" x14ac:dyDescent="0.2">
      <c r="AU77" s="314"/>
      <c r="AV77" s="314"/>
      <c r="AW77" s="314"/>
      <c r="AX77" s="314"/>
      <c r="AY77" s="314"/>
      <c r="AZ77" s="314"/>
      <c r="BA77" s="314"/>
      <c r="BB77" s="314"/>
      <c r="BC77" s="314"/>
      <c r="BD77" s="314"/>
    </row>
    <row r="78" spans="47:56" x14ac:dyDescent="0.2">
      <c r="AU78" s="314"/>
      <c r="AV78" s="314"/>
      <c r="AW78" s="314"/>
      <c r="AX78" s="314"/>
      <c r="AY78" s="314"/>
      <c r="AZ78" s="314"/>
      <c r="BA78" s="314"/>
      <c r="BB78" s="314"/>
      <c r="BC78" s="314"/>
      <c r="BD78" s="314"/>
    </row>
    <row r="79" spans="47:56" x14ac:dyDescent="0.2">
      <c r="AU79" s="314"/>
      <c r="AV79" s="314"/>
      <c r="AW79" s="314"/>
      <c r="AX79" s="314"/>
      <c r="AY79" s="314"/>
      <c r="AZ79" s="314"/>
      <c r="BA79" s="314"/>
      <c r="BB79" s="314"/>
      <c r="BC79" s="314"/>
      <c r="BD79" s="314"/>
    </row>
    <row r="80" spans="47:56" x14ac:dyDescent="0.2">
      <c r="AU80" s="314"/>
      <c r="AV80" s="314"/>
      <c r="AW80" s="314"/>
      <c r="AX80" s="314"/>
      <c r="AY80" s="314"/>
      <c r="AZ80" s="314"/>
      <c r="BA80" s="314"/>
      <c r="BB80" s="314"/>
      <c r="BC80" s="314"/>
      <c r="BD80" s="314"/>
    </row>
    <row r="81" spans="47:56" x14ac:dyDescent="0.2">
      <c r="AU81" s="314"/>
      <c r="AV81" s="314"/>
      <c r="AW81" s="314"/>
      <c r="AX81" s="314"/>
      <c r="AY81" s="314"/>
      <c r="AZ81" s="314"/>
      <c r="BA81" s="314"/>
      <c r="BB81" s="314"/>
      <c r="BC81" s="314"/>
      <c r="BD81" s="314"/>
    </row>
    <row r="82" spans="47:56" x14ac:dyDescent="0.2">
      <c r="AU82" s="314"/>
      <c r="AV82" s="314"/>
      <c r="AW82" s="314"/>
      <c r="AX82" s="314"/>
      <c r="AY82" s="314"/>
      <c r="AZ82" s="314"/>
      <c r="BA82" s="314"/>
      <c r="BB82" s="314"/>
      <c r="BC82" s="314"/>
      <c r="BD82" s="314"/>
    </row>
    <row r="83" spans="47:56" x14ac:dyDescent="0.2">
      <c r="AU83" s="314"/>
      <c r="AV83" s="314"/>
      <c r="AW83" s="314"/>
      <c r="AX83" s="314"/>
      <c r="AY83" s="314"/>
      <c r="AZ83" s="314"/>
      <c r="BA83" s="314"/>
      <c r="BB83" s="314"/>
      <c r="BC83" s="314"/>
      <c r="BD83" s="314"/>
    </row>
    <row r="84" spans="47:56" x14ac:dyDescent="0.2">
      <c r="AU84" s="314"/>
      <c r="AV84" s="314"/>
      <c r="AW84" s="314"/>
      <c r="AX84" s="314"/>
      <c r="AY84" s="314"/>
      <c r="AZ84" s="314"/>
      <c r="BA84" s="314"/>
      <c r="BB84" s="314"/>
      <c r="BC84" s="314"/>
      <c r="BD84" s="314"/>
    </row>
    <row r="85" spans="47:56" x14ac:dyDescent="0.2">
      <c r="AU85" s="314"/>
      <c r="AV85" s="314"/>
      <c r="AW85" s="314"/>
      <c r="AX85" s="314"/>
      <c r="AY85" s="314"/>
      <c r="AZ85" s="314"/>
      <c r="BA85" s="314"/>
      <c r="BB85" s="314"/>
      <c r="BC85" s="314"/>
      <c r="BD85" s="314"/>
    </row>
    <row r="86" spans="47:56" x14ac:dyDescent="0.2">
      <c r="AU86" s="314"/>
      <c r="AV86" s="314"/>
      <c r="AW86" s="314"/>
      <c r="AX86" s="314"/>
      <c r="AY86" s="314"/>
      <c r="AZ86" s="314"/>
      <c r="BA86" s="314"/>
      <c r="BB86" s="314"/>
      <c r="BC86" s="314"/>
      <c r="BD86" s="314"/>
    </row>
    <row r="87" spans="47:56" x14ac:dyDescent="0.2">
      <c r="AU87" s="314"/>
      <c r="AV87" s="314"/>
      <c r="AW87" s="314"/>
      <c r="AX87" s="314"/>
      <c r="AY87" s="314"/>
      <c r="AZ87" s="314"/>
      <c r="BA87" s="314"/>
      <c r="BB87" s="314"/>
      <c r="BC87" s="314"/>
      <c r="BD87" s="314"/>
    </row>
    <row r="88" spans="47:56" x14ac:dyDescent="0.2">
      <c r="AU88" s="314"/>
      <c r="AV88" s="314"/>
      <c r="AW88" s="314"/>
      <c r="AX88" s="314"/>
      <c r="AY88" s="314"/>
      <c r="AZ88" s="314"/>
      <c r="BA88" s="314"/>
      <c r="BB88" s="314"/>
      <c r="BC88" s="314"/>
      <c r="BD88" s="314"/>
    </row>
    <row r="89" spans="47:56" x14ac:dyDescent="0.2">
      <c r="AU89" s="314"/>
      <c r="AV89" s="314"/>
      <c r="AW89" s="314"/>
      <c r="AX89" s="314"/>
      <c r="AY89" s="314"/>
      <c r="AZ89" s="314"/>
      <c r="BA89" s="314"/>
      <c r="BB89" s="314"/>
      <c r="BC89" s="314"/>
      <c r="BD89" s="314"/>
    </row>
    <row r="90" spans="47:56" x14ac:dyDescent="0.2">
      <c r="AU90" s="314"/>
      <c r="AV90" s="314"/>
      <c r="AW90" s="314"/>
      <c r="AX90" s="314"/>
      <c r="AY90" s="314"/>
      <c r="AZ90" s="314"/>
      <c r="BA90" s="314"/>
      <c r="BB90" s="314"/>
      <c r="BC90" s="314"/>
      <c r="BD90" s="314"/>
    </row>
    <row r="91" spans="47:56" x14ac:dyDescent="0.2">
      <c r="AU91" s="314"/>
      <c r="AV91" s="314"/>
      <c r="AW91" s="314"/>
      <c r="AX91" s="314"/>
      <c r="AY91" s="314"/>
      <c r="AZ91" s="314"/>
      <c r="BA91" s="314"/>
      <c r="BB91" s="314"/>
      <c r="BC91" s="314"/>
      <c r="BD91" s="314"/>
    </row>
    <row r="92" spans="47:56" x14ac:dyDescent="0.2">
      <c r="AU92" s="314"/>
      <c r="AV92" s="314"/>
      <c r="AW92" s="314"/>
      <c r="AX92" s="314"/>
      <c r="AY92" s="314"/>
      <c r="AZ92" s="314"/>
      <c r="BA92" s="314"/>
      <c r="BB92" s="314"/>
      <c r="BC92" s="314"/>
      <c r="BD92" s="314"/>
    </row>
    <row r="93" spans="47:56" x14ac:dyDescent="0.2">
      <c r="AU93" s="314"/>
      <c r="AV93" s="314"/>
      <c r="AW93" s="314"/>
      <c r="AX93" s="314"/>
      <c r="AY93" s="314"/>
      <c r="AZ93" s="314"/>
      <c r="BA93" s="314"/>
      <c r="BB93" s="314"/>
      <c r="BC93" s="314"/>
      <c r="BD93" s="314"/>
    </row>
    <row r="94" spans="47:56" x14ac:dyDescent="0.2">
      <c r="AU94" s="314"/>
      <c r="AV94" s="314"/>
      <c r="AW94" s="314"/>
      <c r="AX94" s="314"/>
      <c r="AY94" s="314"/>
      <c r="AZ94" s="314"/>
      <c r="BA94" s="314"/>
      <c r="BB94" s="314"/>
      <c r="BC94" s="314"/>
      <c r="BD94" s="314"/>
    </row>
    <row r="95" spans="47:56" x14ac:dyDescent="0.2">
      <c r="AU95" s="314"/>
      <c r="AV95" s="314"/>
      <c r="AW95" s="314"/>
      <c r="AX95" s="314"/>
      <c r="AY95" s="314"/>
      <c r="AZ95" s="314"/>
      <c r="BA95" s="314"/>
      <c r="BB95" s="314"/>
      <c r="BC95" s="314"/>
      <c r="BD95" s="314"/>
    </row>
    <row r="96" spans="47:56" x14ac:dyDescent="0.2">
      <c r="AU96" s="314"/>
      <c r="AV96" s="314"/>
      <c r="AW96" s="314"/>
      <c r="AX96" s="314"/>
      <c r="AY96" s="314"/>
      <c r="AZ96" s="314"/>
      <c r="BA96" s="314"/>
      <c r="BB96" s="314"/>
      <c r="BC96" s="314"/>
      <c r="BD96" s="314"/>
    </row>
    <row r="97" spans="47:56" x14ac:dyDescent="0.2">
      <c r="AU97" s="314"/>
      <c r="AV97" s="314"/>
      <c r="AW97" s="314"/>
      <c r="AX97" s="314"/>
      <c r="AY97" s="314"/>
      <c r="AZ97" s="314"/>
      <c r="BA97" s="314"/>
      <c r="BB97" s="314"/>
      <c r="BC97" s="314"/>
      <c r="BD97" s="314"/>
    </row>
    <row r="98" spans="47:56" x14ac:dyDescent="0.2">
      <c r="AU98" s="314"/>
      <c r="AV98" s="314"/>
      <c r="AW98" s="314"/>
      <c r="AX98" s="314"/>
      <c r="AY98" s="314"/>
      <c r="AZ98" s="314"/>
      <c r="BA98" s="314"/>
      <c r="BB98" s="314"/>
      <c r="BC98" s="314"/>
      <c r="BD98" s="314"/>
    </row>
  </sheetData>
  <phoneticPr fontId="5"/>
  <pageMargins left="0.78740157480314965" right="0.78740157480314965" top="0.78740157480314965" bottom="0.78740157480314965" header="0.51181102362204722" footer="0.27559055118110237"/>
  <pageSetup paperSize="9" scale="92" fitToWidth="5" orientation="landscape" verticalDpi="20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P92"/>
  <sheetViews>
    <sheetView workbookViewId="0">
      <pane xSplit="2" ySplit="4" topLeftCell="C24" activePane="bottomRight" state="frozen"/>
      <selection activeCell="F63" sqref="F63"/>
      <selection pane="topRight" activeCell="F63" sqref="F63"/>
      <selection pane="bottomLeft" activeCell="F63" sqref="F63"/>
      <selection pane="bottomRight" activeCell="K2" sqref="K2"/>
    </sheetView>
  </sheetViews>
  <sheetFormatPr defaultColWidth="9" defaultRowHeight="12" x14ac:dyDescent="0.2"/>
  <cols>
    <col min="1" max="1" width="3.6328125" style="48" customWidth="1"/>
    <col min="2" max="2" width="25.6328125" style="48" customWidth="1"/>
    <col min="3" max="42" width="9.08984375" style="48" customWidth="1"/>
    <col min="43" max="256" width="9" style="48"/>
    <col min="257" max="257" width="3.6328125" style="48" customWidth="1"/>
    <col min="258" max="258" width="25.6328125" style="48" customWidth="1"/>
    <col min="259" max="298" width="9.08984375" style="48" customWidth="1"/>
    <col min="299" max="512" width="9" style="48"/>
    <col min="513" max="513" width="3.6328125" style="48" customWidth="1"/>
    <col min="514" max="514" width="25.6328125" style="48" customWidth="1"/>
    <col min="515" max="554" width="9.08984375" style="48" customWidth="1"/>
    <col min="555" max="768" width="9" style="48"/>
    <col min="769" max="769" width="3.6328125" style="48" customWidth="1"/>
    <col min="770" max="770" width="25.6328125" style="48" customWidth="1"/>
    <col min="771" max="810" width="9.08984375" style="48" customWidth="1"/>
    <col min="811" max="1024" width="9" style="48"/>
    <col min="1025" max="1025" width="3.6328125" style="48" customWidth="1"/>
    <col min="1026" max="1026" width="25.6328125" style="48" customWidth="1"/>
    <col min="1027" max="1066" width="9.08984375" style="48" customWidth="1"/>
    <col min="1067" max="1280" width="9" style="48"/>
    <col min="1281" max="1281" width="3.6328125" style="48" customWidth="1"/>
    <col min="1282" max="1282" width="25.6328125" style="48" customWidth="1"/>
    <col min="1283" max="1322" width="9.08984375" style="48" customWidth="1"/>
    <col min="1323" max="1536" width="9" style="48"/>
    <col min="1537" max="1537" width="3.6328125" style="48" customWidth="1"/>
    <col min="1538" max="1538" width="25.6328125" style="48" customWidth="1"/>
    <col min="1539" max="1578" width="9.08984375" style="48" customWidth="1"/>
    <col min="1579" max="1792" width="9" style="48"/>
    <col min="1793" max="1793" width="3.6328125" style="48" customWidth="1"/>
    <col min="1794" max="1794" width="25.6328125" style="48" customWidth="1"/>
    <col min="1795" max="1834" width="9.08984375" style="48" customWidth="1"/>
    <col min="1835" max="2048" width="9" style="48"/>
    <col min="2049" max="2049" width="3.6328125" style="48" customWidth="1"/>
    <col min="2050" max="2050" width="25.6328125" style="48" customWidth="1"/>
    <col min="2051" max="2090" width="9.08984375" style="48" customWidth="1"/>
    <col min="2091" max="2304" width="9" style="48"/>
    <col min="2305" max="2305" width="3.6328125" style="48" customWidth="1"/>
    <col min="2306" max="2306" width="25.6328125" style="48" customWidth="1"/>
    <col min="2307" max="2346" width="9.08984375" style="48" customWidth="1"/>
    <col min="2347" max="2560" width="9" style="48"/>
    <col min="2561" max="2561" width="3.6328125" style="48" customWidth="1"/>
    <col min="2562" max="2562" width="25.6328125" style="48" customWidth="1"/>
    <col min="2563" max="2602" width="9.08984375" style="48" customWidth="1"/>
    <col min="2603" max="2816" width="9" style="48"/>
    <col min="2817" max="2817" width="3.6328125" style="48" customWidth="1"/>
    <col min="2818" max="2818" width="25.6328125" style="48" customWidth="1"/>
    <col min="2819" max="2858" width="9.08984375" style="48" customWidth="1"/>
    <col min="2859" max="3072" width="9" style="48"/>
    <col min="3073" max="3073" width="3.6328125" style="48" customWidth="1"/>
    <col min="3074" max="3074" width="25.6328125" style="48" customWidth="1"/>
    <col min="3075" max="3114" width="9.08984375" style="48" customWidth="1"/>
    <col min="3115" max="3328" width="9" style="48"/>
    <col min="3329" max="3329" width="3.6328125" style="48" customWidth="1"/>
    <col min="3330" max="3330" width="25.6328125" style="48" customWidth="1"/>
    <col min="3331" max="3370" width="9.08984375" style="48" customWidth="1"/>
    <col min="3371" max="3584" width="9" style="48"/>
    <col min="3585" max="3585" width="3.6328125" style="48" customWidth="1"/>
    <col min="3586" max="3586" width="25.6328125" style="48" customWidth="1"/>
    <col min="3587" max="3626" width="9.08984375" style="48" customWidth="1"/>
    <col min="3627" max="3840" width="9" style="48"/>
    <col min="3841" max="3841" width="3.6328125" style="48" customWidth="1"/>
    <col min="3842" max="3842" width="25.6328125" style="48" customWidth="1"/>
    <col min="3843" max="3882" width="9.08984375" style="48" customWidth="1"/>
    <col min="3883" max="4096" width="9" style="48"/>
    <col min="4097" max="4097" width="3.6328125" style="48" customWidth="1"/>
    <col min="4098" max="4098" width="25.6328125" style="48" customWidth="1"/>
    <col min="4099" max="4138" width="9.08984375" style="48" customWidth="1"/>
    <col min="4139" max="4352" width="9" style="48"/>
    <col min="4353" max="4353" width="3.6328125" style="48" customWidth="1"/>
    <col min="4354" max="4354" width="25.6328125" style="48" customWidth="1"/>
    <col min="4355" max="4394" width="9.08984375" style="48" customWidth="1"/>
    <col min="4395" max="4608" width="9" style="48"/>
    <col min="4609" max="4609" width="3.6328125" style="48" customWidth="1"/>
    <col min="4610" max="4610" width="25.6328125" style="48" customWidth="1"/>
    <col min="4611" max="4650" width="9.08984375" style="48" customWidth="1"/>
    <col min="4651" max="4864" width="9" style="48"/>
    <col min="4865" max="4865" width="3.6328125" style="48" customWidth="1"/>
    <col min="4866" max="4866" width="25.6328125" style="48" customWidth="1"/>
    <col min="4867" max="4906" width="9.08984375" style="48" customWidth="1"/>
    <col min="4907" max="5120" width="9" style="48"/>
    <col min="5121" max="5121" width="3.6328125" style="48" customWidth="1"/>
    <col min="5122" max="5122" width="25.6328125" style="48" customWidth="1"/>
    <col min="5123" max="5162" width="9.08984375" style="48" customWidth="1"/>
    <col min="5163" max="5376" width="9" style="48"/>
    <col min="5377" max="5377" width="3.6328125" style="48" customWidth="1"/>
    <col min="5378" max="5378" width="25.6328125" style="48" customWidth="1"/>
    <col min="5379" max="5418" width="9.08984375" style="48" customWidth="1"/>
    <col min="5419" max="5632" width="9" style="48"/>
    <col min="5633" max="5633" width="3.6328125" style="48" customWidth="1"/>
    <col min="5634" max="5634" width="25.6328125" style="48" customWidth="1"/>
    <col min="5635" max="5674" width="9.08984375" style="48" customWidth="1"/>
    <col min="5675" max="5888" width="9" style="48"/>
    <col min="5889" max="5889" width="3.6328125" style="48" customWidth="1"/>
    <col min="5890" max="5890" width="25.6328125" style="48" customWidth="1"/>
    <col min="5891" max="5930" width="9.08984375" style="48" customWidth="1"/>
    <col min="5931" max="6144" width="9" style="48"/>
    <col min="6145" max="6145" width="3.6328125" style="48" customWidth="1"/>
    <col min="6146" max="6146" width="25.6328125" style="48" customWidth="1"/>
    <col min="6147" max="6186" width="9.08984375" style="48" customWidth="1"/>
    <col min="6187" max="6400" width="9" style="48"/>
    <col min="6401" max="6401" width="3.6328125" style="48" customWidth="1"/>
    <col min="6402" max="6402" width="25.6328125" style="48" customWidth="1"/>
    <col min="6403" max="6442" width="9.08984375" style="48" customWidth="1"/>
    <col min="6443" max="6656" width="9" style="48"/>
    <col min="6657" max="6657" width="3.6328125" style="48" customWidth="1"/>
    <col min="6658" max="6658" width="25.6328125" style="48" customWidth="1"/>
    <col min="6659" max="6698" width="9.08984375" style="48" customWidth="1"/>
    <col min="6699" max="6912" width="9" style="48"/>
    <col min="6913" max="6913" width="3.6328125" style="48" customWidth="1"/>
    <col min="6914" max="6914" width="25.6328125" style="48" customWidth="1"/>
    <col min="6915" max="6954" width="9.08984375" style="48" customWidth="1"/>
    <col min="6955" max="7168" width="9" style="48"/>
    <col min="7169" max="7169" width="3.6328125" style="48" customWidth="1"/>
    <col min="7170" max="7170" width="25.6328125" style="48" customWidth="1"/>
    <col min="7171" max="7210" width="9.08984375" style="48" customWidth="1"/>
    <col min="7211" max="7424" width="9" style="48"/>
    <col min="7425" max="7425" width="3.6328125" style="48" customWidth="1"/>
    <col min="7426" max="7426" width="25.6328125" style="48" customWidth="1"/>
    <col min="7427" max="7466" width="9.08984375" style="48" customWidth="1"/>
    <col min="7467" max="7680" width="9" style="48"/>
    <col min="7681" max="7681" width="3.6328125" style="48" customWidth="1"/>
    <col min="7682" max="7682" width="25.6328125" style="48" customWidth="1"/>
    <col min="7683" max="7722" width="9.08984375" style="48" customWidth="1"/>
    <col min="7723" max="7936" width="9" style="48"/>
    <col min="7937" max="7937" width="3.6328125" style="48" customWidth="1"/>
    <col min="7938" max="7938" width="25.6328125" style="48" customWidth="1"/>
    <col min="7939" max="7978" width="9.08984375" style="48" customWidth="1"/>
    <col min="7979" max="8192" width="9" style="48"/>
    <col min="8193" max="8193" width="3.6328125" style="48" customWidth="1"/>
    <col min="8194" max="8194" width="25.6328125" style="48" customWidth="1"/>
    <col min="8195" max="8234" width="9.08984375" style="48" customWidth="1"/>
    <col min="8235" max="8448" width="9" style="48"/>
    <col min="8449" max="8449" width="3.6328125" style="48" customWidth="1"/>
    <col min="8450" max="8450" width="25.6328125" style="48" customWidth="1"/>
    <col min="8451" max="8490" width="9.08984375" style="48" customWidth="1"/>
    <col min="8491" max="8704" width="9" style="48"/>
    <col min="8705" max="8705" width="3.6328125" style="48" customWidth="1"/>
    <col min="8706" max="8706" width="25.6328125" style="48" customWidth="1"/>
    <col min="8707" max="8746" width="9.08984375" style="48" customWidth="1"/>
    <col min="8747" max="8960" width="9" style="48"/>
    <col min="8961" max="8961" width="3.6328125" style="48" customWidth="1"/>
    <col min="8962" max="8962" width="25.6328125" style="48" customWidth="1"/>
    <col min="8963" max="9002" width="9.08984375" style="48" customWidth="1"/>
    <col min="9003" max="9216" width="9" style="48"/>
    <col min="9217" max="9217" width="3.6328125" style="48" customWidth="1"/>
    <col min="9218" max="9218" width="25.6328125" style="48" customWidth="1"/>
    <col min="9219" max="9258" width="9.08984375" style="48" customWidth="1"/>
    <col min="9259" max="9472" width="9" style="48"/>
    <col min="9473" max="9473" width="3.6328125" style="48" customWidth="1"/>
    <col min="9474" max="9474" width="25.6328125" style="48" customWidth="1"/>
    <col min="9475" max="9514" width="9.08984375" style="48" customWidth="1"/>
    <col min="9515" max="9728" width="9" style="48"/>
    <col min="9729" max="9729" width="3.6328125" style="48" customWidth="1"/>
    <col min="9730" max="9730" width="25.6328125" style="48" customWidth="1"/>
    <col min="9731" max="9770" width="9.08984375" style="48" customWidth="1"/>
    <col min="9771" max="9984" width="9" style="48"/>
    <col min="9985" max="9985" width="3.6328125" style="48" customWidth="1"/>
    <col min="9986" max="9986" width="25.6328125" style="48" customWidth="1"/>
    <col min="9987" max="10026" width="9.08984375" style="48" customWidth="1"/>
    <col min="10027" max="10240" width="9" style="48"/>
    <col min="10241" max="10241" width="3.6328125" style="48" customWidth="1"/>
    <col min="10242" max="10242" width="25.6328125" style="48" customWidth="1"/>
    <col min="10243" max="10282" width="9.08984375" style="48" customWidth="1"/>
    <col min="10283" max="10496" width="9" style="48"/>
    <col min="10497" max="10497" width="3.6328125" style="48" customWidth="1"/>
    <col min="10498" max="10498" width="25.6328125" style="48" customWidth="1"/>
    <col min="10499" max="10538" width="9.08984375" style="48" customWidth="1"/>
    <col min="10539" max="10752" width="9" style="48"/>
    <col min="10753" max="10753" width="3.6328125" style="48" customWidth="1"/>
    <col min="10754" max="10754" width="25.6328125" style="48" customWidth="1"/>
    <col min="10755" max="10794" width="9.08984375" style="48" customWidth="1"/>
    <col min="10795" max="11008" width="9" style="48"/>
    <col min="11009" max="11009" width="3.6328125" style="48" customWidth="1"/>
    <col min="11010" max="11010" width="25.6328125" style="48" customWidth="1"/>
    <col min="11011" max="11050" width="9.08984375" style="48" customWidth="1"/>
    <col min="11051" max="11264" width="9" style="48"/>
    <col min="11265" max="11265" width="3.6328125" style="48" customWidth="1"/>
    <col min="11266" max="11266" width="25.6328125" style="48" customWidth="1"/>
    <col min="11267" max="11306" width="9.08984375" style="48" customWidth="1"/>
    <col min="11307" max="11520" width="9" style="48"/>
    <col min="11521" max="11521" width="3.6328125" style="48" customWidth="1"/>
    <col min="11522" max="11522" width="25.6328125" style="48" customWidth="1"/>
    <col min="11523" max="11562" width="9.08984375" style="48" customWidth="1"/>
    <col min="11563" max="11776" width="9" style="48"/>
    <col min="11777" max="11777" width="3.6328125" style="48" customWidth="1"/>
    <col min="11778" max="11778" width="25.6328125" style="48" customWidth="1"/>
    <col min="11779" max="11818" width="9.08984375" style="48" customWidth="1"/>
    <col min="11819" max="12032" width="9" style="48"/>
    <col min="12033" max="12033" width="3.6328125" style="48" customWidth="1"/>
    <col min="12034" max="12034" width="25.6328125" style="48" customWidth="1"/>
    <col min="12035" max="12074" width="9.08984375" style="48" customWidth="1"/>
    <col min="12075" max="12288" width="9" style="48"/>
    <col min="12289" max="12289" width="3.6328125" style="48" customWidth="1"/>
    <col min="12290" max="12290" width="25.6328125" style="48" customWidth="1"/>
    <col min="12291" max="12330" width="9.08984375" style="48" customWidth="1"/>
    <col min="12331" max="12544" width="9" style="48"/>
    <col min="12545" max="12545" width="3.6328125" style="48" customWidth="1"/>
    <col min="12546" max="12546" width="25.6328125" style="48" customWidth="1"/>
    <col min="12547" max="12586" width="9.08984375" style="48" customWidth="1"/>
    <col min="12587" max="12800" width="9" style="48"/>
    <col min="12801" max="12801" width="3.6328125" style="48" customWidth="1"/>
    <col min="12802" max="12802" width="25.6328125" style="48" customWidth="1"/>
    <col min="12803" max="12842" width="9.08984375" style="48" customWidth="1"/>
    <col min="12843" max="13056" width="9" style="48"/>
    <col min="13057" max="13057" width="3.6328125" style="48" customWidth="1"/>
    <col min="13058" max="13058" width="25.6328125" style="48" customWidth="1"/>
    <col min="13059" max="13098" width="9.08984375" style="48" customWidth="1"/>
    <col min="13099" max="13312" width="9" style="48"/>
    <col min="13313" max="13313" width="3.6328125" style="48" customWidth="1"/>
    <col min="13314" max="13314" width="25.6328125" style="48" customWidth="1"/>
    <col min="13315" max="13354" width="9.08984375" style="48" customWidth="1"/>
    <col min="13355" max="13568" width="9" style="48"/>
    <col min="13569" max="13569" width="3.6328125" style="48" customWidth="1"/>
    <col min="13570" max="13570" width="25.6328125" style="48" customWidth="1"/>
    <col min="13571" max="13610" width="9.08984375" style="48" customWidth="1"/>
    <col min="13611" max="13824" width="9" style="48"/>
    <col min="13825" max="13825" width="3.6328125" style="48" customWidth="1"/>
    <col min="13826" max="13826" width="25.6328125" style="48" customWidth="1"/>
    <col min="13827" max="13866" width="9.08984375" style="48" customWidth="1"/>
    <col min="13867" max="14080" width="9" style="48"/>
    <col min="14081" max="14081" width="3.6328125" style="48" customWidth="1"/>
    <col min="14082" max="14082" width="25.6328125" style="48" customWidth="1"/>
    <col min="14083" max="14122" width="9.08984375" style="48" customWidth="1"/>
    <col min="14123" max="14336" width="9" style="48"/>
    <col min="14337" max="14337" width="3.6328125" style="48" customWidth="1"/>
    <col min="14338" max="14338" width="25.6328125" style="48" customWidth="1"/>
    <col min="14339" max="14378" width="9.08984375" style="48" customWidth="1"/>
    <col min="14379" max="14592" width="9" style="48"/>
    <col min="14593" max="14593" width="3.6328125" style="48" customWidth="1"/>
    <col min="14594" max="14594" width="25.6328125" style="48" customWidth="1"/>
    <col min="14595" max="14634" width="9.08984375" style="48" customWidth="1"/>
    <col min="14635" max="14848" width="9" style="48"/>
    <col min="14849" max="14849" width="3.6328125" style="48" customWidth="1"/>
    <col min="14850" max="14850" width="25.6328125" style="48" customWidth="1"/>
    <col min="14851" max="14890" width="9.08984375" style="48" customWidth="1"/>
    <col min="14891" max="15104" width="9" style="48"/>
    <col min="15105" max="15105" width="3.6328125" style="48" customWidth="1"/>
    <col min="15106" max="15106" width="25.6328125" style="48" customWidth="1"/>
    <col min="15107" max="15146" width="9.08984375" style="48" customWidth="1"/>
    <col min="15147" max="15360" width="9" style="48"/>
    <col min="15361" max="15361" width="3.6328125" style="48" customWidth="1"/>
    <col min="15362" max="15362" width="25.6328125" style="48" customWidth="1"/>
    <col min="15363" max="15402" width="9.08984375" style="48" customWidth="1"/>
    <col min="15403" max="15616" width="9" style="48"/>
    <col min="15617" max="15617" width="3.6328125" style="48" customWidth="1"/>
    <col min="15618" max="15618" width="25.6328125" style="48" customWidth="1"/>
    <col min="15619" max="15658" width="9.08984375" style="48" customWidth="1"/>
    <col min="15659" max="15872" width="9" style="48"/>
    <col min="15873" max="15873" width="3.6328125" style="48" customWidth="1"/>
    <col min="15874" max="15874" width="25.6328125" style="48" customWidth="1"/>
    <col min="15875" max="15914" width="9.08984375" style="48" customWidth="1"/>
    <col min="15915" max="16128" width="9" style="48"/>
    <col min="16129" max="16129" width="3.6328125" style="48" customWidth="1"/>
    <col min="16130" max="16130" width="25.6328125" style="48" customWidth="1"/>
    <col min="16131" max="16170" width="9.08984375" style="48" customWidth="1"/>
    <col min="16171" max="16384" width="9" style="48"/>
  </cols>
  <sheetData>
    <row r="1" spans="1:42" ht="13" x14ac:dyDescent="0.2">
      <c r="A1" s="236" t="s">
        <v>398</v>
      </c>
      <c r="E1" s="48" t="s">
        <v>612</v>
      </c>
    </row>
    <row r="2" spans="1:42" ht="14" x14ac:dyDescent="0.2">
      <c r="A2" s="48" t="s">
        <v>487</v>
      </c>
    </row>
    <row r="3" spans="1:42" ht="12.5" x14ac:dyDescent="0.2">
      <c r="A3" s="211" t="s">
        <v>1</v>
      </c>
      <c r="B3" s="233"/>
      <c r="C3" s="242" t="s">
        <v>404</v>
      </c>
      <c r="D3" s="242" t="s">
        <v>405</v>
      </c>
      <c r="E3" s="242" t="s">
        <v>406</v>
      </c>
      <c r="F3" s="242" t="s">
        <v>407</v>
      </c>
      <c r="G3" s="242" t="s">
        <v>408</v>
      </c>
      <c r="H3" s="243" t="s">
        <v>409</v>
      </c>
      <c r="I3" s="243" t="s">
        <v>410</v>
      </c>
      <c r="J3" s="243" t="s">
        <v>411</v>
      </c>
      <c r="K3" s="243" t="s">
        <v>412</v>
      </c>
      <c r="L3" s="243" t="s">
        <v>2</v>
      </c>
      <c r="M3" s="243" t="s">
        <v>3</v>
      </c>
      <c r="N3" s="243" t="s">
        <v>4</v>
      </c>
      <c r="O3" s="243" t="s">
        <v>5</v>
      </c>
      <c r="P3" s="243" t="s">
        <v>6</v>
      </c>
      <c r="Q3" s="243" t="s">
        <v>7</v>
      </c>
      <c r="R3" s="243" t="s">
        <v>8</v>
      </c>
      <c r="S3" s="243" t="s">
        <v>9</v>
      </c>
      <c r="T3" s="243" t="s">
        <v>10</v>
      </c>
      <c r="U3" s="243" t="s">
        <v>11</v>
      </c>
      <c r="V3" s="243" t="s">
        <v>12</v>
      </c>
      <c r="W3" s="243" t="s">
        <v>13</v>
      </c>
      <c r="X3" s="243" t="s">
        <v>14</v>
      </c>
      <c r="Y3" s="243" t="s">
        <v>15</v>
      </c>
      <c r="Z3" s="243" t="s">
        <v>16</v>
      </c>
      <c r="AA3" s="243" t="s">
        <v>17</v>
      </c>
      <c r="AB3" s="243" t="s">
        <v>18</v>
      </c>
      <c r="AC3" s="243" t="s">
        <v>19</v>
      </c>
      <c r="AD3" s="243" t="s">
        <v>20</v>
      </c>
      <c r="AE3" s="243" t="s">
        <v>21</v>
      </c>
      <c r="AF3" s="243" t="s">
        <v>22</v>
      </c>
      <c r="AG3" s="243" t="s">
        <v>23</v>
      </c>
      <c r="AH3" s="243" t="s">
        <v>24</v>
      </c>
      <c r="AI3" s="243" t="s">
        <v>25</v>
      </c>
      <c r="AJ3" s="243" t="s">
        <v>26</v>
      </c>
      <c r="AK3" s="243">
        <v>35</v>
      </c>
      <c r="AL3" s="242">
        <v>36</v>
      </c>
      <c r="AM3" s="242">
        <v>37</v>
      </c>
      <c r="AN3" s="242">
        <v>38</v>
      </c>
      <c r="AO3" s="242">
        <v>39</v>
      </c>
      <c r="AP3" s="315">
        <v>40</v>
      </c>
    </row>
    <row r="4" spans="1:42" ht="33" customHeight="1" x14ac:dyDescent="0.2">
      <c r="A4" s="234"/>
      <c r="B4" s="235" t="s">
        <v>417</v>
      </c>
      <c r="C4" s="255" t="s">
        <v>418</v>
      </c>
      <c r="D4" s="255" t="s">
        <v>419</v>
      </c>
      <c r="E4" s="255" t="s">
        <v>420</v>
      </c>
      <c r="F4" s="255" t="s">
        <v>27</v>
      </c>
      <c r="G4" s="255" t="s">
        <v>421</v>
      </c>
      <c r="H4" s="256" t="s">
        <v>28</v>
      </c>
      <c r="I4" s="256" t="s">
        <v>268</v>
      </c>
      <c r="J4" s="256" t="s">
        <v>29</v>
      </c>
      <c r="K4" s="256" t="s">
        <v>30</v>
      </c>
      <c r="L4" s="256" t="s">
        <v>422</v>
      </c>
      <c r="M4" s="256" t="s">
        <v>31</v>
      </c>
      <c r="N4" s="256" t="s">
        <v>32</v>
      </c>
      <c r="O4" s="256" t="s">
        <v>33</v>
      </c>
      <c r="P4" s="256" t="s">
        <v>34</v>
      </c>
      <c r="Q4" s="256" t="s">
        <v>269</v>
      </c>
      <c r="R4" s="256" t="s">
        <v>270</v>
      </c>
      <c r="S4" s="256" t="s">
        <v>271</v>
      </c>
      <c r="T4" s="256" t="s">
        <v>423</v>
      </c>
      <c r="U4" s="256" t="s">
        <v>35</v>
      </c>
      <c r="V4" s="256" t="s">
        <v>366</v>
      </c>
      <c r="W4" s="256" t="s">
        <v>424</v>
      </c>
      <c r="X4" s="256" t="s">
        <v>50</v>
      </c>
      <c r="Y4" s="256" t="s">
        <v>36</v>
      </c>
      <c r="Z4" s="256" t="s">
        <v>425</v>
      </c>
      <c r="AA4" s="256" t="s">
        <v>426</v>
      </c>
      <c r="AB4" s="256" t="s">
        <v>427</v>
      </c>
      <c r="AC4" s="256" t="s">
        <v>428</v>
      </c>
      <c r="AD4" s="256" t="s">
        <v>37</v>
      </c>
      <c r="AE4" s="256" t="s">
        <v>38</v>
      </c>
      <c r="AF4" s="256" t="s">
        <v>429</v>
      </c>
      <c r="AG4" s="256" t="s">
        <v>194</v>
      </c>
      <c r="AH4" s="256" t="s">
        <v>39</v>
      </c>
      <c r="AI4" s="256" t="s">
        <v>40</v>
      </c>
      <c r="AJ4" s="256" t="s">
        <v>430</v>
      </c>
      <c r="AK4" s="256" t="s">
        <v>431</v>
      </c>
      <c r="AL4" s="255" t="s">
        <v>41</v>
      </c>
      <c r="AM4" s="255" t="s">
        <v>42</v>
      </c>
      <c r="AN4" s="255" t="s">
        <v>432</v>
      </c>
      <c r="AO4" s="255" t="s">
        <v>433</v>
      </c>
      <c r="AP4" s="316" t="s">
        <v>43</v>
      </c>
    </row>
    <row r="5" spans="1:42" ht="12.5" x14ac:dyDescent="0.2">
      <c r="A5" s="267" t="s">
        <v>443</v>
      </c>
      <c r="B5" s="272" t="s">
        <v>444</v>
      </c>
      <c r="C5" s="442">
        <v>1.0478038690338989</v>
      </c>
      <c r="D5" s="442">
        <v>1.7715212446436096E-4</v>
      </c>
      <c r="E5" s="442">
        <v>6.3312576414940446E-4</v>
      </c>
      <c r="F5" s="442">
        <v>1.2681358666921683E-6</v>
      </c>
      <c r="G5" s="442">
        <v>6.69532264752465E-2</v>
      </c>
      <c r="H5" s="442">
        <v>2.9646396982075402E-3</v>
      </c>
      <c r="I5" s="442">
        <v>1.7369522880335237E-4</v>
      </c>
      <c r="J5" s="442">
        <v>4.7413735798754419E-4</v>
      </c>
      <c r="K5" s="442">
        <v>9.537977840789317E-7</v>
      </c>
      <c r="L5" s="442">
        <v>1.2041829498348933E-4</v>
      </c>
      <c r="M5" s="442">
        <v>9.9038915215207019E-6</v>
      </c>
      <c r="N5" s="442">
        <v>4.8828013100870292E-6</v>
      </c>
      <c r="O5" s="442">
        <v>1.1599871869397498E-5</v>
      </c>
      <c r="P5" s="442">
        <v>4.7479641138487396E-6</v>
      </c>
      <c r="Q5" s="442">
        <v>3.9610185815679951E-6</v>
      </c>
      <c r="R5" s="442">
        <v>4.734738717308721E-6</v>
      </c>
      <c r="S5" s="442">
        <v>5.5752713839186427E-6</v>
      </c>
      <c r="T5" s="442">
        <v>5.7904245481068644E-6</v>
      </c>
      <c r="U5" s="442">
        <v>5.2119896131007416E-6</v>
      </c>
      <c r="V5" s="442">
        <v>6.362474242638535E-6</v>
      </c>
      <c r="W5" s="442">
        <v>2.7650645060391065E-6</v>
      </c>
      <c r="X5" s="442">
        <v>6.4283842189826748E-4</v>
      </c>
      <c r="Y5" s="442">
        <v>3.5305188228096601E-4</v>
      </c>
      <c r="Z5" s="442">
        <v>8.3598306791937935E-6</v>
      </c>
      <c r="AA5" s="442">
        <v>2.2004015492916403E-5</v>
      </c>
      <c r="AB5" s="442">
        <v>5.5974147239291783E-6</v>
      </c>
      <c r="AC5" s="442">
        <v>4.2811520735541053E-5</v>
      </c>
      <c r="AD5" s="442">
        <v>9.3752410139722236E-6</v>
      </c>
      <c r="AE5" s="442">
        <v>5.1569599350096248E-6</v>
      </c>
      <c r="AF5" s="442">
        <v>3.6729939309414517E-5</v>
      </c>
      <c r="AG5" s="442">
        <v>4.7181578873407604E-5</v>
      </c>
      <c r="AH5" s="442">
        <v>2.932087836373263E-5</v>
      </c>
      <c r="AI5" s="442">
        <v>8.2218696355624394E-4</v>
      </c>
      <c r="AJ5" s="442">
        <v>6.1914723706226588E-4</v>
      </c>
      <c r="AK5" s="442">
        <v>8.2916535349041964E-4</v>
      </c>
      <c r="AL5" s="442">
        <v>7.214542210330933E-6</v>
      </c>
      <c r="AM5" s="442">
        <v>7.3825550109941429E-3</v>
      </c>
      <c r="AN5" s="442">
        <v>3.8593343687517818E-5</v>
      </c>
      <c r="AO5" s="442">
        <v>3.8993993791609624E-5</v>
      </c>
      <c r="AP5" s="317">
        <f t="shared" ref="AP5:AP44" si="0">SUM(C5:AN5)</f>
        <v>1.1302693115561069</v>
      </c>
    </row>
    <row r="6" spans="1:42" ht="12.5" x14ac:dyDescent="0.2">
      <c r="A6" s="267" t="s">
        <v>445</v>
      </c>
      <c r="B6" s="272" t="s">
        <v>446</v>
      </c>
      <c r="C6" s="442">
        <v>3.5089059006640769E-5</v>
      </c>
      <c r="D6" s="442">
        <v>1.0168084969158011</v>
      </c>
      <c r="E6" s="442">
        <v>7.1850353909588933E-7</v>
      </c>
      <c r="F6" s="442">
        <v>7.3746896795468661E-7</v>
      </c>
      <c r="G6" s="442">
        <v>5.7282807525113202E-5</v>
      </c>
      <c r="H6" s="442">
        <v>4.4097056833731357E-6</v>
      </c>
      <c r="I6" s="442">
        <v>2.000951765393535E-3</v>
      </c>
      <c r="J6" s="442">
        <v>2.8858897732766577E-5</v>
      </c>
      <c r="K6" s="442">
        <v>1.1983847500275274E-7</v>
      </c>
      <c r="L6" s="442">
        <v>3.631064266749542E-6</v>
      </c>
      <c r="M6" s="442">
        <v>1.066831908511551E-5</v>
      </c>
      <c r="N6" s="442">
        <v>8.5485578741824272E-7</v>
      </c>
      <c r="O6" s="442">
        <v>2.5181369899661617E-6</v>
      </c>
      <c r="P6" s="442">
        <v>2.2700510484995427E-6</v>
      </c>
      <c r="Q6" s="442">
        <v>1.4914997134527545E-6</v>
      </c>
      <c r="R6" s="442">
        <v>1.3663215617827983E-6</v>
      </c>
      <c r="S6" s="442">
        <v>3.6293300149327759E-6</v>
      </c>
      <c r="T6" s="442">
        <v>3.6691964890525281E-6</v>
      </c>
      <c r="U6" s="442">
        <v>4.2423399997833343E-6</v>
      </c>
      <c r="V6" s="442">
        <v>3.5474964575810994E-6</v>
      </c>
      <c r="W6" s="442">
        <v>1.4214439645974027E-6</v>
      </c>
      <c r="X6" s="442">
        <v>6.6467282481987657E-5</v>
      </c>
      <c r="Y6" s="442">
        <v>2.9720316497361624E-5</v>
      </c>
      <c r="Z6" s="442">
        <v>2.1636213085261668E-6</v>
      </c>
      <c r="AA6" s="442">
        <v>3.58186897313824E-6</v>
      </c>
      <c r="AB6" s="442">
        <v>4.0019814366609008E-6</v>
      </c>
      <c r="AC6" s="442">
        <v>5.3097428041683571E-6</v>
      </c>
      <c r="AD6" s="442">
        <v>4.7839267327186618E-6</v>
      </c>
      <c r="AE6" s="442">
        <v>6.7927989709319292E-7</v>
      </c>
      <c r="AF6" s="442">
        <v>3.6795858466591479E-6</v>
      </c>
      <c r="AG6" s="442">
        <v>1.1388046389715132E-5</v>
      </c>
      <c r="AH6" s="442">
        <v>2.7987223966542812E-6</v>
      </c>
      <c r="AI6" s="442">
        <v>1.0713146516308874E-5</v>
      </c>
      <c r="AJ6" s="442">
        <v>8.5728703994709414E-6</v>
      </c>
      <c r="AK6" s="442">
        <v>1.2585536481896954E-5</v>
      </c>
      <c r="AL6" s="442">
        <v>2.4145784142449894E-6</v>
      </c>
      <c r="AM6" s="442">
        <v>1.347466073647972E-4</v>
      </c>
      <c r="AN6" s="442">
        <v>3.0017755658274593E-4</v>
      </c>
      <c r="AO6" s="442">
        <v>4.6359498775272414E-5</v>
      </c>
      <c r="AP6" s="318">
        <f t="shared" si="0"/>
        <v>1.0195797596880281</v>
      </c>
    </row>
    <row r="7" spans="1:42" ht="12.5" x14ac:dyDescent="0.2">
      <c r="A7" s="267" t="s">
        <v>447</v>
      </c>
      <c r="B7" s="272" t="s">
        <v>250</v>
      </c>
      <c r="C7" s="442">
        <v>1.5280184966732131E-6</v>
      </c>
      <c r="D7" s="442">
        <v>4.3801634812745732E-7</v>
      </c>
      <c r="E7" s="442">
        <v>1.0000015635502515</v>
      </c>
      <c r="F7" s="442">
        <v>1.5202715972577179E-8</v>
      </c>
      <c r="G7" s="442">
        <v>1.653775185684319E-4</v>
      </c>
      <c r="H7" s="442">
        <v>1.0976402833309666E-7</v>
      </c>
      <c r="I7" s="442">
        <v>2.276182656850798E-7</v>
      </c>
      <c r="J7" s="442">
        <v>2.8637661274469945E-7</v>
      </c>
      <c r="K7" s="442">
        <v>1.7803867969602095E-8</v>
      </c>
      <c r="L7" s="442">
        <v>3.2403008758575416E-8</v>
      </c>
      <c r="M7" s="442">
        <v>1.2417510919828619E-7</v>
      </c>
      <c r="N7" s="442">
        <v>1.0242814005945312E-7</v>
      </c>
      <c r="O7" s="442">
        <v>4.1111023621642591E-7</v>
      </c>
      <c r="P7" s="442">
        <v>4.947346960357305E-8</v>
      </c>
      <c r="Q7" s="442">
        <v>2.8359366999264534E-8</v>
      </c>
      <c r="R7" s="442">
        <v>4.7548444505246027E-8</v>
      </c>
      <c r="S7" s="442">
        <v>9.971567584185705E-8</v>
      </c>
      <c r="T7" s="442">
        <v>7.300005947841798E-8</v>
      </c>
      <c r="U7" s="442">
        <v>6.2180828618456783E-8</v>
      </c>
      <c r="V7" s="442">
        <v>9.9976892138269077E-8</v>
      </c>
      <c r="W7" s="442">
        <v>2.8891500813584577E-8</v>
      </c>
      <c r="X7" s="442">
        <v>2.9430671277804425E-5</v>
      </c>
      <c r="Y7" s="442">
        <v>5.4343195621212857E-8</v>
      </c>
      <c r="Z7" s="442">
        <v>1.067536872058437E-7</v>
      </c>
      <c r="AA7" s="442">
        <v>6.5111494661435798E-8</v>
      </c>
      <c r="AB7" s="442">
        <v>5.9187161109210745E-8</v>
      </c>
      <c r="AC7" s="442">
        <v>9.3365559115141575E-8</v>
      </c>
      <c r="AD7" s="442">
        <v>2.0237764673977632E-7</v>
      </c>
      <c r="AE7" s="442">
        <v>1.1088145611246695E-8</v>
      </c>
      <c r="AF7" s="442">
        <v>5.4125312517904475E-8</v>
      </c>
      <c r="AG7" s="442">
        <v>4.5010120598984817E-7</v>
      </c>
      <c r="AH7" s="442">
        <v>1.2010356262248978E-7</v>
      </c>
      <c r="AI7" s="442">
        <v>5.0591626167560312E-7</v>
      </c>
      <c r="AJ7" s="442">
        <v>1.9152734083192685E-6</v>
      </c>
      <c r="AK7" s="442">
        <v>6.1216902443605512E-7</v>
      </c>
      <c r="AL7" s="442">
        <v>7.0719846331691946E-8</v>
      </c>
      <c r="AM7" s="442">
        <v>2.1711905585168427E-5</v>
      </c>
      <c r="AN7" s="442">
        <v>5.3668106610027294E-7</v>
      </c>
      <c r="AO7" s="442">
        <v>4.8514371316929826E-7</v>
      </c>
      <c r="AP7" s="318">
        <f t="shared" si="0"/>
        <v>1.0002267230253288</v>
      </c>
    </row>
    <row r="8" spans="1:42" ht="12.5" x14ac:dyDescent="0.2">
      <c r="A8" s="267" t="s">
        <v>448</v>
      </c>
      <c r="B8" s="272" t="s">
        <v>27</v>
      </c>
      <c r="C8" s="442">
        <v>5.9014197042121736E-6</v>
      </c>
      <c r="D8" s="442">
        <v>2.5765672241998685E-7</v>
      </c>
      <c r="E8" s="442">
        <v>1.4326842791846355E-5</v>
      </c>
      <c r="F8" s="442">
        <v>1.0000151193362068</v>
      </c>
      <c r="G8" s="442">
        <v>8.955294408804747E-6</v>
      </c>
      <c r="H8" s="442">
        <v>1.6059402648642625E-5</v>
      </c>
      <c r="I8" s="442">
        <v>4.7598649433389425E-5</v>
      </c>
      <c r="J8" s="442">
        <v>3.882041840958798E-5</v>
      </c>
      <c r="K8" s="442">
        <v>1.8839748528180569E-3</v>
      </c>
      <c r="L8" s="442">
        <v>1.572221292823788E-5</v>
      </c>
      <c r="M8" s="442">
        <v>2.493903132678735E-4</v>
      </c>
      <c r="N8" s="442">
        <v>1.9482589494348139E-4</v>
      </c>
      <c r="O8" s="442">
        <v>5.3620512184790383E-4</v>
      </c>
      <c r="P8" s="442">
        <v>2.3416980513988125E-5</v>
      </c>
      <c r="Q8" s="442">
        <v>1.3022402266926011E-5</v>
      </c>
      <c r="R8" s="442">
        <v>9.1098249061198814E-6</v>
      </c>
      <c r="S8" s="442">
        <v>1.0399436736792308E-5</v>
      </c>
      <c r="T8" s="442">
        <v>1.9294551079767382E-5</v>
      </c>
      <c r="U8" s="442">
        <v>1.3444083756123412E-5</v>
      </c>
      <c r="V8" s="442">
        <v>8.1719661381200513E-6</v>
      </c>
      <c r="W8" s="442">
        <v>1.0975540687849923E-5</v>
      </c>
      <c r="X8" s="442">
        <v>1.3371117314425524E-5</v>
      </c>
      <c r="Y8" s="442">
        <v>2.7924565260988162E-5</v>
      </c>
      <c r="Z8" s="442">
        <v>1.0084102290781173E-3</v>
      </c>
      <c r="AA8" s="442">
        <v>2.1561142344049172E-5</v>
      </c>
      <c r="AB8" s="442">
        <v>3.392139187416621E-5</v>
      </c>
      <c r="AC8" s="442">
        <v>1.0580916548509754E-5</v>
      </c>
      <c r="AD8" s="442">
        <v>2.9131605459740733E-6</v>
      </c>
      <c r="AE8" s="442">
        <v>1.08469309438855E-6</v>
      </c>
      <c r="AF8" s="442">
        <v>8.6838143323594313E-6</v>
      </c>
      <c r="AG8" s="442">
        <v>1.9766868297680971E-6</v>
      </c>
      <c r="AH8" s="442">
        <v>7.3892917838392352E-6</v>
      </c>
      <c r="AI8" s="442">
        <v>1.0442954092684789E-5</v>
      </c>
      <c r="AJ8" s="442">
        <v>5.6114093523714267E-6</v>
      </c>
      <c r="AK8" s="442">
        <v>3.1717049297395932E-6</v>
      </c>
      <c r="AL8" s="442">
        <v>3.7097583604514438E-6</v>
      </c>
      <c r="AM8" s="442">
        <v>1.7710102534751941E-5</v>
      </c>
      <c r="AN8" s="442">
        <v>8.1996091698085081E-6</v>
      </c>
      <c r="AO8" s="442">
        <v>7.8706834137746046E-6</v>
      </c>
      <c r="AP8" s="318">
        <f t="shared" si="0"/>
        <v>1.0043216547496634</v>
      </c>
    </row>
    <row r="9" spans="1:42" ht="12.5" x14ac:dyDescent="0.2">
      <c r="A9" s="267" t="s">
        <v>449</v>
      </c>
      <c r="B9" s="272" t="s">
        <v>191</v>
      </c>
      <c r="C9" s="442">
        <v>9.2454054998413592E-3</v>
      </c>
      <c r="D9" s="442">
        <v>2.671687979528378E-3</v>
      </c>
      <c r="E9" s="442">
        <v>9.5708847637578677E-3</v>
      </c>
      <c r="F9" s="442">
        <v>2.0516388286277545E-6</v>
      </c>
      <c r="G9" s="442">
        <v>1.0143600006203004</v>
      </c>
      <c r="H9" s="442">
        <v>2.7811477322101741E-5</v>
      </c>
      <c r="I9" s="442">
        <v>1.6354196691618919E-4</v>
      </c>
      <c r="J9" s="442">
        <v>5.0420957700034576E-4</v>
      </c>
      <c r="K9" s="442">
        <v>2.5151997247527492E-7</v>
      </c>
      <c r="L9" s="442">
        <v>2.104543253528034E-6</v>
      </c>
      <c r="M9" s="442">
        <v>5.1024233447163366E-5</v>
      </c>
      <c r="N9" s="442">
        <v>9.8338895772203465E-7</v>
      </c>
      <c r="O9" s="442">
        <v>2.7012294099361509E-6</v>
      </c>
      <c r="P9" s="442">
        <v>1.8033478045805985E-6</v>
      </c>
      <c r="Q9" s="442">
        <v>1.3605783700480874E-6</v>
      </c>
      <c r="R9" s="442">
        <v>2.165037459935146E-6</v>
      </c>
      <c r="S9" s="442">
        <v>1.5244125705743991E-6</v>
      </c>
      <c r="T9" s="442">
        <v>2.3575202295499818E-6</v>
      </c>
      <c r="U9" s="442">
        <v>2.1644615362636445E-6</v>
      </c>
      <c r="V9" s="442">
        <v>2.4728590643394262E-6</v>
      </c>
      <c r="W9" s="442">
        <v>1.2208003054014976E-6</v>
      </c>
      <c r="X9" s="442">
        <v>1.1355412763493762E-4</v>
      </c>
      <c r="Y9" s="442">
        <v>7.9070477601534039E-6</v>
      </c>
      <c r="Z9" s="442">
        <v>1.2746849388752993E-6</v>
      </c>
      <c r="AA9" s="442">
        <v>3.2028690564947005E-6</v>
      </c>
      <c r="AB9" s="442">
        <v>2.6404495033464456E-6</v>
      </c>
      <c r="AC9" s="442">
        <v>1.7977827766169446E-5</v>
      </c>
      <c r="AD9" s="442">
        <v>3.2639495012426056E-6</v>
      </c>
      <c r="AE9" s="442">
        <v>2.0087968114088235E-6</v>
      </c>
      <c r="AF9" s="442">
        <v>1.6477866299517546E-5</v>
      </c>
      <c r="AG9" s="442">
        <v>5.2641967442264801E-5</v>
      </c>
      <c r="AH9" s="442">
        <v>2.7556229856854533E-5</v>
      </c>
      <c r="AI9" s="442">
        <v>4.5651271553999771E-4</v>
      </c>
      <c r="AJ9" s="442">
        <v>4.6441566812068511E-4</v>
      </c>
      <c r="AK9" s="442">
        <v>1.1314897912342299E-4</v>
      </c>
      <c r="AL9" s="442">
        <v>5.1787634411134348E-6</v>
      </c>
      <c r="AM9" s="442">
        <v>1.0483068161988072E-2</v>
      </c>
      <c r="AN9" s="442">
        <v>2.692169339163366E-5</v>
      </c>
      <c r="AO9" s="442">
        <v>1.7282223266515471E-4</v>
      </c>
      <c r="AP9" s="318">
        <f t="shared" si="0"/>
        <v>1.0484154792540528</v>
      </c>
    </row>
    <row r="10" spans="1:42" ht="12.5" x14ac:dyDescent="0.2">
      <c r="A10" s="281" t="s">
        <v>450</v>
      </c>
      <c r="B10" s="283" t="s">
        <v>28</v>
      </c>
      <c r="C10" s="442">
        <v>0</v>
      </c>
      <c r="D10" s="442">
        <v>0</v>
      </c>
      <c r="E10" s="442">
        <v>0</v>
      </c>
      <c r="F10" s="442">
        <v>0</v>
      </c>
      <c r="G10" s="442">
        <v>0</v>
      </c>
      <c r="H10" s="442">
        <v>1</v>
      </c>
      <c r="I10" s="442">
        <v>0</v>
      </c>
      <c r="J10" s="442">
        <v>0</v>
      </c>
      <c r="K10" s="442">
        <v>0</v>
      </c>
      <c r="L10" s="442">
        <v>0</v>
      </c>
      <c r="M10" s="442">
        <v>0</v>
      </c>
      <c r="N10" s="442">
        <v>0</v>
      </c>
      <c r="O10" s="442">
        <v>0</v>
      </c>
      <c r="P10" s="442">
        <v>0</v>
      </c>
      <c r="Q10" s="442">
        <v>0</v>
      </c>
      <c r="R10" s="442">
        <v>0</v>
      </c>
      <c r="S10" s="442">
        <v>0</v>
      </c>
      <c r="T10" s="442">
        <v>0</v>
      </c>
      <c r="U10" s="442">
        <v>0</v>
      </c>
      <c r="V10" s="442">
        <v>0</v>
      </c>
      <c r="W10" s="442">
        <v>0</v>
      </c>
      <c r="X10" s="442">
        <v>0</v>
      </c>
      <c r="Y10" s="442">
        <v>0</v>
      </c>
      <c r="Z10" s="442">
        <v>0</v>
      </c>
      <c r="AA10" s="442">
        <v>0</v>
      </c>
      <c r="AB10" s="442">
        <v>0</v>
      </c>
      <c r="AC10" s="442">
        <v>0</v>
      </c>
      <c r="AD10" s="442">
        <v>0</v>
      </c>
      <c r="AE10" s="442">
        <v>0</v>
      </c>
      <c r="AF10" s="442">
        <v>0</v>
      </c>
      <c r="AG10" s="442">
        <v>0</v>
      </c>
      <c r="AH10" s="442">
        <v>0</v>
      </c>
      <c r="AI10" s="442">
        <v>0</v>
      </c>
      <c r="AJ10" s="442">
        <v>0</v>
      </c>
      <c r="AK10" s="442">
        <v>0</v>
      </c>
      <c r="AL10" s="442">
        <v>0</v>
      </c>
      <c r="AM10" s="442">
        <v>0</v>
      </c>
      <c r="AN10" s="442">
        <v>0</v>
      </c>
      <c r="AO10" s="442">
        <v>0</v>
      </c>
      <c r="AP10" s="318">
        <f t="shared" si="0"/>
        <v>1</v>
      </c>
    </row>
    <row r="11" spans="1:42" ht="12.5" x14ac:dyDescent="0.2">
      <c r="A11" s="281" t="s">
        <v>451</v>
      </c>
      <c r="B11" s="283" t="s">
        <v>285</v>
      </c>
      <c r="C11" s="442">
        <v>6.8427643225293525E-3</v>
      </c>
      <c r="D11" s="442">
        <v>7.511154507890857E-5</v>
      </c>
      <c r="E11" s="442">
        <v>1.3756500899067057E-4</v>
      </c>
      <c r="F11" s="442">
        <v>3.8664779937979185E-4</v>
      </c>
      <c r="G11" s="442">
        <v>4.7381571573077742E-3</v>
      </c>
      <c r="H11" s="442">
        <v>2.2845967612593557E-3</v>
      </c>
      <c r="I11" s="442">
        <v>1.0783253310023821</v>
      </c>
      <c r="J11" s="442">
        <v>3.6124024403508086E-3</v>
      </c>
      <c r="K11" s="442">
        <v>5.1618340758111377E-5</v>
      </c>
      <c r="L11" s="442">
        <v>1.921539033461284E-3</v>
      </c>
      <c r="M11" s="442">
        <v>5.660529119267471E-3</v>
      </c>
      <c r="N11" s="442">
        <v>3.8767377210725964E-4</v>
      </c>
      <c r="O11" s="442">
        <v>1.123399989063529E-3</v>
      </c>
      <c r="P11" s="442">
        <v>1.1751860730393492E-3</v>
      </c>
      <c r="Q11" s="442">
        <v>7.8058077862002144E-4</v>
      </c>
      <c r="R11" s="442">
        <v>6.9723664315024417E-4</v>
      </c>
      <c r="S11" s="442">
        <v>1.8957159754106269E-3</v>
      </c>
      <c r="T11" s="442">
        <v>1.9166717828599065E-3</v>
      </c>
      <c r="U11" s="442">
        <v>2.2391120206871062E-3</v>
      </c>
      <c r="V11" s="442">
        <v>1.84355252472049E-3</v>
      </c>
      <c r="W11" s="442">
        <v>7.4330223503390493E-4</v>
      </c>
      <c r="X11" s="442">
        <v>2.0298100442201546E-2</v>
      </c>
      <c r="Y11" s="442">
        <v>1.1980823743890532E-2</v>
      </c>
      <c r="Z11" s="442">
        <v>1.0526712125311058E-3</v>
      </c>
      <c r="AA11" s="442">
        <v>1.7622476791373154E-3</v>
      </c>
      <c r="AB11" s="442">
        <v>2.108244981069156E-3</v>
      </c>
      <c r="AC11" s="442">
        <v>2.7716578657350274E-3</v>
      </c>
      <c r="AD11" s="442">
        <v>2.4526017774831608E-3</v>
      </c>
      <c r="AE11" s="442">
        <v>3.1032773365810166E-4</v>
      </c>
      <c r="AF11" s="442">
        <v>1.9215075327496207E-3</v>
      </c>
      <c r="AG11" s="442">
        <v>5.6110547929360483E-3</v>
      </c>
      <c r="AH11" s="442">
        <v>1.3966529877900045E-3</v>
      </c>
      <c r="AI11" s="442">
        <v>2.7962107436301465E-3</v>
      </c>
      <c r="AJ11" s="442">
        <v>1.4622623239239484E-3</v>
      </c>
      <c r="AK11" s="442">
        <v>6.3731105925492254E-3</v>
      </c>
      <c r="AL11" s="442">
        <v>1.2355310637368478E-3</v>
      </c>
      <c r="AM11" s="442">
        <v>2.19946007123312E-3</v>
      </c>
      <c r="AN11" s="442">
        <v>0.16150113109938702</v>
      </c>
      <c r="AO11" s="442">
        <v>2.4685650111247227E-2</v>
      </c>
      <c r="AP11" s="318">
        <f t="shared" si="0"/>
        <v>1.3440722909691003</v>
      </c>
    </row>
    <row r="12" spans="1:42" ht="12.5" x14ac:dyDescent="0.2">
      <c r="A12" s="281" t="s">
        <v>452</v>
      </c>
      <c r="B12" s="283" t="s">
        <v>29</v>
      </c>
      <c r="C12" s="442">
        <v>0</v>
      </c>
      <c r="D12" s="442">
        <v>0</v>
      </c>
      <c r="E12" s="442">
        <v>0</v>
      </c>
      <c r="F12" s="442">
        <v>0</v>
      </c>
      <c r="G12" s="442">
        <v>0</v>
      </c>
      <c r="H12" s="442">
        <v>0</v>
      </c>
      <c r="I12" s="442">
        <v>0</v>
      </c>
      <c r="J12" s="442">
        <v>1</v>
      </c>
      <c r="K12" s="442">
        <v>0</v>
      </c>
      <c r="L12" s="442">
        <v>0</v>
      </c>
      <c r="M12" s="442">
        <v>0</v>
      </c>
      <c r="N12" s="442">
        <v>0</v>
      </c>
      <c r="O12" s="442">
        <v>0</v>
      </c>
      <c r="P12" s="442">
        <v>0</v>
      </c>
      <c r="Q12" s="442">
        <v>0</v>
      </c>
      <c r="R12" s="442">
        <v>0</v>
      </c>
      <c r="S12" s="442">
        <v>0</v>
      </c>
      <c r="T12" s="442">
        <v>0</v>
      </c>
      <c r="U12" s="442">
        <v>0</v>
      </c>
      <c r="V12" s="442">
        <v>0</v>
      </c>
      <c r="W12" s="442">
        <v>0</v>
      </c>
      <c r="X12" s="442">
        <v>0</v>
      </c>
      <c r="Y12" s="442">
        <v>0</v>
      </c>
      <c r="Z12" s="442">
        <v>0</v>
      </c>
      <c r="AA12" s="442">
        <v>0</v>
      </c>
      <c r="AB12" s="442">
        <v>0</v>
      </c>
      <c r="AC12" s="442">
        <v>0</v>
      </c>
      <c r="AD12" s="442">
        <v>0</v>
      </c>
      <c r="AE12" s="442">
        <v>0</v>
      </c>
      <c r="AF12" s="442">
        <v>0</v>
      </c>
      <c r="AG12" s="442">
        <v>0</v>
      </c>
      <c r="AH12" s="442">
        <v>0</v>
      </c>
      <c r="AI12" s="442">
        <v>0</v>
      </c>
      <c r="AJ12" s="442">
        <v>0</v>
      </c>
      <c r="AK12" s="442">
        <v>0</v>
      </c>
      <c r="AL12" s="442">
        <v>0</v>
      </c>
      <c r="AM12" s="442">
        <v>0</v>
      </c>
      <c r="AN12" s="442">
        <v>0</v>
      </c>
      <c r="AO12" s="442">
        <v>0</v>
      </c>
      <c r="AP12" s="318">
        <f t="shared" si="0"/>
        <v>1</v>
      </c>
    </row>
    <row r="13" spans="1:42" ht="12.5" x14ac:dyDescent="0.2">
      <c r="A13" s="281" t="s">
        <v>453</v>
      </c>
      <c r="B13" s="283" t="s">
        <v>30</v>
      </c>
      <c r="C13" s="442">
        <v>4.2372790646098341E-4</v>
      </c>
      <c r="D13" s="442">
        <v>2.4785244052021072E-5</v>
      </c>
      <c r="E13" s="442">
        <v>7.4038754794364904E-3</v>
      </c>
      <c r="F13" s="442">
        <v>1.5336914555344873E-3</v>
      </c>
      <c r="G13" s="442">
        <v>3.0536591291263306E-4</v>
      </c>
      <c r="H13" s="442">
        <v>5.1900516684861187E-4</v>
      </c>
      <c r="I13" s="442">
        <v>3.6494475243845553E-4</v>
      </c>
      <c r="J13" s="442">
        <v>4.2728372917717481E-3</v>
      </c>
      <c r="K13" s="442">
        <v>1.0032477042149426</v>
      </c>
      <c r="L13" s="442">
        <v>1.1849615899080667E-4</v>
      </c>
      <c r="M13" s="442">
        <v>1.2843174126251269E-3</v>
      </c>
      <c r="N13" s="442">
        <v>1.3184437003555577E-3</v>
      </c>
      <c r="O13" s="442">
        <v>2.3511527807572866E-4</v>
      </c>
      <c r="P13" s="442">
        <v>2.3962887427008672E-4</v>
      </c>
      <c r="Q13" s="442">
        <v>1.2679738956160061E-4</v>
      </c>
      <c r="R13" s="442">
        <v>9.9345682771477978E-5</v>
      </c>
      <c r="S13" s="442">
        <v>8.5647348761601943E-5</v>
      </c>
      <c r="T13" s="442">
        <v>1.3732727492394827E-4</v>
      </c>
      <c r="U13" s="442">
        <v>9.8728728253503733E-5</v>
      </c>
      <c r="V13" s="442">
        <v>5.513112294894181E-5</v>
      </c>
      <c r="W13" s="442">
        <v>1.5250693782542383E-4</v>
      </c>
      <c r="X13" s="442">
        <v>1.9416603590006857E-4</v>
      </c>
      <c r="Y13" s="442">
        <v>7.1726031785449376E-4</v>
      </c>
      <c r="Z13" s="442">
        <v>3.0935431302142285E-3</v>
      </c>
      <c r="AA13" s="442">
        <v>7.4285830140274802E-4</v>
      </c>
      <c r="AB13" s="442">
        <v>7.6386851737792686E-4</v>
      </c>
      <c r="AC13" s="442">
        <v>1.4121782720781566E-4</v>
      </c>
      <c r="AD13" s="442">
        <v>6.0722672420307341E-5</v>
      </c>
      <c r="AE13" s="442">
        <v>2.1355583308124043E-5</v>
      </c>
      <c r="AF13" s="442">
        <v>2.2751524512042679E-3</v>
      </c>
      <c r="AG13" s="442">
        <v>8.524320269587534E-5</v>
      </c>
      <c r="AH13" s="442">
        <v>6.1866339005922373E-4</v>
      </c>
      <c r="AI13" s="442">
        <v>2.264421457382846E-4</v>
      </c>
      <c r="AJ13" s="442">
        <v>1.5534353136533951E-4</v>
      </c>
      <c r="AK13" s="442">
        <v>2.3292017086834341E-4</v>
      </c>
      <c r="AL13" s="442">
        <v>1.9239155905729035E-4</v>
      </c>
      <c r="AM13" s="442">
        <v>3.5803251405885662E-4</v>
      </c>
      <c r="AN13" s="442">
        <v>8.0846213572118478E-5</v>
      </c>
      <c r="AO13" s="442">
        <v>9.4787274665987628E-4</v>
      </c>
      <c r="AP13" s="318">
        <f t="shared" si="0"/>
        <v>1.0320074508980668</v>
      </c>
    </row>
    <row r="14" spans="1:42" ht="12.5" x14ac:dyDescent="0.2">
      <c r="A14" s="281" t="s">
        <v>454</v>
      </c>
      <c r="B14" s="283" t="s">
        <v>455</v>
      </c>
      <c r="C14" s="442">
        <v>9.7772766776841398E-4</v>
      </c>
      <c r="D14" s="442">
        <v>6.5437054277315827E-5</v>
      </c>
      <c r="E14" s="442">
        <v>4.4940794069242326E-5</v>
      </c>
      <c r="F14" s="442">
        <v>1.180052244231787E-4</v>
      </c>
      <c r="G14" s="442">
        <v>2.1068458344464525E-3</v>
      </c>
      <c r="H14" s="442">
        <v>1.0267652783674146E-3</v>
      </c>
      <c r="I14" s="442">
        <v>2.5368985222866485E-3</v>
      </c>
      <c r="J14" s="442">
        <v>2.0872883250661776E-3</v>
      </c>
      <c r="K14" s="442">
        <v>1.8030560885960136E-5</v>
      </c>
      <c r="L14" s="442">
        <v>1.0274808455345141</v>
      </c>
      <c r="M14" s="442">
        <v>9.9324190625764051E-4</v>
      </c>
      <c r="N14" s="442">
        <v>1.3334531850799316E-4</v>
      </c>
      <c r="O14" s="442">
        <v>7.7895664265570928E-4</v>
      </c>
      <c r="P14" s="442">
        <v>6.2885915515122146E-4</v>
      </c>
      <c r="Q14" s="442">
        <v>1.6155957893653058E-3</v>
      </c>
      <c r="R14" s="442">
        <v>2.3799474581488907E-3</v>
      </c>
      <c r="S14" s="442">
        <v>4.7182436183768276E-3</v>
      </c>
      <c r="T14" s="442">
        <v>2.2698836914125044E-3</v>
      </c>
      <c r="U14" s="442">
        <v>4.5052791681968142E-3</v>
      </c>
      <c r="V14" s="442">
        <v>4.6515316868992697E-3</v>
      </c>
      <c r="W14" s="442">
        <v>4.5167433788569269E-3</v>
      </c>
      <c r="X14" s="442">
        <v>6.5948493670006736E-3</v>
      </c>
      <c r="Y14" s="442">
        <v>1.7309463000248935E-3</v>
      </c>
      <c r="Z14" s="442">
        <v>1.6476503516103341E-4</v>
      </c>
      <c r="AA14" s="442">
        <v>4.6075885527836003E-3</v>
      </c>
      <c r="AB14" s="442">
        <v>1.7034819010184211E-3</v>
      </c>
      <c r="AC14" s="442">
        <v>7.4715949790153343E-4</v>
      </c>
      <c r="AD14" s="442">
        <v>5.7294844991971682E-4</v>
      </c>
      <c r="AE14" s="442">
        <v>1.0499563189535399E-4</v>
      </c>
      <c r="AF14" s="442">
        <v>4.1088471855807077E-4</v>
      </c>
      <c r="AG14" s="442">
        <v>1.1614508125115106E-3</v>
      </c>
      <c r="AH14" s="442">
        <v>4.5193591594009194E-4</v>
      </c>
      <c r="AI14" s="442">
        <v>5.4832040854740753E-4</v>
      </c>
      <c r="AJ14" s="442">
        <v>4.3509639997956363E-4</v>
      </c>
      <c r="AK14" s="442">
        <v>1.1765949327708929E-3</v>
      </c>
      <c r="AL14" s="442">
        <v>2.9992116283549712E-3</v>
      </c>
      <c r="AM14" s="442">
        <v>4.7991727324761763E-4</v>
      </c>
      <c r="AN14" s="442">
        <v>4.9300465126384269E-3</v>
      </c>
      <c r="AO14" s="442">
        <v>1.855705650991272E-3</v>
      </c>
      <c r="AP14" s="318">
        <f t="shared" si="0"/>
        <v>1.0924746059481882</v>
      </c>
    </row>
    <row r="15" spans="1:42" ht="12.5" x14ac:dyDescent="0.2">
      <c r="A15" s="281" t="s">
        <v>456</v>
      </c>
      <c r="B15" s="283" t="s">
        <v>31</v>
      </c>
      <c r="C15" s="442">
        <v>1.9008876657865332E-4</v>
      </c>
      <c r="D15" s="442">
        <v>3.7123562282098082E-6</v>
      </c>
      <c r="E15" s="442">
        <v>3.0402128167333692E-6</v>
      </c>
      <c r="F15" s="442">
        <v>1.0541770439140099E-5</v>
      </c>
      <c r="G15" s="442">
        <v>1.3964811715546038E-4</v>
      </c>
      <c r="H15" s="442">
        <v>7.6434675832145293E-6</v>
      </c>
      <c r="I15" s="442">
        <v>9.2819702619041379E-5</v>
      </c>
      <c r="J15" s="442">
        <v>4.6426521212146617E-4</v>
      </c>
      <c r="K15" s="442">
        <v>5.2321222704171147E-5</v>
      </c>
      <c r="L15" s="442">
        <v>2.6822807660478146E-4</v>
      </c>
      <c r="M15" s="442">
        <v>1.0056616893736829</v>
      </c>
      <c r="N15" s="442">
        <v>3.5617276640583786E-4</v>
      </c>
      <c r="O15" s="442">
        <v>6.7933976942211125E-4</v>
      </c>
      <c r="P15" s="442">
        <v>2.7920157936120341E-4</v>
      </c>
      <c r="Q15" s="442">
        <v>4.8621977782559828E-4</v>
      </c>
      <c r="R15" s="442">
        <v>3.1863628815241693E-4</v>
      </c>
      <c r="S15" s="442">
        <v>1.3440537229012241E-3</v>
      </c>
      <c r="T15" s="442">
        <v>2.3719963226831236E-3</v>
      </c>
      <c r="U15" s="442">
        <v>6.5172874991654734E-4</v>
      </c>
      <c r="V15" s="442">
        <v>2.1958919012690783E-4</v>
      </c>
      <c r="W15" s="442">
        <v>4.3847651368049515E-4</v>
      </c>
      <c r="X15" s="442">
        <v>4.1809655487517859E-4</v>
      </c>
      <c r="Y15" s="442">
        <v>3.7240261106762291E-3</v>
      </c>
      <c r="Z15" s="442">
        <v>5.9585775922639135E-5</v>
      </c>
      <c r="AA15" s="442">
        <v>4.5920233921645313E-4</v>
      </c>
      <c r="AB15" s="442">
        <v>6.6863208828733264E-5</v>
      </c>
      <c r="AC15" s="442">
        <v>4.0067900471928733E-5</v>
      </c>
      <c r="AD15" s="442">
        <v>2.4590165851461664E-5</v>
      </c>
      <c r="AE15" s="442">
        <v>4.4015139484272227E-5</v>
      </c>
      <c r="AF15" s="442">
        <v>2.3106665761671675E-5</v>
      </c>
      <c r="AG15" s="442">
        <v>2.8054490362672799E-5</v>
      </c>
      <c r="AH15" s="442">
        <v>5.868171521614838E-5</v>
      </c>
      <c r="AI15" s="442">
        <v>1.5884424756462673E-4</v>
      </c>
      <c r="AJ15" s="442">
        <v>7.7732779834213772E-5</v>
      </c>
      <c r="AK15" s="442">
        <v>6.0356179138792968E-5</v>
      </c>
      <c r="AL15" s="442">
        <v>1.6835091471216552E-4</v>
      </c>
      <c r="AM15" s="442">
        <v>1.1284496394251787E-4</v>
      </c>
      <c r="AN15" s="442">
        <v>1.3968279837385506E-4</v>
      </c>
      <c r="AO15" s="442">
        <v>3.2953990700834289E-4</v>
      </c>
      <c r="AP15" s="318">
        <f t="shared" si="0"/>
        <v>1.019703514909243</v>
      </c>
    </row>
    <row r="16" spans="1:42" ht="12.5" x14ac:dyDescent="0.2">
      <c r="A16" s="281" t="s">
        <v>457</v>
      </c>
      <c r="B16" s="283" t="s">
        <v>32</v>
      </c>
      <c r="C16" s="442">
        <v>1.9665655569414193E-5</v>
      </c>
      <c r="D16" s="442">
        <v>3.9047682715967051E-6</v>
      </c>
      <c r="E16" s="442">
        <v>1.5779915588059451E-6</v>
      </c>
      <c r="F16" s="442">
        <v>1.2390498257629356E-4</v>
      </c>
      <c r="G16" s="442">
        <v>4.1039496002631801E-5</v>
      </c>
      <c r="H16" s="442">
        <v>7.4989187393262854E-6</v>
      </c>
      <c r="I16" s="442">
        <v>1.3305778437025718E-4</v>
      </c>
      <c r="J16" s="442">
        <v>5.5273515560471015E-5</v>
      </c>
      <c r="K16" s="442">
        <v>6.409679851638815E-6</v>
      </c>
      <c r="L16" s="442">
        <v>1.6920346947252353E-4</v>
      </c>
      <c r="M16" s="442">
        <v>7.7160718124335626E-4</v>
      </c>
      <c r="N16" s="442">
        <v>1.04716378328565</v>
      </c>
      <c r="O16" s="442">
        <v>1.4514842167688411E-4</v>
      </c>
      <c r="P16" s="442">
        <v>2.1026103988918878E-2</v>
      </c>
      <c r="Q16" s="442">
        <v>1.0696416904319888E-2</v>
      </c>
      <c r="R16" s="442">
        <v>8.5784018816474801E-3</v>
      </c>
      <c r="S16" s="442">
        <v>2.3854200056545589E-3</v>
      </c>
      <c r="T16" s="442">
        <v>6.4660284628497453E-4</v>
      </c>
      <c r="U16" s="442">
        <v>4.3230665634580636E-3</v>
      </c>
      <c r="V16" s="442">
        <v>9.8719539348781629E-4</v>
      </c>
      <c r="W16" s="442">
        <v>5.395191395938928E-3</v>
      </c>
      <c r="X16" s="442">
        <v>4.6692185695456538E-4</v>
      </c>
      <c r="Y16" s="442">
        <v>2.6177676520171955E-3</v>
      </c>
      <c r="Z16" s="442">
        <v>4.6429274572423058E-5</v>
      </c>
      <c r="AA16" s="442">
        <v>1.055841703122573E-4</v>
      </c>
      <c r="AB16" s="442">
        <v>2.0827914213384424E-5</v>
      </c>
      <c r="AC16" s="442">
        <v>3.4271894091069665E-5</v>
      </c>
      <c r="AD16" s="442">
        <v>2.2540373318068202E-5</v>
      </c>
      <c r="AE16" s="442">
        <v>2.8903542241551435E-5</v>
      </c>
      <c r="AF16" s="442">
        <v>4.893218230534832E-5</v>
      </c>
      <c r="AG16" s="442">
        <v>2.8836538278076493E-5</v>
      </c>
      <c r="AH16" s="442">
        <v>7.0651408900971227E-5</v>
      </c>
      <c r="AI16" s="442">
        <v>2.9353751596791259E-5</v>
      </c>
      <c r="AJ16" s="442">
        <v>3.8459705147605439E-5</v>
      </c>
      <c r="AK16" s="442">
        <v>3.4735364688062374E-5</v>
      </c>
      <c r="AL16" s="442">
        <v>1.8563693565364152E-4</v>
      </c>
      <c r="AM16" s="442">
        <v>2.476820539794471E-5</v>
      </c>
      <c r="AN16" s="442">
        <v>7.0449288852062348E-5</v>
      </c>
      <c r="AO16" s="442">
        <v>4.033590392644651E-4</v>
      </c>
      <c r="AP16" s="318">
        <f t="shared" si="0"/>
        <v>1.1065555441887953</v>
      </c>
    </row>
    <row r="17" spans="1:42" ht="12.5" x14ac:dyDescent="0.2">
      <c r="A17" s="281" t="s">
        <v>458</v>
      </c>
      <c r="B17" s="283" t="s">
        <v>33</v>
      </c>
      <c r="C17" s="442">
        <v>3.2687935560102263E-5</v>
      </c>
      <c r="D17" s="442">
        <v>1.1546355476852373E-5</v>
      </c>
      <c r="E17" s="442">
        <v>6.2071811804216661E-6</v>
      </c>
      <c r="F17" s="442">
        <v>1.1161119487631399E-4</v>
      </c>
      <c r="G17" s="442">
        <v>4.0576819508995573E-4</v>
      </c>
      <c r="H17" s="442">
        <v>2.8941301367093769E-5</v>
      </c>
      <c r="I17" s="442">
        <v>2.2873255785935793E-4</v>
      </c>
      <c r="J17" s="442">
        <v>1.2160360676107787E-3</v>
      </c>
      <c r="K17" s="442">
        <v>8.9026533401965566E-6</v>
      </c>
      <c r="L17" s="442">
        <v>6.20358414039153E-4</v>
      </c>
      <c r="M17" s="442">
        <v>2.3676027506367276E-3</v>
      </c>
      <c r="N17" s="442">
        <v>2.0439595146619048E-3</v>
      </c>
      <c r="O17" s="442">
        <v>1.0937083855393508</v>
      </c>
      <c r="P17" s="442">
        <v>1.5593608147320531E-2</v>
      </c>
      <c r="Q17" s="442">
        <v>9.1262416853682242E-3</v>
      </c>
      <c r="R17" s="442">
        <v>4.8142029393364056E-3</v>
      </c>
      <c r="S17" s="442">
        <v>9.4288317117613932E-3</v>
      </c>
      <c r="T17" s="442">
        <v>1.0914046158372574E-2</v>
      </c>
      <c r="U17" s="442">
        <v>1.567067803805007E-2</v>
      </c>
      <c r="V17" s="442">
        <v>9.89185969736678E-3</v>
      </c>
      <c r="W17" s="442">
        <v>6.3909774095985564E-3</v>
      </c>
      <c r="X17" s="442">
        <v>3.7676230930537486E-3</v>
      </c>
      <c r="Y17" s="442">
        <v>2.5532966628528434E-3</v>
      </c>
      <c r="Z17" s="442">
        <v>1.6553489364644981E-4</v>
      </c>
      <c r="AA17" s="442">
        <v>2.6501930092592596E-4</v>
      </c>
      <c r="AB17" s="442">
        <v>5.0085992707095738E-5</v>
      </c>
      <c r="AC17" s="442">
        <v>6.9326926043606618E-5</v>
      </c>
      <c r="AD17" s="442">
        <v>7.147209810379406E-5</v>
      </c>
      <c r="AE17" s="442">
        <v>3.1864863658905885E-5</v>
      </c>
      <c r="AF17" s="442">
        <v>4.8942753755427648E-5</v>
      </c>
      <c r="AG17" s="442">
        <v>1.5808145210118518E-4</v>
      </c>
      <c r="AH17" s="442">
        <v>1.8446863080653946E-4</v>
      </c>
      <c r="AI17" s="442">
        <v>8.7762474731406331E-5</v>
      </c>
      <c r="AJ17" s="442">
        <v>5.1830141309994735E-4</v>
      </c>
      <c r="AK17" s="442">
        <v>1.7754572696978486E-4</v>
      </c>
      <c r="AL17" s="442">
        <v>5.7136561212069235E-4</v>
      </c>
      <c r="AM17" s="442">
        <v>1.3856750874154569E-4</v>
      </c>
      <c r="AN17" s="442">
        <v>9.0799591553433528E-4</v>
      </c>
      <c r="AO17" s="442">
        <v>9.0072206184295899E-4</v>
      </c>
      <c r="AP17" s="318">
        <f t="shared" si="0"/>
        <v>1.1923884407670766</v>
      </c>
    </row>
    <row r="18" spans="1:42" ht="12.5" x14ac:dyDescent="0.2">
      <c r="A18" s="281" t="s">
        <v>459</v>
      </c>
      <c r="B18" s="283" t="s">
        <v>34</v>
      </c>
      <c r="C18" s="442">
        <v>3.8804560030140657E-4</v>
      </c>
      <c r="D18" s="442">
        <v>2.6612008198157094E-5</v>
      </c>
      <c r="E18" s="442">
        <v>4.0196290054979668E-5</v>
      </c>
      <c r="F18" s="442">
        <v>5.5468113588573748E-3</v>
      </c>
      <c r="G18" s="442">
        <v>1.5896275664662996E-3</v>
      </c>
      <c r="H18" s="442">
        <v>4.8285478493878705E-5</v>
      </c>
      <c r="I18" s="442">
        <v>8.8412738908873331E-4</v>
      </c>
      <c r="J18" s="442">
        <v>1.8730171612555385E-3</v>
      </c>
      <c r="K18" s="442">
        <v>1.7729726877452611E-4</v>
      </c>
      <c r="L18" s="442">
        <v>5.2699248682002364E-4</v>
      </c>
      <c r="M18" s="442">
        <v>2.2771511774289889E-3</v>
      </c>
      <c r="N18" s="442">
        <v>2.8932921201696015E-4</v>
      </c>
      <c r="O18" s="442">
        <v>5.0651799448027553E-4</v>
      </c>
      <c r="P18" s="442">
        <v>1.0142704662220239</v>
      </c>
      <c r="Q18" s="442">
        <v>7.3148348786601725E-3</v>
      </c>
      <c r="R18" s="442">
        <v>6.6374358287999728E-3</v>
      </c>
      <c r="S18" s="442">
        <v>8.4054924909603181E-3</v>
      </c>
      <c r="T18" s="442">
        <v>4.268062972242105E-3</v>
      </c>
      <c r="U18" s="442">
        <v>5.7223428505914576E-3</v>
      </c>
      <c r="V18" s="442">
        <v>5.5945409259328029E-3</v>
      </c>
      <c r="W18" s="442">
        <v>2.3276043148331401E-3</v>
      </c>
      <c r="X18" s="442">
        <v>2.9021227742548469E-3</v>
      </c>
      <c r="Y18" s="442">
        <v>1.9744566012271998E-2</v>
      </c>
      <c r="Z18" s="442">
        <v>4.0328194361159665E-4</v>
      </c>
      <c r="AA18" s="442">
        <v>9.1923046084527844E-4</v>
      </c>
      <c r="AB18" s="442">
        <v>1.2721223886104011E-4</v>
      </c>
      <c r="AC18" s="442">
        <v>7.1602595319308676E-4</v>
      </c>
      <c r="AD18" s="442">
        <v>1.4502165791849855E-4</v>
      </c>
      <c r="AE18" s="442">
        <v>2.6942343094656448E-4</v>
      </c>
      <c r="AF18" s="442">
        <v>4.4569206044930341E-4</v>
      </c>
      <c r="AG18" s="442">
        <v>1.9090892582686113E-4</v>
      </c>
      <c r="AH18" s="442">
        <v>1.1111459972243988E-3</v>
      </c>
      <c r="AI18" s="442">
        <v>2.1733222253261688E-4</v>
      </c>
      <c r="AJ18" s="442">
        <v>2.3599487222330875E-4</v>
      </c>
      <c r="AK18" s="442">
        <v>6.5756907392500803E-4</v>
      </c>
      <c r="AL18" s="442">
        <v>7.2464645429133503E-4</v>
      </c>
      <c r="AM18" s="442">
        <v>5.9415933458905983E-4</v>
      </c>
      <c r="AN18" s="442">
        <v>4.7569775471943183E-4</v>
      </c>
      <c r="AO18" s="442">
        <v>1.2329662899492437E-3</v>
      </c>
      <c r="AP18" s="318">
        <f t="shared" si="0"/>
        <v>1.0985948226439648</v>
      </c>
    </row>
    <row r="19" spans="1:42" ht="12.5" x14ac:dyDescent="0.2">
      <c r="A19" s="281" t="s">
        <v>460</v>
      </c>
      <c r="B19" s="285" t="s">
        <v>269</v>
      </c>
      <c r="C19" s="442">
        <v>4.380121474763853E-6</v>
      </c>
      <c r="D19" s="442">
        <v>6.4147765823129625E-6</v>
      </c>
      <c r="E19" s="442">
        <v>5.559353581953838E-7</v>
      </c>
      <c r="F19" s="442">
        <v>9.9380046271998501E-6</v>
      </c>
      <c r="G19" s="442">
        <v>5.30422068083832E-6</v>
      </c>
      <c r="H19" s="442">
        <v>6.2187134998776568E-6</v>
      </c>
      <c r="I19" s="442">
        <v>6.1996798208969894E-6</v>
      </c>
      <c r="J19" s="442">
        <v>8.8087355430324497E-6</v>
      </c>
      <c r="K19" s="442">
        <v>1.0655467330834861E-6</v>
      </c>
      <c r="L19" s="442">
        <v>1.5270028997673455E-5</v>
      </c>
      <c r="M19" s="442">
        <v>4.5175079465322865E-5</v>
      </c>
      <c r="N19" s="442">
        <v>6.4468942743021081E-6</v>
      </c>
      <c r="O19" s="442">
        <v>3.5971681811938415E-6</v>
      </c>
      <c r="P19" s="442">
        <v>2.3143345095835655E-5</v>
      </c>
      <c r="Q19" s="442">
        <v>1.002635559659909</v>
      </c>
      <c r="R19" s="442">
        <v>6.6703551210329679E-4</v>
      </c>
      <c r="S19" s="442">
        <v>2.732363965596967E-4</v>
      </c>
      <c r="T19" s="442">
        <v>4.7814158562937777E-5</v>
      </c>
      <c r="U19" s="442">
        <v>2.3487401378113415E-4</v>
      </c>
      <c r="V19" s="442">
        <v>4.5273791486456628E-5</v>
      </c>
      <c r="W19" s="442">
        <v>1.4981029250217697E-4</v>
      </c>
      <c r="X19" s="442">
        <v>1.8563533899615106E-5</v>
      </c>
      <c r="Y19" s="442">
        <v>1.2686585903184309E-4</v>
      </c>
      <c r="Z19" s="442">
        <v>1.3307958898316586E-5</v>
      </c>
      <c r="AA19" s="442">
        <v>2.0587908305317484E-4</v>
      </c>
      <c r="AB19" s="442">
        <v>1.2016335955401271E-5</v>
      </c>
      <c r="AC19" s="442">
        <v>1.492615343345376E-5</v>
      </c>
      <c r="AD19" s="442">
        <v>1.9344363256516148E-5</v>
      </c>
      <c r="AE19" s="442">
        <v>3.6344942143010385E-6</v>
      </c>
      <c r="AF19" s="442">
        <v>1.3799586374770582E-5</v>
      </c>
      <c r="AG19" s="442">
        <v>3.1745138481109773E-5</v>
      </c>
      <c r="AH19" s="442">
        <v>2.3143201143437574E-5</v>
      </c>
      <c r="AI19" s="442">
        <v>1.2323032154951216E-5</v>
      </c>
      <c r="AJ19" s="442">
        <v>1.1428855854332159E-5</v>
      </c>
      <c r="AK19" s="442">
        <v>1.3991054495002983E-5</v>
      </c>
      <c r="AL19" s="442">
        <v>3.7292262683496103E-4</v>
      </c>
      <c r="AM19" s="442">
        <v>7.6157760655139998E-6</v>
      </c>
      <c r="AN19" s="442">
        <v>6.0417765216312557E-6</v>
      </c>
      <c r="AO19" s="442">
        <v>1.1827383929552294E-5</v>
      </c>
      <c r="AP19" s="318">
        <f t="shared" si="0"/>
        <v>1.0051036709049075</v>
      </c>
    </row>
    <row r="20" spans="1:42" ht="12.5" x14ac:dyDescent="0.2">
      <c r="A20" s="281" t="s">
        <v>461</v>
      </c>
      <c r="B20" s="285" t="s">
        <v>270</v>
      </c>
      <c r="C20" s="442">
        <v>0</v>
      </c>
      <c r="D20" s="442">
        <v>0</v>
      </c>
      <c r="E20" s="442">
        <v>0</v>
      </c>
      <c r="F20" s="442">
        <v>0</v>
      </c>
      <c r="G20" s="442">
        <v>0</v>
      </c>
      <c r="H20" s="442">
        <v>0</v>
      </c>
      <c r="I20" s="442">
        <v>0</v>
      </c>
      <c r="J20" s="442">
        <v>0</v>
      </c>
      <c r="K20" s="442">
        <v>0</v>
      </c>
      <c r="L20" s="442">
        <v>0</v>
      </c>
      <c r="M20" s="442">
        <v>0</v>
      </c>
      <c r="N20" s="442">
        <v>0</v>
      </c>
      <c r="O20" s="442">
        <v>0</v>
      </c>
      <c r="P20" s="442">
        <v>0</v>
      </c>
      <c r="Q20" s="442">
        <v>0</v>
      </c>
      <c r="R20" s="442">
        <v>1</v>
      </c>
      <c r="S20" s="442">
        <v>0</v>
      </c>
      <c r="T20" s="442">
        <v>0</v>
      </c>
      <c r="U20" s="442">
        <v>0</v>
      </c>
      <c r="V20" s="442">
        <v>0</v>
      </c>
      <c r="W20" s="442">
        <v>0</v>
      </c>
      <c r="X20" s="442">
        <v>0</v>
      </c>
      <c r="Y20" s="442">
        <v>0</v>
      </c>
      <c r="Z20" s="442">
        <v>0</v>
      </c>
      <c r="AA20" s="442">
        <v>0</v>
      </c>
      <c r="AB20" s="442">
        <v>0</v>
      </c>
      <c r="AC20" s="442">
        <v>0</v>
      </c>
      <c r="AD20" s="442">
        <v>0</v>
      </c>
      <c r="AE20" s="442">
        <v>0</v>
      </c>
      <c r="AF20" s="442">
        <v>0</v>
      </c>
      <c r="AG20" s="442">
        <v>0</v>
      </c>
      <c r="AH20" s="442">
        <v>0</v>
      </c>
      <c r="AI20" s="442">
        <v>0</v>
      </c>
      <c r="AJ20" s="442">
        <v>0</v>
      </c>
      <c r="AK20" s="442">
        <v>0</v>
      </c>
      <c r="AL20" s="442">
        <v>0</v>
      </c>
      <c r="AM20" s="442">
        <v>0</v>
      </c>
      <c r="AN20" s="442">
        <v>0</v>
      </c>
      <c r="AO20" s="442">
        <v>0</v>
      </c>
      <c r="AP20" s="318">
        <f t="shared" si="0"/>
        <v>1</v>
      </c>
    </row>
    <row r="21" spans="1:42" ht="12.5" x14ac:dyDescent="0.2">
      <c r="A21" s="281" t="s">
        <v>462</v>
      </c>
      <c r="B21" s="285" t="s">
        <v>271</v>
      </c>
      <c r="C21" s="442">
        <v>4.417904624873787E-4</v>
      </c>
      <c r="D21" s="442">
        <v>1.5463411555884533E-4</v>
      </c>
      <c r="E21" s="442">
        <v>4.4174714498875017E-5</v>
      </c>
      <c r="F21" s="442">
        <v>2.7966831372755463E-4</v>
      </c>
      <c r="G21" s="442">
        <v>1.8590011299690482E-4</v>
      </c>
      <c r="H21" s="442">
        <v>1.7400371028211684E-4</v>
      </c>
      <c r="I21" s="442">
        <v>1.3647153255636006E-4</v>
      </c>
      <c r="J21" s="442">
        <v>2.0155118331781737E-4</v>
      </c>
      <c r="K21" s="442">
        <v>2.4476244171989686E-5</v>
      </c>
      <c r="L21" s="442">
        <v>1.6514136352908446E-4</v>
      </c>
      <c r="M21" s="442">
        <v>2.7183396410647865E-4</v>
      </c>
      <c r="N21" s="442">
        <v>7.086944855650043E-5</v>
      </c>
      <c r="O21" s="442">
        <v>9.7478322685263361E-5</v>
      </c>
      <c r="P21" s="442">
        <v>1.3906327940829108E-4</v>
      </c>
      <c r="Q21" s="442">
        <v>2.2953207589382664E-3</v>
      </c>
      <c r="R21" s="442">
        <v>4.55278988542945E-3</v>
      </c>
      <c r="S21" s="442">
        <v>1.0661418464106305</v>
      </c>
      <c r="T21" s="442">
        <v>3.3397678427807102E-4</v>
      </c>
      <c r="U21" s="442">
        <v>9.4077887495921779E-4</v>
      </c>
      <c r="V21" s="442">
        <v>1.1661668328325208E-3</v>
      </c>
      <c r="W21" s="442">
        <v>4.774049597557869E-4</v>
      </c>
      <c r="X21" s="442">
        <v>4.0213091853706634E-4</v>
      </c>
      <c r="Y21" s="442">
        <v>5.7487765583646283E-4</v>
      </c>
      <c r="Z21" s="442">
        <v>2.8037576309540465E-4</v>
      </c>
      <c r="AA21" s="442">
        <v>5.938619583722095E-4</v>
      </c>
      <c r="AB21" s="442">
        <v>3.7372141249728696E-4</v>
      </c>
      <c r="AC21" s="442">
        <v>1.2659453312697845E-3</v>
      </c>
      <c r="AD21" s="442">
        <v>5.4808941578374942E-4</v>
      </c>
      <c r="AE21" s="442">
        <v>6.7641254333538061E-5</v>
      </c>
      <c r="AF21" s="442">
        <v>3.701001652214652E-4</v>
      </c>
      <c r="AG21" s="442">
        <v>9.2708371757564819E-4</v>
      </c>
      <c r="AH21" s="442">
        <v>2.8424360917341193E-3</v>
      </c>
      <c r="AI21" s="442">
        <v>3.621403664658782E-4</v>
      </c>
      <c r="AJ21" s="442">
        <v>1.1061458191106568E-2</v>
      </c>
      <c r="AK21" s="442">
        <v>4.6425289555039563E-4</v>
      </c>
      <c r="AL21" s="442">
        <v>8.4486127199078481E-3</v>
      </c>
      <c r="AM21" s="442">
        <v>6.6090348458687357E-4</v>
      </c>
      <c r="AN21" s="442">
        <v>1.6853713230578451E-2</v>
      </c>
      <c r="AO21" s="442">
        <v>5.1176992747242033E-3</v>
      </c>
      <c r="AP21" s="318">
        <f t="shared" si="0"/>
        <v>1.1243926858471598</v>
      </c>
    </row>
    <row r="22" spans="1:42" ht="12.5" x14ac:dyDescent="0.2">
      <c r="A22" s="281" t="s">
        <v>463</v>
      </c>
      <c r="B22" s="285" t="s">
        <v>281</v>
      </c>
      <c r="C22" s="442">
        <v>3.2872440650173685E-6</v>
      </c>
      <c r="D22" s="442">
        <v>4.1976852918436344E-6</v>
      </c>
      <c r="E22" s="442">
        <v>4.4708594373765152E-7</v>
      </c>
      <c r="F22" s="442">
        <v>7.1882434214143642E-6</v>
      </c>
      <c r="G22" s="442">
        <v>3.9922785107315062E-6</v>
      </c>
      <c r="H22" s="442">
        <v>4.4597171473355194E-6</v>
      </c>
      <c r="I22" s="442">
        <v>3.3489099434883556E-6</v>
      </c>
      <c r="J22" s="442">
        <v>5.4440069207721413E-6</v>
      </c>
      <c r="K22" s="442">
        <v>6.5084209165913307E-7</v>
      </c>
      <c r="L22" s="442">
        <v>4.3439548713400047E-6</v>
      </c>
      <c r="M22" s="442">
        <v>7.0397934413246916E-6</v>
      </c>
      <c r="N22" s="442">
        <v>1.877284881627192E-6</v>
      </c>
      <c r="O22" s="442">
        <v>3.9858634298975632E-6</v>
      </c>
      <c r="P22" s="442">
        <v>2.2219781685562526E-5</v>
      </c>
      <c r="Q22" s="442">
        <v>6.6209431077403851E-5</v>
      </c>
      <c r="R22" s="442">
        <v>7.9645534524173107E-5</v>
      </c>
      <c r="S22" s="442">
        <v>9.8256485515164807E-4</v>
      </c>
      <c r="T22" s="442">
        <v>1.00189002739499</v>
      </c>
      <c r="U22" s="442">
        <v>1.0167943616855245E-3</v>
      </c>
      <c r="V22" s="442">
        <v>2.1575495413522338E-3</v>
      </c>
      <c r="W22" s="442">
        <v>1.092686459849334E-4</v>
      </c>
      <c r="X22" s="442">
        <v>6.6401621509383933E-5</v>
      </c>
      <c r="Y22" s="442">
        <v>2.00211553907017E-5</v>
      </c>
      <c r="Z22" s="442">
        <v>8.0660778540646668E-6</v>
      </c>
      <c r="AA22" s="442">
        <v>1.6306131982339418E-5</v>
      </c>
      <c r="AB22" s="442">
        <v>8.7630500922938762E-6</v>
      </c>
      <c r="AC22" s="442">
        <v>1.2126525684139528E-5</v>
      </c>
      <c r="AD22" s="442">
        <v>1.4521288153483486E-5</v>
      </c>
      <c r="AE22" s="442">
        <v>1.8980249270676152E-6</v>
      </c>
      <c r="AF22" s="442">
        <v>9.1164475858517304E-6</v>
      </c>
      <c r="AG22" s="442">
        <v>3.4289677323922728E-5</v>
      </c>
      <c r="AH22" s="442">
        <v>3.2374562776722649E-5</v>
      </c>
      <c r="AI22" s="442">
        <v>1.7148902585412303E-5</v>
      </c>
      <c r="AJ22" s="442">
        <v>1.6012800200534417E-5</v>
      </c>
      <c r="AK22" s="442">
        <v>1.1941577713902075E-5</v>
      </c>
      <c r="AL22" s="442">
        <v>2.425701941389789E-4</v>
      </c>
      <c r="AM22" s="442">
        <v>5.7121351517068872E-6</v>
      </c>
      <c r="AN22" s="442">
        <v>2.2975702736011309E-4</v>
      </c>
      <c r="AO22" s="442">
        <v>7.0794200507231207E-5</v>
      </c>
      <c r="AP22" s="318">
        <f t="shared" si="0"/>
        <v>1.0071215696568421</v>
      </c>
    </row>
    <row r="23" spans="1:42" ht="12.5" x14ac:dyDescent="0.2">
      <c r="A23" s="281" t="s">
        <v>464</v>
      </c>
      <c r="B23" s="283" t="s">
        <v>35</v>
      </c>
      <c r="C23" s="442">
        <v>8.0528201913665121E-5</v>
      </c>
      <c r="D23" s="442">
        <v>1.1272353427172865E-4</v>
      </c>
      <c r="E23" s="442">
        <v>1.2419932752379431E-5</v>
      </c>
      <c r="F23" s="442">
        <v>1.7780802906400815E-4</v>
      </c>
      <c r="G23" s="442">
        <v>9.3216103678565634E-5</v>
      </c>
      <c r="H23" s="442">
        <v>1.1231770602222834E-4</v>
      </c>
      <c r="I23" s="442">
        <v>8.5877675493056203E-5</v>
      </c>
      <c r="J23" s="442">
        <v>1.4351033739431172E-4</v>
      </c>
      <c r="K23" s="442">
        <v>1.8502131819006926E-5</v>
      </c>
      <c r="L23" s="442">
        <v>1.2237216921551173E-4</v>
      </c>
      <c r="M23" s="442">
        <v>1.8249051832863676E-4</v>
      </c>
      <c r="N23" s="442">
        <v>5.3349445950373451E-5</v>
      </c>
      <c r="O23" s="442">
        <v>7.0180728854139107E-5</v>
      </c>
      <c r="P23" s="442">
        <v>3.7235756878351917E-4</v>
      </c>
      <c r="Q23" s="442">
        <v>8.0466293618127287E-3</v>
      </c>
      <c r="R23" s="442">
        <v>7.7509951266782626E-3</v>
      </c>
      <c r="S23" s="442">
        <v>6.9856050265728956E-3</v>
      </c>
      <c r="T23" s="442">
        <v>6.9529928792955572E-3</v>
      </c>
      <c r="U23" s="442">
        <v>1.0383569394826799</v>
      </c>
      <c r="V23" s="442">
        <v>6.5144948773820438E-3</v>
      </c>
      <c r="W23" s="442">
        <v>1.1679767058720345E-2</v>
      </c>
      <c r="X23" s="442">
        <v>6.6821562664001711E-4</v>
      </c>
      <c r="Y23" s="442">
        <v>3.0040643788105796E-3</v>
      </c>
      <c r="Z23" s="442">
        <v>2.4411211733152183E-4</v>
      </c>
      <c r="AA23" s="442">
        <v>4.9778925015361039E-4</v>
      </c>
      <c r="AB23" s="442">
        <v>2.002449105963084E-4</v>
      </c>
      <c r="AC23" s="442">
        <v>3.41780140133683E-4</v>
      </c>
      <c r="AD23" s="442">
        <v>3.4188572681750478E-4</v>
      </c>
      <c r="AE23" s="442">
        <v>7.1201302372164116E-5</v>
      </c>
      <c r="AF23" s="442">
        <v>2.7572888239810401E-4</v>
      </c>
      <c r="AG23" s="442">
        <v>6.3414677488917858E-4</v>
      </c>
      <c r="AH23" s="442">
        <v>9.13096143933028E-4</v>
      </c>
      <c r="AI23" s="442">
        <v>3.7443829045435707E-4</v>
      </c>
      <c r="AJ23" s="442">
        <v>2.4811758656925715E-4</v>
      </c>
      <c r="AK23" s="442">
        <v>2.5068280523402855E-4</v>
      </c>
      <c r="AL23" s="442">
        <v>6.4909467945736682E-3</v>
      </c>
      <c r="AM23" s="442">
        <v>1.6468477975421851E-4</v>
      </c>
      <c r="AN23" s="442">
        <v>1.4551629574327315E-4</v>
      </c>
      <c r="AO23" s="442">
        <v>6.3166888735842323E-4</v>
      </c>
      <c r="AP23" s="318">
        <f t="shared" si="0"/>
        <v>1.1027917297030874</v>
      </c>
    </row>
    <row r="24" spans="1:42" ht="12.5" x14ac:dyDescent="0.2">
      <c r="A24" s="281" t="s">
        <v>465</v>
      </c>
      <c r="B24" s="283" t="s">
        <v>466</v>
      </c>
      <c r="C24" s="442">
        <v>3.4531520273630159E-5</v>
      </c>
      <c r="D24" s="442">
        <v>3.9634987875665351E-5</v>
      </c>
      <c r="E24" s="442">
        <v>1.397730532735029E-5</v>
      </c>
      <c r="F24" s="442">
        <v>6.4385428618624426E-5</v>
      </c>
      <c r="G24" s="442">
        <v>3.7358786191168391E-5</v>
      </c>
      <c r="H24" s="442">
        <v>4.272661745510107E-5</v>
      </c>
      <c r="I24" s="442">
        <v>3.8914247978596872E-5</v>
      </c>
      <c r="J24" s="442">
        <v>8.8020238841890304E-5</v>
      </c>
      <c r="K24" s="442">
        <v>7.8201065118797872E-6</v>
      </c>
      <c r="L24" s="442">
        <v>4.7562922430507177E-5</v>
      </c>
      <c r="M24" s="442">
        <v>6.8224708037516722E-5</v>
      </c>
      <c r="N24" s="442">
        <v>2.320909385662309E-5</v>
      </c>
      <c r="O24" s="442">
        <v>2.7866212875336594E-5</v>
      </c>
      <c r="P24" s="442">
        <v>1.0206531540746197E-4</v>
      </c>
      <c r="Q24" s="442">
        <v>7.6758038224274073E-4</v>
      </c>
      <c r="R24" s="442">
        <v>2.230868368147972E-4</v>
      </c>
      <c r="S24" s="442">
        <v>3.8892226753854347E-5</v>
      </c>
      <c r="T24" s="442">
        <v>5.2673854256856356E-5</v>
      </c>
      <c r="U24" s="442">
        <v>9.0663493994762206E-5</v>
      </c>
      <c r="V24" s="442">
        <v>1.0275356431068869</v>
      </c>
      <c r="W24" s="442">
        <v>7.3130433742145205E-3</v>
      </c>
      <c r="X24" s="442">
        <v>4.8303312045045322E-5</v>
      </c>
      <c r="Y24" s="442">
        <v>1.8734895610124658E-3</v>
      </c>
      <c r="Z24" s="442">
        <v>9.3423776310723634E-5</v>
      </c>
      <c r="AA24" s="442">
        <v>1.9270245723048733E-4</v>
      </c>
      <c r="AB24" s="442">
        <v>7.2185059572848974E-5</v>
      </c>
      <c r="AC24" s="442">
        <v>4.0660917087968751E-4</v>
      </c>
      <c r="AD24" s="442">
        <v>2.1193586190187662E-4</v>
      </c>
      <c r="AE24" s="442">
        <v>5.2573952653054614E-5</v>
      </c>
      <c r="AF24" s="442">
        <v>1.6490904842181829E-4</v>
      </c>
      <c r="AG24" s="442">
        <v>4.1808766302551246E-4</v>
      </c>
      <c r="AH24" s="442">
        <v>1.8616159918275761E-3</v>
      </c>
      <c r="AI24" s="442">
        <v>1.4764817068566681E-4</v>
      </c>
      <c r="AJ24" s="442">
        <v>8.0151234538720624E-5</v>
      </c>
      <c r="AK24" s="442">
        <v>8.6190801730299404E-5</v>
      </c>
      <c r="AL24" s="442">
        <v>2.0842812429205109E-3</v>
      </c>
      <c r="AM24" s="442">
        <v>1.492969717839409E-4</v>
      </c>
      <c r="AN24" s="442">
        <v>1.710409119590776E-5</v>
      </c>
      <c r="AO24" s="442">
        <v>3.9529382233616169E-4</v>
      </c>
      <c r="AP24" s="318">
        <f t="shared" si="0"/>
        <v>1.0446183891345824</v>
      </c>
    </row>
    <row r="25" spans="1:42" ht="12.5" x14ac:dyDescent="0.2">
      <c r="A25" s="281" t="s">
        <v>467</v>
      </c>
      <c r="B25" s="283" t="s">
        <v>192</v>
      </c>
      <c r="C25" s="442">
        <v>1.7208023025476956E-4</v>
      </c>
      <c r="D25" s="442">
        <v>2.8831867868922182E-4</v>
      </c>
      <c r="E25" s="442">
        <v>2.3344743269865681E-5</v>
      </c>
      <c r="F25" s="442">
        <v>4.4136810355713236E-4</v>
      </c>
      <c r="G25" s="442">
        <v>2.1878135441347186E-4</v>
      </c>
      <c r="H25" s="442">
        <v>2.7556676423370137E-4</v>
      </c>
      <c r="I25" s="442">
        <v>1.6688230460273044E-4</v>
      </c>
      <c r="J25" s="442">
        <v>3.3787607709910128E-4</v>
      </c>
      <c r="K25" s="442">
        <v>3.9902874954870232E-5</v>
      </c>
      <c r="L25" s="442">
        <v>2.8254661719728471E-4</v>
      </c>
      <c r="M25" s="442">
        <v>4.1275836916992601E-4</v>
      </c>
      <c r="N25" s="442">
        <v>9.7143258838087358E-5</v>
      </c>
      <c r="O25" s="442">
        <v>1.3009710290325783E-4</v>
      </c>
      <c r="P25" s="442">
        <v>2.0970305695884464E-4</v>
      </c>
      <c r="Q25" s="442">
        <v>2.8534406054448217E-4</v>
      </c>
      <c r="R25" s="442">
        <v>3.4789406255539019E-4</v>
      </c>
      <c r="S25" s="442">
        <v>2.3686954827467518E-4</v>
      </c>
      <c r="T25" s="442">
        <v>3.3077296227566026E-4</v>
      </c>
      <c r="U25" s="442">
        <v>2.8950432432925854E-4</v>
      </c>
      <c r="V25" s="442">
        <v>2.6874229469153038E-4</v>
      </c>
      <c r="W25" s="442">
        <v>1.0942992959045903</v>
      </c>
      <c r="X25" s="442">
        <v>2.8988078550567402E-4</v>
      </c>
      <c r="Y25" s="442">
        <v>6.9681279021466638E-4</v>
      </c>
      <c r="Z25" s="442">
        <v>5.2499949513686256E-4</v>
      </c>
      <c r="AA25" s="442">
        <v>1.046590347493854E-3</v>
      </c>
      <c r="AB25" s="442">
        <v>4.7560376997782283E-4</v>
      </c>
      <c r="AC25" s="442">
        <v>6.2896384172093141E-4</v>
      </c>
      <c r="AD25" s="442">
        <v>8.4512783558882728E-4</v>
      </c>
      <c r="AE25" s="442">
        <v>1.1245491287111789E-4</v>
      </c>
      <c r="AF25" s="442">
        <v>6.3370869352611357E-4</v>
      </c>
      <c r="AG25" s="442">
        <v>1.4078267671904516E-3</v>
      </c>
      <c r="AH25" s="442">
        <v>1.7916144940365144E-3</v>
      </c>
      <c r="AI25" s="442">
        <v>4.8620595578431289E-4</v>
      </c>
      <c r="AJ25" s="442">
        <v>3.5531060155983446E-4</v>
      </c>
      <c r="AK25" s="442">
        <v>5.9439100292601348E-4</v>
      </c>
      <c r="AL25" s="442">
        <v>1.6781208777848795E-2</v>
      </c>
      <c r="AM25" s="442">
        <v>2.7584985885715873E-4</v>
      </c>
      <c r="AN25" s="442">
        <v>5.2800310771352882E-5</v>
      </c>
      <c r="AO25" s="442">
        <v>6.0220122821061318E-4</v>
      </c>
      <c r="AP25" s="318">
        <f t="shared" si="0"/>
        <v>1.1261541429344137</v>
      </c>
    </row>
    <row r="26" spans="1:42" ht="12.5" x14ac:dyDescent="0.2">
      <c r="A26" s="281" t="s">
        <v>468</v>
      </c>
      <c r="B26" s="283" t="s">
        <v>50</v>
      </c>
      <c r="C26" s="442">
        <v>7.1959934584881109E-4</v>
      </c>
      <c r="D26" s="442">
        <v>8.5092503280990197E-5</v>
      </c>
      <c r="E26" s="442">
        <v>1.3647754838393738E-4</v>
      </c>
      <c r="F26" s="442">
        <v>4.9803751434657575E-4</v>
      </c>
      <c r="G26" s="442">
        <v>4.0123930800132403E-3</v>
      </c>
      <c r="H26" s="442">
        <v>3.6349581476433045E-3</v>
      </c>
      <c r="I26" s="442">
        <v>6.9220923778085834E-3</v>
      </c>
      <c r="J26" s="442">
        <v>1.680923997708377E-3</v>
      </c>
      <c r="K26" s="442">
        <v>6.1282641256736278E-4</v>
      </c>
      <c r="L26" s="442">
        <v>1.0973279348364976E-3</v>
      </c>
      <c r="M26" s="442">
        <v>3.999240262644717E-3</v>
      </c>
      <c r="N26" s="442">
        <v>3.5382869703022494E-3</v>
      </c>
      <c r="O26" s="442">
        <v>1.4211486042960715E-2</v>
      </c>
      <c r="P26" s="442">
        <v>1.6510886103063955E-3</v>
      </c>
      <c r="Q26" s="442">
        <v>9.5928227351165906E-4</v>
      </c>
      <c r="R26" s="442">
        <v>1.5633484968569234E-3</v>
      </c>
      <c r="S26" s="442">
        <v>3.4333507243581164E-3</v>
      </c>
      <c r="T26" s="442">
        <v>2.4468561653318691E-3</v>
      </c>
      <c r="U26" s="442">
        <v>2.0915803520013296E-3</v>
      </c>
      <c r="V26" s="442">
        <v>3.3864800017380046E-3</v>
      </c>
      <c r="W26" s="442">
        <v>9.5438360789246602E-4</v>
      </c>
      <c r="X26" s="442">
        <v>1.0196321323918438</v>
      </c>
      <c r="Y26" s="442">
        <v>1.7464987916925431E-3</v>
      </c>
      <c r="Z26" s="442">
        <v>3.676579983301809E-3</v>
      </c>
      <c r="AA26" s="442">
        <v>2.1630130409661733E-3</v>
      </c>
      <c r="AB26" s="442">
        <v>2.014338603559449E-3</v>
      </c>
      <c r="AC26" s="442">
        <v>2.8202861275937892E-3</v>
      </c>
      <c r="AD26" s="442">
        <v>6.9173216342533371E-3</v>
      </c>
      <c r="AE26" s="442">
        <v>2.5442505476742548E-4</v>
      </c>
      <c r="AF26" s="442">
        <v>1.5001564776843722E-3</v>
      </c>
      <c r="AG26" s="442">
        <v>1.2065794544554798E-2</v>
      </c>
      <c r="AH26" s="442">
        <v>3.8292351541153883E-3</v>
      </c>
      <c r="AI26" s="442">
        <v>6.5526424618081672E-3</v>
      </c>
      <c r="AJ26" s="442">
        <v>1.4941504935390461E-3</v>
      </c>
      <c r="AK26" s="442">
        <v>1.9703522975588066E-2</v>
      </c>
      <c r="AL26" s="442">
        <v>2.1490904948051042E-3</v>
      </c>
      <c r="AM26" s="442">
        <v>2.5912963180277858E-3</v>
      </c>
      <c r="AN26" s="442">
        <v>1.8437282623792392E-2</v>
      </c>
      <c r="AO26" s="442">
        <v>1.5252322183729797E-2</v>
      </c>
      <c r="AP26" s="318">
        <f t="shared" si="0"/>
        <v>1.1651828795422354</v>
      </c>
    </row>
    <row r="27" spans="1:42" ht="12.5" x14ac:dyDescent="0.2">
      <c r="A27" s="281" t="s">
        <v>469</v>
      </c>
      <c r="B27" s="283" t="s">
        <v>36</v>
      </c>
      <c r="C27" s="442">
        <v>3.3231528016117117E-3</v>
      </c>
      <c r="D27" s="442">
        <v>9.0997751208483246E-5</v>
      </c>
      <c r="E27" s="442">
        <v>1.3708554849411691E-4</v>
      </c>
      <c r="F27" s="442">
        <v>3.6401918544610757E-4</v>
      </c>
      <c r="G27" s="442">
        <v>1.0742691473735566E-3</v>
      </c>
      <c r="H27" s="442">
        <v>3.5409901477685522E-4</v>
      </c>
      <c r="I27" s="442">
        <v>5.373037918389151E-3</v>
      </c>
      <c r="J27" s="442">
        <v>3.6038961093402227E-3</v>
      </c>
      <c r="K27" s="442">
        <v>8.4153462447927039E-4</v>
      </c>
      <c r="L27" s="442">
        <v>3.9219147250069072E-3</v>
      </c>
      <c r="M27" s="442">
        <v>6.3916989901370309E-3</v>
      </c>
      <c r="N27" s="442">
        <v>4.6306661165675849E-3</v>
      </c>
      <c r="O27" s="442">
        <v>3.7440754139602813E-3</v>
      </c>
      <c r="P27" s="442">
        <v>4.3047389983377456E-3</v>
      </c>
      <c r="Q27" s="442">
        <v>1.7536116046983324E-3</v>
      </c>
      <c r="R27" s="442">
        <v>1.8943255582050727E-3</v>
      </c>
      <c r="S27" s="442">
        <v>1.6466025935348329E-3</v>
      </c>
      <c r="T27" s="442">
        <v>3.7274064404885497E-3</v>
      </c>
      <c r="U27" s="442">
        <v>2.1106005887791377E-3</v>
      </c>
      <c r="V27" s="442">
        <v>1.9287345786046905E-3</v>
      </c>
      <c r="W27" s="442">
        <v>9.9069062332384828E-4</v>
      </c>
      <c r="X27" s="442">
        <v>1.9101253307831528E-3</v>
      </c>
      <c r="Y27" s="442">
        <v>1.0010455056910905</v>
      </c>
      <c r="Z27" s="442">
        <v>1.3956292613710796E-2</v>
      </c>
      <c r="AA27" s="442">
        <v>3.2254419706462534E-2</v>
      </c>
      <c r="AB27" s="442">
        <v>3.9464575456192768E-3</v>
      </c>
      <c r="AC27" s="442">
        <v>3.6187632434027594E-3</v>
      </c>
      <c r="AD27" s="442">
        <v>3.0036910786060151E-3</v>
      </c>
      <c r="AE27" s="442">
        <v>9.9606892178331855E-3</v>
      </c>
      <c r="AF27" s="442">
        <v>3.8859718695960161E-3</v>
      </c>
      <c r="AG27" s="442">
        <v>1.8857551208515458E-3</v>
      </c>
      <c r="AH27" s="442">
        <v>8.5992849150827999E-3</v>
      </c>
      <c r="AI27" s="442">
        <v>6.5087136587949042E-3</v>
      </c>
      <c r="AJ27" s="442">
        <v>2.7014687304926358E-3</v>
      </c>
      <c r="AK27" s="442">
        <v>2.2982057980030562E-3</v>
      </c>
      <c r="AL27" s="442">
        <v>1.2847908337624398E-3</v>
      </c>
      <c r="AM27" s="442">
        <v>2.8494900681878136E-3</v>
      </c>
      <c r="AN27" s="442">
        <v>9.8565701509568493E-4</v>
      </c>
      <c r="AO27" s="442">
        <v>2.2435938700491528E-3</v>
      </c>
      <c r="AP27" s="318">
        <f t="shared" si="0"/>
        <v>1.1529024407701389</v>
      </c>
    </row>
    <row r="28" spans="1:42" ht="12.5" x14ac:dyDescent="0.2">
      <c r="A28" s="281" t="s">
        <v>470</v>
      </c>
      <c r="B28" s="283" t="s">
        <v>193</v>
      </c>
      <c r="C28" s="442">
        <v>5.0263185652187218E-3</v>
      </c>
      <c r="D28" s="442">
        <v>2.0554877643734921E-4</v>
      </c>
      <c r="E28" s="442">
        <v>4.4355717632041207E-4</v>
      </c>
      <c r="F28" s="442">
        <v>1.2649308388869044E-2</v>
      </c>
      <c r="G28" s="442">
        <v>7.1111131039065627E-3</v>
      </c>
      <c r="H28" s="442">
        <v>1.5639902974628122E-2</v>
      </c>
      <c r="I28" s="442">
        <v>2.5839959318895094E-2</v>
      </c>
      <c r="J28" s="442">
        <v>1.3434484749995125E-2</v>
      </c>
      <c r="K28" s="442">
        <v>3.3006359019295741E-3</v>
      </c>
      <c r="L28" s="442">
        <v>1.5626970917768001E-2</v>
      </c>
      <c r="M28" s="442">
        <v>2.5940121212294366E-2</v>
      </c>
      <c r="N28" s="442">
        <v>2.0208429731405783E-2</v>
      </c>
      <c r="O28" s="442">
        <v>1.7667446471401463E-2</v>
      </c>
      <c r="P28" s="442">
        <v>1.1425995434675667E-2</v>
      </c>
      <c r="Q28" s="442">
        <v>6.8059140396421851E-3</v>
      </c>
      <c r="R28" s="442">
        <v>5.3114634465488784E-3</v>
      </c>
      <c r="S28" s="442">
        <v>5.202265304364264E-3</v>
      </c>
      <c r="T28" s="442">
        <v>1.3134769697240156E-2</v>
      </c>
      <c r="U28" s="442">
        <v>4.9362442538508381E-3</v>
      </c>
      <c r="V28" s="442">
        <v>3.1080656928506672E-3</v>
      </c>
      <c r="W28" s="442">
        <v>6.5033974622555387E-3</v>
      </c>
      <c r="X28" s="442">
        <v>8.9606178652691104E-3</v>
      </c>
      <c r="Y28" s="442">
        <v>2.5154734701510247E-3</v>
      </c>
      <c r="Z28" s="442">
        <v>1.0445653051407879</v>
      </c>
      <c r="AA28" s="442">
        <v>2.0000085793809096E-2</v>
      </c>
      <c r="AB28" s="442">
        <v>3.3673089554739792E-2</v>
      </c>
      <c r="AC28" s="442">
        <v>1.0553411603734679E-2</v>
      </c>
      <c r="AD28" s="442">
        <v>2.7358767309156925E-3</v>
      </c>
      <c r="AE28" s="442">
        <v>8.2786720597114892E-4</v>
      </c>
      <c r="AF28" s="442">
        <v>4.4316412410315012E-3</v>
      </c>
      <c r="AG28" s="442">
        <v>1.6163949134125155E-3</v>
      </c>
      <c r="AH28" s="442">
        <v>6.1430730619900951E-3</v>
      </c>
      <c r="AI28" s="442">
        <v>9.9760267394827674E-3</v>
      </c>
      <c r="AJ28" s="442">
        <v>5.1677163163920473E-3</v>
      </c>
      <c r="AK28" s="442">
        <v>2.5120861536005994E-3</v>
      </c>
      <c r="AL28" s="442">
        <v>3.0689211980715943E-3</v>
      </c>
      <c r="AM28" s="442">
        <v>1.7529999042582046E-2</v>
      </c>
      <c r="AN28" s="442">
        <v>4.4252484923472755E-3</v>
      </c>
      <c r="AO28" s="442">
        <v>4.0653971454362092E-3</v>
      </c>
      <c r="AP28" s="318">
        <f t="shared" si="0"/>
        <v>1.3982247471447868</v>
      </c>
    </row>
    <row r="29" spans="1:42" ht="12.5" x14ac:dyDescent="0.2">
      <c r="A29" s="281" t="s">
        <v>471</v>
      </c>
      <c r="B29" s="283" t="s">
        <v>286</v>
      </c>
      <c r="C29" s="442">
        <v>4.401804471392008E-4</v>
      </c>
      <c r="D29" s="442">
        <v>3.3995429486600603E-5</v>
      </c>
      <c r="E29" s="442">
        <v>6.5262416079654617E-5</v>
      </c>
      <c r="F29" s="442">
        <v>6.9232862530404878E-5</v>
      </c>
      <c r="G29" s="442">
        <v>1.296128473734715E-3</v>
      </c>
      <c r="H29" s="442">
        <v>5.9354699421420033E-5</v>
      </c>
      <c r="I29" s="442">
        <v>1.7394431462913805E-3</v>
      </c>
      <c r="J29" s="442">
        <v>1.558174779570095E-3</v>
      </c>
      <c r="K29" s="442">
        <v>4.5951026954959743E-4</v>
      </c>
      <c r="L29" s="442">
        <v>6.7889812698928578E-4</v>
      </c>
      <c r="M29" s="442">
        <v>9.5193864506150339E-4</v>
      </c>
      <c r="N29" s="442">
        <v>7.0754681356261949E-4</v>
      </c>
      <c r="O29" s="442">
        <v>5.6995912174339551E-4</v>
      </c>
      <c r="P29" s="442">
        <v>4.731161057956621E-4</v>
      </c>
      <c r="Q29" s="442">
        <v>4.8526096995419796E-4</v>
      </c>
      <c r="R29" s="442">
        <v>3.7771890597799887E-4</v>
      </c>
      <c r="S29" s="442">
        <v>4.6260198742651825E-4</v>
      </c>
      <c r="T29" s="442">
        <v>1.1122667699628688E-3</v>
      </c>
      <c r="U29" s="442">
        <v>4.3517453340662435E-4</v>
      </c>
      <c r="V29" s="442">
        <v>2.0981849351285945E-4</v>
      </c>
      <c r="W29" s="442">
        <v>2.7405618024789832E-4</v>
      </c>
      <c r="X29" s="442">
        <v>6.4477458697054127E-4</v>
      </c>
      <c r="Y29" s="442">
        <v>5.6440191792610944E-4</v>
      </c>
      <c r="Z29" s="442">
        <v>3.5406162100940218E-4</v>
      </c>
      <c r="AA29" s="442">
        <v>1.0557036385046863</v>
      </c>
      <c r="AB29" s="442">
        <v>5.7803349167706887E-3</v>
      </c>
      <c r="AC29" s="442">
        <v>1.4878946270261632E-3</v>
      </c>
      <c r="AD29" s="442">
        <v>8.147767023172879E-4</v>
      </c>
      <c r="AE29" s="442">
        <v>1.3784188859887559E-4</v>
      </c>
      <c r="AF29" s="442">
        <v>8.8558908940381139E-4</v>
      </c>
      <c r="AG29" s="442">
        <v>2.655451556138771E-4</v>
      </c>
      <c r="AH29" s="442">
        <v>2.5907287246639448E-3</v>
      </c>
      <c r="AI29" s="442">
        <v>5.7786982892837667E-3</v>
      </c>
      <c r="AJ29" s="442">
        <v>2.836950095670668E-3</v>
      </c>
      <c r="AK29" s="442">
        <v>1.5239903184644864E-3</v>
      </c>
      <c r="AL29" s="442">
        <v>5.545613413600641E-4</v>
      </c>
      <c r="AM29" s="442">
        <v>5.8494045748465288E-3</v>
      </c>
      <c r="AN29" s="442">
        <v>3.1890960754349439E-4</v>
      </c>
      <c r="AO29" s="442">
        <v>1.2389730570224386E-3</v>
      </c>
      <c r="AP29" s="318">
        <f t="shared" si="0"/>
        <v>1.0985517411396006</v>
      </c>
    </row>
    <row r="30" spans="1:42" ht="12.5" x14ac:dyDescent="0.2">
      <c r="A30" s="281" t="s">
        <v>472</v>
      </c>
      <c r="B30" s="283" t="s">
        <v>282</v>
      </c>
      <c r="C30" s="442">
        <v>3.5048442961874089E-4</v>
      </c>
      <c r="D30" s="442">
        <v>3.3223057014521587E-5</v>
      </c>
      <c r="E30" s="442">
        <v>4.0718349884983913E-5</v>
      </c>
      <c r="F30" s="442">
        <v>2.7445222914293326E-4</v>
      </c>
      <c r="G30" s="442">
        <v>7.0313546918452079E-4</v>
      </c>
      <c r="H30" s="442">
        <v>1.901927182977114E-4</v>
      </c>
      <c r="I30" s="442">
        <v>8.7275799435096967E-4</v>
      </c>
      <c r="J30" s="442">
        <v>1.5598572576600894E-3</v>
      </c>
      <c r="K30" s="442">
        <v>4.2340890494673698E-5</v>
      </c>
      <c r="L30" s="442">
        <v>1.5916680478251968E-4</v>
      </c>
      <c r="M30" s="442">
        <v>1.5929763849091495E-3</v>
      </c>
      <c r="N30" s="442">
        <v>3.2473567909036829E-4</v>
      </c>
      <c r="O30" s="442">
        <v>3.0858182865613627E-4</v>
      </c>
      <c r="P30" s="442">
        <v>1.8317267843425317E-4</v>
      </c>
      <c r="Q30" s="442">
        <v>1.1699730832526809E-4</v>
      </c>
      <c r="R30" s="442">
        <v>9.8940798292713574E-5</v>
      </c>
      <c r="S30" s="442">
        <v>4.9213232819944792E-4</v>
      </c>
      <c r="T30" s="442">
        <v>6.2415931437052917E-4</v>
      </c>
      <c r="U30" s="442">
        <v>2.2389776755324549E-4</v>
      </c>
      <c r="V30" s="442">
        <v>1.8563694047893633E-4</v>
      </c>
      <c r="W30" s="442">
        <v>3.2982905634374403E-4</v>
      </c>
      <c r="X30" s="442">
        <v>3.3029263629965976E-4</v>
      </c>
      <c r="Y30" s="442">
        <v>1.3026875823571459E-3</v>
      </c>
      <c r="Z30" s="442">
        <v>7.8363982893594857E-3</v>
      </c>
      <c r="AA30" s="442">
        <v>1.6228904181166725E-3</v>
      </c>
      <c r="AB30" s="442">
        <v>1.0004029106938697</v>
      </c>
      <c r="AC30" s="442">
        <v>1.012156467513587E-3</v>
      </c>
      <c r="AD30" s="442">
        <v>2.0978536453336713E-3</v>
      </c>
      <c r="AE30" s="442">
        <v>8.7069635305818345E-5</v>
      </c>
      <c r="AF30" s="442">
        <v>1.8634710718949087E-3</v>
      </c>
      <c r="AG30" s="442">
        <v>6.8922673713425818E-4</v>
      </c>
      <c r="AH30" s="442">
        <v>1.6659098694370926E-2</v>
      </c>
      <c r="AI30" s="442">
        <v>3.3672778299767732E-3</v>
      </c>
      <c r="AJ30" s="442">
        <v>2.4203961835297036E-3</v>
      </c>
      <c r="AK30" s="442">
        <v>1.3928156731270386E-4</v>
      </c>
      <c r="AL30" s="442">
        <v>3.6276156744430126E-4</v>
      </c>
      <c r="AM30" s="442">
        <v>1.1460977336451799E-2</v>
      </c>
      <c r="AN30" s="442">
        <v>1.8236308027912664E-4</v>
      </c>
      <c r="AO30" s="442">
        <v>9.9751619117840907E-3</v>
      </c>
      <c r="AP30" s="318">
        <f t="shared" si="0"/>
        <v>1.0605445027216356</v>
      </c>
    </row>
    <row r="31" spans="1:42" ht="12.5" x14ac:dyDescent="0.2">
      <c r="A31" s="281" t="s">
        <v>473</v>
      </c>
      <c r="B31" s="283" t="s">
        <v>385</v>
      </c>
      <c r="C31" s="442">
        <v>1.8421450193416997E-2</v>
      </c>
      <c r="D31" s="442">
        <v>9.593748715804257E-3</v>
      </c>
      <c r="E31" s="442">
        <v>3.3696555451492229E-2</v>
      </c>
      <c r="F31" s="442">
        <v>7.29190701705655E-3</v>
      </c>
      <c r="G31" s="442">
        <v>2.071632131490439E-2</v>
      </c>
      <c r="H31" s="442">
        <v>1.9126184476437998E-2</v>
      </c>
      <c r="I31" s="442">
        <v>2.2002468787600305E-2</v>
      </c>
      <c r="J31" s="442">
        <v>9.9992308962392508E-3</v>
      </c>
      <c r="K31" s="442">
        <v>2.535064962158056E-3</v>
      </c>
      <c r="L31" s="442">
        <v>1.4953383157360538E-2</v>
      </c>
      <c r="M31" s="442">
        <v>9.857946158681203E-3</v>
      </c>
      <c r="N31" s="442">
        <v>6.0317162617605832E-3</v>
      </c>
      <c r="O31" s="442">
        <v>1.0659779052072474E-2</v>
      </c>
      <c r="P31" s="442">
        <v>1.1623781061237671E-2</v>
      </c>
      <c r="Q31" s="442">
        <v>1.1457151249332997E-2</v>
      </c>
      <c r="R31" s="442">
        <v>1.0414813477676121E-2</v>
      </c>
      <c r="S31" s="442">
        <v>1.3061565356838521E-2</v>
      </c>
      <c r="T31" s="442">
        <v>1.0870356986729435E-2</v>
      </c>
      <c r="U31" s="442">
        <v>1.3358131763459732E-2</v>
      </c>
      <c r="V31" s="442">
        <v>1.1231990583069782E-2</v>
      </c>
      <c r="W31" s="442">
        <v>1.0946778486816687E-2</v>
      </c>
      <c r="X31" s="442">
        <v>1.8646512514833794E-2</v>
      </c>
      <c r="Y31" s="442">
        <v>1.5062307741238167E-2</v>
      </c>
      <c r="Z31" s="442">
        <v>4.9357376827906686E-3</v>
      </c>
      <c r="AA31" s="442">
        <v>5.9795893738717396E-3</v>
      </c>
      <c r="AB31" s="442">
        <v>4.6076425124926927E-3</v>
      </c>
      <c r="AC31" s="442">
        <v>1.0034698061871667</v>
      </c>
      <c r="AD31" s="442">
        <v>2.3266763601704722E-3</v>
      </c>
      <c r="AE31" s="442">
        <v>5.1552911994019138E-4</v>
      </c>
      <c r="AF31" s="442">
        <v>3.427614704989482E-3</v>
      </c>
      <c r="AG31" s="442">
        <v>5.6083615827847103E-3</v>
      </c>
      <c r="AH31" s="442">
        <v>3.2907100807894403E-3</v>
      </c>
      <c r="AI31" s="442">
        <v>5.1172258836412248E-3</v>
      </c>
      <c r="AJ31" s="442">
        <v>1.5945244962907258E-2</v>
      </c>
      <c r="AK31" s="442">
        <v>1.0790222664344134E-2</v>
      </c>
      <c r="AL31" s="442">
        <v>9.960017656401178E-3</v>
      </c>
      <c r="AM31" s="442">
        <v>2.1641046460978145E-2</v>
      </c>
      <c r="AN31" s="442">
        <v>2.4211678656880765E-2</v>
      </c>
      <c r="AO31" s="442">
        <v>1.6371728964785167E-2</v>
      </c>
      <c r="AP31" s="318">
        <f t="shared" si="0"/>
        <v>1.4333862495563661</v>
      </c>
    </row>
    <row r="32" spans="1:42" ht="12.5" x14ac:dyDescent="0.2">
      <c r="A32" s="281" t="s">
        <v>474</v>
      </c>
      <c r="B32" s="283" t="s">
        <v>37</v>
      </c>
      <c r="C32" s="442">
        <v>2.4542086426128235E-3</v>
      </c>
      <c r="D32" s="442">
        <v>1.6915424767159455E-4</v>
      </c>
      <c r="E32" s="442">
        <v>2.9861501210883673E-4</v>
      </c>
      <c r="F32" s="442">
        <v>3.3783947743074715E-2</v>
      </c>
      <c r="G32" s="442">
        <v>2.4064466064782223E-3</v>
      </c>
      <c r="H32" s="442">
        <v>7.2882841546739836E-3</v>
      </c>
      <c r="I32" s="442">
        <v>3.7594900465515316E-3</v>
      </c>
      <c r="J32" s="442">
        <v>2.7425516194333928E-3</v>
      </c>
      <c r="K32" s="442">
        <v>1.3307016220613314E-3</v>
      </c>
      <c r="L32" s="442">
        <v>1.5247452148047305E-3</v>
      </c>
      <c r="M32" s="442">
        <v>4.8482058811259547E-3</v>
      </c>
      <c r="N32" s="442">
        <v>1.9266404044613332E-3</v>
      </c>
      <c r="O32" s="442">
        <v>3.7560727950560046E-3</v>
      </c>
      <c r="P32" s="442">
        <v>4.9484368139070724E-3</v>
      </c>
      <c r="Q32" s="442">
        <v>2.9020979123994786E-3</v>
      </c>
      <c r="R32" s="442">
        <v>2.8800729110048345E-3</v>
      </c>
      <c r="S32" s="442">
        <v>4.9893316557558303E-3</v>
      </c>
      <c r="T32" s="442">
        <v>2.6477639312771162E-3</v>
      </c>
      <c r="U32" s="442">
        <v>2.7591642967737212E-3</v>
      </c>
      <c r="V32" s="442">
        <v>2.8400107118295242E-3</v>
      </c>
      <c r="W32" s="442">
        <v>1.956453763437214E-3</v>
      </c>
      <c r="X32" s="442">
        <v>7.1611843485424537E-3</v>
      </c>
      <c r="Y32" s="442">
        <v>5.517601359093227E-3</v>
      </c>
      <c r="Z32" s="442">
        <v>8.2350655314270202E-3</v>
      </c>
      <c r="AA32" s="442">
        <v>1.0530466198574551E-2</v>
      </c>
      <c r="AB32" s="442">
        <v>1.0960628035588614E-2</v>
      </c>
      <c r="AC32" s="442">
        <v>7.9750409203973704E-3</v>
      </c>
      <c r="AD32" s="442">
        <v>1.0195459755364535</v>
      </c>
      <c r="AE32" s="442">
        <v>3.0182297689375089E-2</v>
      </c>
      <c r="AF32" s="442">
        <v>4.8392169082282577E-3</v>
      </c>
      <c r="AG32" s="442">
        <v>2.7626255927101807E-3</v>
      </c>
      <c r="AH32" s="442">
        <v>8.8503389290453122E-3</v>
      </c>
      <c r="AI32" s="442">
        <v>3.849898724463344E-3</v>
      </c>
      <c r="AJ32" s="442">
        <v>3.6121921083033972E-3</v>
      </c>
      <c r="AK32" s="442">
        <v>1.1440042125461696E-2</v>
      </c>
      <c r="AL32" s="442">
        <v>2.8574331315982396E-3</v>
      </c>
      <c r="AM32" s="442">
        <v>3.5106630673680576E-3</v>
      </c>
      <c r="AN32" s="442">
        <v>9.7180238565863558E-4</v>
      </c>
      <c r="AO32" s="442">
        <v>3.8341657999319584E-3</v>
      </c>
      <c r="AP32" s="318">
        <f t="shared" si="0"/>
        <v>1.2350148685787883</v>
      </c>
    </row>
    <row r="33" spans="1:42" ht="12.5" x14ac:dyDescent="0.2">
      <c r="A33" s="281" t="s">
        <v>475</v>
      </c>
      <c r="B33" s="283" t="s">
        <v>38</v>
      </c>
      <c r="C33" s="442">
        <v>2.6175789087167175E-3</v>
      </c>
      <c r="D33" s="442">
        <v>4.7623048670643298E-4</v>
      </c>
      <c r="E33" s="442">
        <v>8.7510472991237319E-4</v>
      </c>
      <c r="F33" s="442">
        <v>1.0002592585078272E-3</v>
      </c>
      <c r="G33" s="442">
        <v>2.3134653132287374E-3</v>
      </c>
      <c r="H33" s="442">
        <v>7.8946413378291024E-4</v>
      </c>
      <c r="I33" s="442">
        <v>2.0194569594442807E-3</v>
      </c>
      <c r="J33" s="442">
        <v>2.1517541518903485E-3</v>
      </c>
      <c r="K33" s="442">
        <v>8.6254629488111427E-4</v>
      </c>
      <c r="L33" s="442">
        <v>1.0850388759643555E-3</v>
      </c>
      <c r="M33" s="442">
        <v>2.7563881236387523E-3</v>
      </c>
      <c r="N33" s="442">
        <v>1.3990450737275122E-3</v>
      </c>
      <c r="O33" s="442">
        <v>1.5220777614966814E-3</v>
      </c>
      <c r="P33" s="442">
        <v>3.5854826830078951E-3</v>
      </c>
      <c r="Q33" s="442">
        <v>2.5702214914381551E-3</v>
      </c>
      <c r="R33" s="442">
        <v>2.0491177579195418E-3</v>
      </c>
      <c r="S33" s="442">
        <v>2.4693996918828676E-3</v>
      </c>
      <c r="T33" s="442">
        <v>1.0155778795518857E-3</v>
      </c>
      <c r="U33" s="442">
        <v>2.3977949448075225E-3</v>
      </c>
      <c r="V33" s="442">
        <v>2.3597080694912572E-3</v>
      </c>
      <c r="W33" s="442">
        <v>9.0755938640115137E-4</v>
      </c>
      <c r="X33" s="442">
        <v>2.5075089935632194E-3</v>
      </c>
      <c r="Y33" s="442">
        <v>4.1175169248901444E-3</v>
      </c>
      <c r="Z33" s="442">
        <v>2.42703093427894E-3</v>
      </c>
      <c r="AA33" s="442">
        <v>1.5923253698547353E-3</v>
      </c>
      <c r="AB33" s="442">
        <v>1.4583713743305683E-3</v>
      </c>
      <c r="AC33" s="442">
        <v>2.5382201102302167E-2</v>
      </c>
      <c r="AD33" s="442">
        <v>1.3984866832556836E-2</v>
      </c>
      <c r="AE33" s="442">
        <v>1.016289580824465</v>
      </c>
      <c r="AF33" s="442">
        <v>1.9665890842136796E-2</v>
      </c>
      <c r="AG33" s="442">
        <v>2.6789380008722951E-2</v>
      </c>
      <c r="AH33" s="442">
        <v>2.1432627129034662E-3</v>
      </c>
      <c r="AI33" s="442">
        <v>5.1153232098472444E-3</v>
      </c>
      <c r="AJ33" s="442">
        <v>1.9135610246323546E-2</v>
      </c>
      <c r="AK33" s="442">
        <v>1.5226637759093581E-2</v>
      </c>
      <c r="AL33" s="442">
        <v>3.9589947560919343E-3</v>
      </c>
      <c r="AM33" s="442">
        <v>1.017520019724706E-2</v>
      </c>
      <c r="AN33" s="442">
        <v>1.062482633822638E-3</v>
      </c>
      <c r="AO33" s="442">
        <v>2.3555217150576575E-2</v>
      </c>
      <c r="AP33" s="318">
        <f t="shared" si="0"/>
        <v>1.2082554566988288</v>
      </c>
    </row>
    <row r="34" spans="1:42" ht="12.5" x14ac:dyDescent="0.2">
      <c r="A34" s="281" t="s">
        <v>476</v>
      </c>
      <c r="B34" s="283" t="s">
        <v>477</v>
      </c>
      <c r="C34" s="442">
        <v>7.2024302350257498E-3</v>
      </c>
      <c r="D34" s="442">
        <v>8.7767426628630046E-3</v>
      </c>
      <c r="E34" s="442">
        <v>2.6397197161120799E-4</v>
      </c>
      <c r="F34" s="442">
        <v>6.1954281542696038E-4</v>
      </c>
      <c r="G34" s="442">
        <v>6.8274917583981938E-3</v>
      </c>
      <c r="H34" s="442">
        <v>2.3802999858538575E-3</v>
      </c>
      <c r="I34" s="442">
        <v>8.7039832010944521E-3</v>
      </c>
      <c r="J34" s="442">
        <v>5.1071770907132868E-3</v>
      </c>
      <c r="K34" s="442">
        <v>4.2771417779991208E-3</v>
      </c>
      <c r="L34" s="442">
        <v>4.152382810964258E-3</v>
      </c>
      <c r="M34" s="442">
        <v>1.0718947030771206E-2</v>
      </c>
      <c r="N34" s="442">
        <v>4.2047442496434898E-3</v>
      </c>
      <c r="O34" s="442">
        <v>7.1821850453085553E-3</v>
      </c>
      <c r="P34" s="442">
        <v>4.9582193276551138E-3</v>
      </c>
      <c r="Q34" s="442">
        <v>3.9744318406682725E-3</v>
      </c>
      <c r="R34" s="442">
        <v>3.3906055399648589E-3</v>
      </c>
      <c r="S34" s="442">
        <v>4.1751026720533123E-3</v>
      </c>
      <c r="T34" s="442">
        <v>4.2321707829150604E-3</v>
      </c>
      <c r="U34" s="442">
        <v>4.5964938033019164E-3</v>
      </c>
      <c r="V34" s="442">
        <v>4.840717814667949E-3</v>
      </c>
      <c r="W34" s="442">
        <v>3.8275574567019225E-3</v>
      </c>
      <c r="X34" s="442">
        <v>2.0620728261087216E-2</v>
      </c>
      <c r="Y34" s="442">
        <v>6.3902588616862642E-3</v>
      </c>
      <c r="Z34" s="442">
        <v>7.7274986459228232E-3</v>
      </c>
      <c r="AA34" s="442">
        <v>3.8582963320819294E-3</v>
      </c>
      <c r="AB34" s="442">
        <v>1.0059785332026281E-2</v>
      </c>
      <c r="AC34" s="442">
        <v>5.0356714617579472E-3</v>
      </c>
      <c r="AD34" s="442">
        <v>6.7909674605062037E-3</v>
      </c>
      <c r="AE34" s="442">
        <v>3.4927262998569293E-4</v>
      </c>
      <c r="AF34" s="442">
        <v>1.0115981500503013</v>
      </c>
      <c r="AG34" s="442">
        <v>4.4990534183045831E-3</v>
      </c>
      <c r="AH34" s="442">
        <v>5.6952925033825937E-3</v>
      </c>
      <c r="AI34" s="442">
        <v>4.347355155271993E-3</v>
      </c>
      <c r="AJ34" s="442">
        <v>3.1466401721988928E-3</v>
      </c>
      <c r="AK34" s="442">
        <v>6.8574528531927959E-3</v>
      </c>
      <c r="AL34" s="442">
        <v>2.6230077828227859E-3</v>
      </c>
      <c r="AM34" s="442">
        <v>6.5129256771733956E-3</v>
      </c>
      <c r="AN34" s="442">
        <v>9.756648243979307E-3</v>
      </c>
      <c r="AO34" s="442">
        <v>1.8199499782255452E-2</v>
      </c>
      <c r="AP34" s="318">
        <f t="shared" si="0"/>
        <v>1.2202813447152838</v>
      </c>
    </row>
    <row r="35" spans="1:42" ht="12.5" x14ac:dyDescent="0.2">
      <c r="A35" s="281" t="s">
        <v>478</v>
      </c>
      <c r="B35" s="283" t="s">
        <v>194</v>
      </c>
      <c r="C35" s="442">
        <v>5.2879545514029436E-4</v>
      </c>
      <c r="D35" s="442">
        <v>1.0228241756248933E-4</v>
      </c>
      <c r="E35" s="442">
        <v>1.5726473128086725E-4</v>
      </c>
      <c r="F35" s="442">
        <v>4.0614733103559329E-4</v>
      </c>
      <c r="G35" s="442">
        <v>6.2521987004057853E-4</v>
      </c>
      <c r="H35" s="442">
        <v>2.1494298605310384E-4</v>
      </c>
      <c r="I35" s="442">
        <v>7.1457158921808524E-4</v>
      </c>
      <c r="J35" s="442">
        <v>1.4198143114546235E-3</v>
      </c>
      <c r="K35" s="442">
        <v>3.991301617634019E-5</v>
      </c>
      <c r="L35" s="442">
        <v>5.5182688050927904E-4</v>
      </c>
      <c r="M35" s="442">
        <v>7.8193802852386126E-4</v>
      </c>
      <c r="N35" s="442">
        <v>2.7502765028441221E-4</v>
      </c>
      <c r="O35" s="442">
        <v>4.5747909409674331E-4</v>
      </c>
      <c r="P35" s="442">
        <v>8.3698870091202893E-4</v>
      </c>
      <c r="Q35" s="442">
        <v>8.9698176672754564E-4</v>
      </c>
      <c r="R35" s="442">
        <v>1.242021039688568E-3</v>
      </c>
      <c r="S35" s="442">
        <v>9.7385682681425773E-4</v>
      </c>
      <c r="T35" s="442">
        <v>8.9586005048918787E-4</v>
      </c>
      <c r="U35" s="442">
        <v>1.5774800623700059E-3</v>
      </c>
      <c r="V35" s="442">
        <v>2.3287860670972711E-3</v>
      </c>
      <c r="W35" s="442">
        <v>4.1288376904202219E-4</v>
      </c>
      <c r="X35" s="442">
        <v>8.2225142623434998E-4</v>
      </c>
      <c r="Y35" s="442">
        <v>1.2440310550947695E-3</v>
      </c>
      <c r="Z35" s="442">
        <v>9.1095801436324444E-4</v>
      </c>
      <c r="AA35" s="442">
        <v>5.1405819283638025E-3</v>
      </c>
      <c r="AB35" s="442">
        <v>1.2311887041013914E-3</v>
      </c>
      <c r="AC35" s="442">
        <v>4.5276261887636123E-3</v>
      </c>
      <c r="AD35" s="442">
        <v>6.8458427424894688E-3</v>
      </c>
      <c r="AE35" s="442">
        <v>3.53615906972161E-4</v>
      </c>
      <c r="AF35" s="442">
        <v>1.6184373224022435E-3</v>
      </c>
      <c r="AG35" s="442">
        <v>1.0110707065737696</v>
      </c>
      <c r="AH35" s="442">
        <v>3.6586975845473027E-3</v>
      </c>
      <c r="AI35" s="442">
        <v>2.8703190676341341E-3</v>
      </c>
      <c r="AJ35" s="442">
        <v>1.485439710867074E-3</v>
      </c>
      <c r="AK35" s="442">
        <v>8.3034392991332834E-3</v>
      </c>
      <c r="AL35" s="442">
        <v>2.7072533975229453E-3</v>
      </c>
      <c r="AM35" s="442">
        <v>2.5286065734279883E-3</v>
      </c>
      <c r="AN35" s="442">
        <v>2.4503766603145702E-4</v>
      </c>
      <c r="AO35" s="442">
        <v>7.393548869932748E-3</v>
      </c>
      <c r="AP35" s="318">
        <f t="shared" si="0"/>
        <v>1.0710041148062361</v>
      </c>
    </row>
    <row r="36" spans="1:42" ht="12.5" x14ac:dyDescent="0.2">
      <c r="A36" s="281" t="s">
        <v>479</v>
      </c>
      <c r="B36" s="283" t="s">
        <v>39</v>
      </c>
      <c r="C36" s="442">
        <v>3.0942460427711097E-4</v>
      </c>
      <c r="D36" s="442">
        <v>1.9410269342801882E-5</v>
      </c>
      <c r="E36" s="442">
        <v>2.5890112578162651E-5</v>
      </c>
      <c r="F36" s="442">
        <v>1.8771614206111046E-3</v>
      </c>
      <c r="G36" s="442">
        <v>4.6402969006191248E-4</v>
      </c>
      <c r="H36" s="442">
        <v>5.9840648903588915E-4</v>
      </c>
      <c r="I36" s="442">
        <v>2.7356255014209072E-4</v>
      </c>
      <c r="J36" s="442">
        <v>1.5135003559996486E-4</v>
      </c>
      <c r="K36" s="442">
        <v>5.9935353915719927E-5</v>
      </c>
      <c r="L36" s="442">
        <v>1.3454605360768872E-4</v>
      </c>
      <c r="M36" s="442">
        <v>6.0612494423284348E-4</v>
      </c>
      <c r="N36" s="442">
        <v>2.6778607787739122E-4</v>
      </c>
      <c r="O36" s="442">
        <v>4.0713561376614542E-4</v>
      </c>
      <c r="P36" s="442">
        <v>3.0998769349422039E-4</v>
      </c>
      <c r="Q36" s="442">
        <v>5.7652643604537044E-4</v>
      </c>
      <c r="R36" s="442">
        <v>4.6530415514969354E-4</v>
      </c>
      <c r="S36" s="442">
        <v>2.6090657117765339E-4</v>
      </c>
      <c r="T36" s="442">
        <v>1.2761508730147221E-4</v>
      </c>
      <c r="U36" s="442">
        <v>2.5300537027311842E-4</v>
      </c>
      <c r="V36" s="442">
        <v>1.771824253236766E-4</v>
      </c>
      <c r="W36" s="442">
        <v>1.6605897874982418E-4</v>
      </c>
      <c r="X36" s="442">
        <v>2.5185738817653678E-4</v>
      </c>
      <c r="Y36" s="442">
        <v>1.0541535181515264E-3</v>
      </c>
      <c r="Z36" s="442">
        <v>2.6632350345853561E-4</v>
      </c>
      <c r="AA36" s="442">
        <v>7.6111174500185597E-4</v>
      </c>
      <c r="AB36" s="442">
        <v>1.6730746767658425E-3</v>
      </c>
      <c r="AC36" s="442">
        <v>6.3147575946846625E-4</v>
      </c>
      <c r="AD36" s="442">
        <v>6.0607827222929794E-4</v>
      </c>
      <c r="AE36" s="442">
        <v>8.3424065938316716E-5</v>
      </c>
      <c r="AF36" s="442">
        <v>8.4274982273405813E-4</v>
      </c>
      <c r="AG36" s="442">
        <v>2.2470358828193213E-4</v>
      </c>
      <c r="AH36" s="442">
        <v>1.0003120293315528</v>
      </c>
      <c r="AI36" s="442">
        <v>9.598170000117603E-4</v>
      </c>
      <c r="AJ36" s="442">
        <v>3.0877088261279252E-4</v>
      </c>
      <c r="AK36" s="442">
        <v>6.9121266964437388E-4</v>
      </c>
      <c r="AL36" s="442">
        <v>3.0868633447189302E-4</v>
      </c>
      <c r="AM36" s="442">
        <v>3.4108324551277038E-4</v>
      </c>
      <c r="AN36" s="442">
        <v>1.1642397118931874E-4</v>
      </c>
      <c r="AO36" s="442">
        <v>0.18970842073762881</v>
      </c>
      <c r="AP36" s="318">
        <f t="shared" si="0"/>
        <v>1.0169643257077661</v>
      </c>
    </row>
    <row r="37" spans="1:42" ht="12.5" x14ac:dyDescent="0.2">
      <c r="A37" s="281" t="s">
        <v>480</v>
      </c>
      <c r="B37" s="283" t="s">
        <v>40</v>
      </c>
      <c r="C37" s="442">
        <v>7.7239999921722866E-6</v>
      </c>
      <c r="D37" s="442">
        <v>4.4479556107898685E-6</v>
      </c>
      <c r="E37" s="442">
        <v>2.5883753712770507E-6</v>
      </c>
      <c r="F37" s="442">
        <v>1.9022792230915888E-5</v>
      </c>
      <c r="G37" s="442">
        <v>7.0610855380270375E-5</v>
      </c>
      <c r="H37" s="442">
        <v>7.2165157542709384E-6</v>
      </c>
      <c r="I37" s="442">
        <v>1.0081544215275994E-4</v>
      </c>
      <c r="J37" s="442">
        <v>2.1596910616758944E-4</v>
      </c>
      <c r="K37" s="442">
        <v>1.860734333770206E-6</v>
      </c>
      <c r="L37" s="442">
        <v>1.8086477556853223E-4</v>
      </c>
      <c r="M37" s="442">
        <v>1.1854440577591932E-5</v>
      </c>
      <c r="N37" s="442">
        <v>4.1932807554049579E-6</v>
      </c>
      <c r="O37" s="442">
        <v>6.4724500637802462E-6</v>
      </c>
      <c r="P37" s="442">
        <v>2.5387039802297017E-4</v>
      </c>
      <c r="Q37" s="442">
        <v>1.7738115779257907E-5</v>
      </c>
      <c r="R37" s="442">
        <v>1.9534492811418524E-4</v>
      </c>
      <c r="S37" s="442">
        <v>1.7489259025026578E-5</v>
      </c>
      <c r="T37" s="442">
        <v>8.062888569449197E-4</v>
      </c>
      <c r="U37" s="442">
        <v>9.2835591578524664E-4</v>
      </c>
      <c r="V37" s="442">
        <v>1.2735668523776746E-3</v>
      </c>
      <c r="W37" s="442">
        <v>1.1803182258648342E-4</v>
      </c>
      <c r="X37" s="442">
        <v>1.5340372139101621E-5</v>
      </c>
      <c r="Y37" s="442">
        <v>1.626323586221494E-4</v>
      </c>
      <c r="Z37" s="442">
        <v>1.2743727806366169E-5</v>
      </c>
      <c r="AA37" s="442">
        <v>3.2587578583680686E-5</v>
      </c>
      <c r="AB37" s="442">
        <v>1.5864434142383423E-5</v>
      </c>
      <c r="AC37" s="442">
        <v>5.7196600695823852E-5</v>
      </c>
      <c r="AD37" s="442">
        <v>3.1380985600840534E-4</v>
      </c>
      <c r="AE37" s="442">
        <v>1.2054983504105174E-5</v>
      </c>
      <c r="AF37" s="442">
        <v>1.8372312708624889E-4</v>
      </c>
      <c r="AG37" s="442">
        <v>2.7776335508543147E-3</v>
      </c>
      <c r="AH37" s="442">
        <v>1.4108684255815385E-4</v>
      </c>
      <c r="AI37" s="442">
        <v>1.0000168758078234</v>
      </c>
      <c r="AJ37" s="442">
        <v>1.0436143079146108E-4</v>
      </c>
      <c r="AK37" s="442">
        <v>3.4473724072131321E-5</v>
      </c>
      <c r="AL37" s="442">
        <v>1.3080795123236903E-4</v>
      </c>
      <c r="AM37" s="442">
        <v>2.106251177206201E-4</v>
      </c>
      <c r="AN37" s="442">
        <v>1.9255481806007008E-5</v>
      </c>
      <c r="AO37" s="442">
        <v>3.8248439388197678E-4</v>
      </c>
      <c r="AP37" s="318">
        <f t="shared" si="0"/>
        <v>1.0084853998180412</v>
      </c>
    </row>
    <row r="38" spans="1:42" ht="12.5" x14ac:dyDescent="0.2">
      <c r="A38" s="281" t="s">
        <v>481</v>
      </c>
      <c r="B38" s="283" t="s">
        <v>482</v>
      </c>
      <c r="C38" s="442">
        <v>3.5836816600055517E-4</v>
      </c>
      <c r="D38" s="442">
        <v>1.8937719157246505E-5</v>
      </c>
      <c r="E38" s="442">
        <v>2.0232990701262697E-6</v>
      </c>
      <c r="F38" s="442">
        <v>2.120123615695726E-5</v>
      </c>
      <c r="G38" s="442">
        <v>4.1393837381719387E-5</v>
      </c>
      <c r="H38" s="442">
        <v>1.2639014399408095E-5</v>
      </c>
      <c r="I38" s="442">
        <v>2.2152089265569377E-5</v>
      </c>
      <c r="J38" s="442">
        <v>2.7908886437641342E-5</v>
      </c>
      <c r="K38" s="442">
        <v>9.6855799301672254E-6</v>
      </c>
      <c r="L38" s="442">
        <v>1.1024339886876929E-5</v>
      </c>
      <c r="M38" s="442">
        <v>2.8927660543981169E-5</v>
      </c>
      <c r="N38" s="442">
        <v>1.1700333445849365E-5</v>
      </c>
      <c r="O38" s="442">
        <v>1.9252403579520302E-5</v>
      </c>
      <c r="P38" s="442">
        <v>1.4099450926886862E-5</v>
      </c>
      <c r="Q38" s="442">
        <v>1.4383224779054385E-5</v>
      </c>
      <c r="R38" s="442">
        <v>1.2070819605989146E-5</v>
      </c>
      <c r="S38" s="442">
        <v>1.2165949522546493E-5</v>
      </c>
      <c r="T38" s="442">
        <v>1.1340175457000711E-5</v>
      </c>
      <c r="U38" s="442">
        <v>1.2876363284295277E-5</v>
      </c>
      <c r="V38" s="442">
        <v>1.2526573454077925E-5</v>
      </c>
      <c r="W38" s="442">
        <v>1.0192348648548315E-5</v>
      </c>
      <c r="X38" s="442">
        <v>4.6315706717316584E-5</v>
      </c>
      <c r="Y38" s="442">
        <v>2.465260591219061E-5</v>
      </c>
      <c r="Z38" s="442">
        <v>1.9950027305027279E-5</v>
      </c>
      <c r="AA38" s="442">
        <v>4.8011944808281959E-4</v>
      </c>
      <c r="AB38" s="442">
        <v>3.9388643128409709E-5</v>
      </c>
      <c r="AC38" s="442">
        <v>4.6793783464001768E-5</v>
      </c>
      <c r="AD38" s="442">
        <v>1.0018713153629963E-4</v>
      </c>
      <c r="AE38" s="442">
        <v>4.0635786739821453E-6</v>
      </c>
      <c r="AF38" s="442">
        <v>2.0707701805643386E-3</v>
      </c>
      <c r="AG38" s="442">
        <v>1.4311748134069383E-5</v>
      </c>
      <c r="AH38" s="442">
        <v>6.6294157035954769E-5</v>
      </c>
      <c r="AI38" s="442">
        <v>2.132431660482953E-5</v>
      </c>
      <c r="AJ38" s="442">
        <v>1.0175525281568929</v>
      </c>
      <c r="AK38" s="442">
        <v>2.3215671649198119E-5</v>
      </c>
      <c r="AL38" s="442">
        <v>3.9329909146056719E-5</v>
      </c>
      <c r="AM38" s="442">
        <v>4.9801272952555645E-5</v>
      </c>
      <c r="AN38" s="442">
        <v>2.190632417176975E-5</v>
      </c>
      <c r="AO38" s="442">
        <v>1.6841977056329166E-3</v>
      </c>
      <c r="AP38" s="318">
        <f t="shared" si="0"/>
        <v>1.0213058221329057</v>
      </c>
    </row>
    <row r="39" spans="1:42" ht="12.5" x14ac:dyDescent="0.2">
      <c r="A39" s="281" t="s">
        <v>483</v>
      </c>
      <c r="B39" s="283" t="s">
        <v>484</v>
      </c>
      <c r="C39" s="442">
        <v>2.6218949103765435E-4</v>
      </c>
      <c r="D39" s="442">
        <v>5.0675883241436503E-5</v>
      </c>
      <c r="E39" s="442">
        <v>2.0181712990108575E-5</v>
      </c>
      <c r="F39" s="442">
        <v>1.79554253047871E-4</v>
      </c>
      <c r="G39" s="442">
        <v>5.7126908360356321E-4</v>
      </c>
      <c r="H39" s="442">
        <v>7.9006618447031144E-5</v>
      </c>
      <c r="I39" s="442">
        <v>5.334123551929853E-4</v>
      </c>
      <c r="J39" s="442">
        <v>1.4362110740849064E-3</v>
      </c>
      <c r="K39" s="442">
        <v>2.3115055301303692E-5</v>
      </c>
      <c r="L39" s="442">
        <v>4.0017568108007755E-4</v>
      </c>
      <c r="M39" s="442">
        <v>1.2164345234124752E-4</v>
      </c>
      <c r="N39" s="442">
        <v>6.9496003626595909E-4</v>
      </c>
      <c r="O39" s="442">
        <v>3.4620266817517219E-4</v>
      </c>
      <c r="P39" s="442">
        <v>7.9130141570579813E-4</v>
      </c>
      <c r="Q39" s="442">
        <v>2.1149325580927898E-3</v>
      </c>
      <c r="R39" s="442">
        <v>1.6216665590287097E-3</v>
      </c>
      <c r="S39" s="442">
        <v>1.5627767208721908E-3</v>
      </c>
      <c r="T39" s="442">
        <v>6.9458440042133003E-4</v>
      </c>
      <c r="U39" s="442">
        <v>5.8297268332621827E-4</v>
      </c>
      <c r="V39" s="442">
        <v>7.4272926204384531E-4</v>
      </c>
      <c r="W39" s="442">
        <v>2.1417403523268686E-4</v>
      </c>
      <c r="X39" s="442">
        <v>6.3530644790369697E-4</v>
      </c>
      <c r="Y39" s="442">
        <v>8.2101846505979435E-4</v>
      </c>
      <c r="Z39" s="442">
        <v>5.3829772094329288E-4</v>
      </c>
      <c r="AA39" s="442">
        <v>9.2869617450370822E-3</v>
      </c>
      <c r="AB39" s="442">
        <v>2.0170863108748423E-3</v>
      </c>
      <c r="AC39" s="442">
        <v>4.3820695008646345E-4</v>
      </c>
      <c r="AD39" s="442">
        <v>2.6989978639483081E-3</v>
      </c>
      <c r="AE39" s="442">
        <v>2.1457059771802189E-4</v>
      </c>
      <c r="AF39" s="442">
        <v>1.8326303668062995E-3</v>
      </c>
      <c r="AG39" s="442">
        <v>1.3052484042566878E-3</v>
      </c>
      <c r="AH39" s="442">
        <v>1.8371286508074022E-4</v>
      </c>
      <c r="AI39" s="442">
        <v>1.7249394243686066E-3</v>
      </c>
      <c r="AJ39" s="442">
        <v>1.2023578547762179E-3</v>
      </c>
      <c r="AK39" s="442">
        <v>1.0001618119952687</v>
      </c>
      <c r="AL39" s="442">
        <v>1.7837736966254908E-3</v>
      </c>
      <c r="AM39" s="442">
        <v>2.6079209183628724E-3</v>
      </c>
      <c r="AN39" s="442">
        <v>1.4129598708407905E-4</v>
      </c>
      <c r="AO39" s="442">
        <v>3.6237765508071269E-3</v>
      </c>
      <c r="AP39" s="318">
        <f t="shared" si="0"/>
        <v>1.0406378726137342</v>
      </c>
    </row>
    <row r="40" spans="1:42" ht="12.5" x14ac:dyDescent="0.2">
      <c r="A40" s="281" t="s">
        <v>485</v>
      </c>
      <c r="B40" s="283" t="s">
        <v>41</v>
      </c>
      <c r="C40" s="442">
        <v>1.068945073605687E-2</v>
      </c>
      <c r="D40" s="442">
        <v>1.7965855940680571E-2</v>
      </c>
      <c r="E40" s="442">
        <v>1.4558313420924224E-3</v>
      </c>
      <c r="F40" s="442">
        <v>2.7456116943833802E-2</v>
      </c>
      <c r="G40" s="442">
        <v>1.360040708078338E-2</v>
      </c>
      <c r="H40" s="442">
        <v>1.7169317362594406E-2</v>
      </c>
      <c r="I40" s="442">
        <v>1.0357327947237876E-2</v>
      </c>
      <c r="J40" s="442">
        <v>2.1077880294403467E-2</v>
      </c>
      <c r="K40" s="442">
        <v>2.4628747878647976E-3</v>
      </c>
      <c r="L40" s="442">
        <v>1.7626438827599279E-2</v>
      </c>
      <c r="M40" s="442">
        <v>2.569154984105684E-2</v>
      </c>
      <c r="N40" s="442">
        <v>6.0270730961420292E-3</v>
      </c>
      <c r="O40" s="442">
        <v>8.0583355915954235E-3</v>
      </c>
      <c r="P40" s="442">
        <v>1.3055419554603258E-2</v>
      </c>
      <c r="Q40" s="442">
        <v>1.7771832364190929E-2</v>
      </c>
      <c r="R40" s="442">
        <v>1.4956595745552002E-2</v>
      </c>
      <c r="S40" s="442">
        <v>1.476228416040397E-2</v>
      </c>
      <c r="T40" s="442">
        <v>2.0640572851549497E-2</v>
      </c>
      <c r="U40" s="442">
        <v>1.8049625517242561E-2</v>
      </c>
      <c r="V40" s="442">
        <v>1.6755159317043813E-2</v>
      </c>
      <c r="W40" s="442">
        <v>1.2545279583295446E-2</v>
      </c>
      <c r="X40" s="442">
        <v>1.7971564850127655E-2</v>
      </c>
      <c r="Y40" s="442">
        <v>4.3444695168889706E-2</v>
      </c>
      <c r="Z40" s="442">
        <v>3.2750738449785349E-2</v>
      </c>
      <c r="AA40" s="442">
        <v>6.5346658529743834E-2</v>
      </c>
      <c r="AB40" s="442">
        <v>2.9550082897294334E-2</v>
      </c>
      <c r="AC40" s="442">
        <v>3.9241507057859733E-2</v>
      </c>
      <c r="AD40" s="442">
        <v>5.2744639144866601E-2</v>
      </c>
      <c r="AE40" s="442">
        <v>7.0217178890289497E-3</v>
      </c>
      <c r="AF40" s="442">
        <v>3.3085476241855587E-2</v>
      </c>
      <c r="AG40" s="442">
        <v>8.7959018549874188E-2</v>
      </c>
      <c r="AH40" s="442">
        <v>4.2334836834982736E-2</v>
      </c>
      <c r="AI40" s="442">
        <v>2.9406687413649702E-2</v>
      </c>
      <c r="AJ40" s="442">
        <v>2.2169427132345966E-2</v>
      </c>
      <c r="AK40" s="442">
        <v>3.7064504048302471E-2</v>
      </c>
      <c r="AL40" s="442">
        <v>1.0489867064874141</v>
      </c>
      <c r="AM40" s="442">
        <v>1.7178311734935635E-2</v>
      </c>
      <c r="AN40" s="442">
        <v>3.230124423612122E-3</v>
      </c>
      <c r="AO40" s="442">
        <v>2.4323510480665046E-2</v>
      </c>
      <c r="AP40" s="318">
        <f t="shared" si="0"/>
        <v>1.9176619257403913</v>
      </c>
    </row>
    <row r="41" spans="1:42" ht="12.5" x14ac:dyDescent="0.2">
      <c r="A41" s="286">
        <v>37</v>
      </c>
      <c r="B41" s="283" t="s">
        <v>42</v>
      </c>
      <c r="C41" s="442">
        <v>2.043317474463804E-5</v>
      </c>
      <c r="D41" s="442">
        <v>1.2989287123941317E-5</v>
      </c>
      <c r="E41" s="442">
        <v>1.5963365686728982E-5</v>
      </c>
      <c r="F41" s="442">
        <v>2.3510851853207998E-5</v>
      </c>
      <c r="G41" s="442">
        <v>7.9106883951106998E-5</v>
      </c>
      <c r="H41" s="442">
        <v>1.8745126028862182E-5</v>
      </c>
      <c r="I41" s="442">
        <v>6.4121999848010746E-5</v>
      </c>
      <c r="J41" s="442">
        <v>6.2557466521268777E-5</v>
      </c>
      <c r="K41" s="442">
        <v>3.6059964891495548E-6</v>
      </c>
      <c r="L41" s="442">
        <v>1.7910671403093274E-5</v>
      </c>
      <c r="M41" s="442">
        <v>2.3535071917025765E-5</v>
      </c>
      <c r="N41" s="442">
        <v>9.9148573215315752E-6</v>
      </c>
      <c r="O41" s="442">
        <v>3.7812333301510791E-5</v>
      </c>
      <c r="P41" s="442">
        <v>7.4907648633157296E-5</v>
      </c>
      <c r="Q41" s="442">
        <v>2.2372485694076895E-5</v>
      </c>
      <c r="R41" s="442">
        <v>1.0334515417793384E-4</v>
      </c>
      <c r="S41" s="442">
        <v>2.1158335317221092E-5</v>
      </c>
      <c r="T41" s="442">
        <v>9.3703662221323724E-5</v>
      </c>
      <c r="U41" s="442">
        <v>6.4916290184156868E-5</v>
      </c>
      <c r="V41" s="442">
        <v>8.136586101187366E-5</v>
      </c>
      <c r="W41" s="442">
        <v>5.6843058948405894E-5</v>
      </c>
      <c r="X41" s="442">
        <v>1.8986500394308024E-4</v>
      </c>
      <c r="Y41" s="442">
        <v>1.3181204934174378E-4</v>
      </c>
      <c r="Z41" s="442">
        <v>2.3768645272130694E-5</v>
      </c>
      <c r="AA41" s="442">
        <v>7.1049524618106176E-5</v>
      </c>
      <c r="AB41" s="442">
        <v>2.987560568209244E-5</v>
      </c>
      <c r="AC41" s="442">
        <v>4.5525786545276889E-4</v>
      </c>
      <c r="AD41" s="442">
        <v>1.06370122907928E-4</v>
      </c>
      <c r="AE41" s="442">
        <v>1.7258449590681888E-4</v>
      </c>
      <c r="AF41" s="442">
        <v>2.3862119150619667E-4</v>
      </c>
      <c r="AG41" s="442">
        <v>4.6974117019216522E-3</v>
      </c>
      <c r="AH41" s="442">
        <v>2.543966111374385E-4</v>
      </c>
      <c r="AI41" s="442">
        <v>1.5083551540801359E-3</v>
      </c>
      <c r="AJ41" s="442">
        <v>6.0006169470473566E-3</v>
      </c>
      <c r="AK41" s="442">
        <v>1.2841277750589401E-3</v>
      </c>
      <c r="AL41" s="442">
        <v>3.9432609838906883E-4</v>
      </c>
      <c r="AM41" s="442">
        <v>1.0076187071650606</v>
      </c>
      <c r="AN41" s="442">
        <v>2.4507836748422765E-5</v>
      </c>
      <c r="AO41" s="442">
        <v>7.1896339670418695E-4</v>
      </c>
      <c r="AP41" s="318">
        <f t="shared" si="0"/>
        <v>1.0241104733764528</v>
      </c>
    </row>
    <row r="42" spans="1:42" ht="12.5" x14ac:dyDescent="0.2">
      <c r="A42" s="287">
        <v>38</v>
      </c>
      <c r="B42" s="272" t="s">
        <v>283</v>
      </c>
      <c r="C42" s="442">
        <v>1.3902341198595946E-3</v>
      </c>
      <c r="D42" s="442">
        <v>1.0927255226932571E-4</v>
      </c>
      <c r="E42" s="442">
        <v>1.3676198230847453E-4</v>
      </c>
      <c r="F42" s="442">
        <v>3.1506436515691576E-4</v>
      </c>
      <c r="G42" s="442">
        <v>1.5646923313593032E-3</v>
      </c>
      <c r="H42" s="442">
        <v>1.768735316525281E-4</v>
      </c>
      <c r="I42" s="442">
        <v>1.4815967847381832E-3</v>
      </c>
      <c r="J42" s="442">
        <v>1.1199492644258559E-3</v>
      </c>
      <c r="K42" s="442">
        <v>4.0488961300723237E-5</v>
      </c>
      <c r="L42" s="442">
        <v>3.9608082079885357E-4</v>
      </c>
      <c r="M42" s="442">
        <v>2.3818546574616334E-3</v>
      </c>
      <c r="N42" s="442">
        <v>5.3409117561042398E-4</v>
      </c>
      <c r="O42" s="442">
        <v>5.76102969291519E-4</v>
      </c>
      <c r="P42" s="442">
        <v>8.9348758702418555E-4</v>
      </c>
      <c r="Q42" s="442">
        <v>1.5806668468184323E-3</v>
      </c>
      <c r="R42" s="442">
        <v>1.5869020962990441E-3</v>
      </c>
      <c r="S42" s="442">
        <v>2.6079675727223562E-3</v>
      </c>
      <c r="T42" s="442">
        <v>1.9093368136253381E-3</v>
      </c>
      <c r="U42" s="442">
        <v>1.7777062641699695E-3</v>
      </c>
      <c r="V42" s="442">
        <v>1.4638282351616847E-3</v>
      </c>
      <c r="W42" s="442">
        <v>1.469151645841814E-3</v>
      </c>
      <c r="X42" s="442">
        <v>2.0512089632324679E-3</v>
      </c>
      <c r="Y42" s="442">
        <v>1.6669068917702923E-3</v>
      </c>
      <c r="Z42" s="442">
        <v>2.4308629576565228E-4</v>
      </c>
      <c r="AA42" s="442">
        <v>2.0696139177873527E-3</v>
      </c>
      <c r="AB42" s="442">
        <v>5.2970695246799641E-3</v>
      </c>
      <c r="AC42" s="442">
        <v>3.647383745940075E-3</v>
      </c>
      <c r="AD42" s="442">
        <v>6.2290296051294341E-3</v>
      </c>
      <c r="AE42" s="442">
        <v>4.2195882392957946E-4</v>
      </c>
      <c r="AF42" s="442">
        <v>3.4264188393413994E-3</v>
      </c>
      <c r="AG42" s="442">
        <v>2.1785734601359888E-3</v>
      </c>
      <c r="AH42" s="442">
        <v>4.8383850313961562E-3</v>
      </c>
      <c r="AI42" s="442">
        <v>5.5897759666397769E-3</v>
      </c>
      <c r="AJ42" s="442">
        <v>2.762957280427079E-3</v>
      </c>
      <c r="AK42" s="442">
        <v>7.987023827751509E-3</v>
      </c>
      <c r="AL42" s="442">
        <v>2.5385670529267674E-3</v>
      </c>
      <c r="AM42" s="442">
        <v>3.1407324973151103E-3</v>
      </c>
      <c r="AN42" s="442">
        <v>1.0004008953348003</v>
      </c>
      <c r="AO42" s="442">
        <v>1.8908223211243835E-3</v>
      </c>
      <c r="AP42" s="318">
        <f t="shared" si="0"/>
        <v>1.0780016976368649</v>
      </c>
    </row>
    <row r="43" spans="1:42" ht="12.5" x14ac:dyDescent="0.2">
      <c r="A43" s="287">
        <v>39</v>
      </c>
      <c r="B43" s="272" t="s">
        <v>284</v>
      </c>
      <c r="C43" s="442">
        <v>1.6322415543960406E-3</v>
      </c>
      <c r="D43" s="442">
        <v>1.0239084987232342E-4</v>
      </c>
      <c r="E43" s="442">
        <v>1.3657258347892374E-4</v>
      </c>
      <c r="F43" s="442">
        <v>9.9021888779295113E-3</v>
      </c>
      <c r="G43" s="442">
        <v>2.4477967560532373E-3</v>
      </c>
      <c r="H43" s="442">
        <v>3.156645994931533E-3</v>
      </c>
      <c r="I43" s="442">
        <v>1.4430661165799907E-3</v>
      </c>
      <c r="J43" s="442">
        <v>7.9838453035344786E-4</v>
      </c>
      <c r="K43" s="442">
        <v>3.1616417662461946E-4</v>
      </c>
      <c r="L43" s="442">
        <v>7.0974207171253096E-4</v>
      </c>
      <c r="M43" s="442">
        <v>3.197361513781903E-3</v>
      </c>
      <c r="N43" s="442">
        <v>1.412594725688868E-3</v>
      </c>
      <c r="O43" s="442">
        <v>2.1476755819601684E-3</v>
      </c>
      <c r="P43" s="442">
        <v>1.6352118987264326E-3</v>
      </c>
      <c r="Q43" s="442">
        <v>3.0412268226683989E-3</v>
      </c>
      <c r="R43" s="442">
        <v>2.4545196696391272E-3</v>
      </c>
      <c r="S43" s="442">
        <v>1.376304732734715E-3</v>
      </c>
      <c r="T43" s="442">
        <v>6.7318062488267957E-4</v>
      </c>
      <c r="U43" s="442">
        <v>1.3346252144684047E-3</v>
      </c>
      <c r="V43" s="442">
        <v>9.3465262078181648E-4</v>
      </c>
      <c r="W43" s="442">
        <v>8.7597547786888224E-4</v>
      </c>
      <c r="X43" s="442">
        <v>1.328569509602527E-3</v>
      </c>
      <c r="Y43" s="442">
        <v>5.560750998000007E-3</v>
      </c>
      <c r="Z43" s="442">
        <v>1.4048795191091263E-3</v>
      </c>
      <c r="AA43" s="442">
        <v>4.0149302950011397E-3</v>
      </c>
      <c r="AB43" s="442">
        <v>8.8256136495831385E-3</v>
      </c>
      <c r="AC43" s="442">
        <v>3.3310892571269094E-3</v>
      </c>
      <c r="AD43" s="442">
        <v>3.1971153149258297E-3</v>
      </c>
      <c r="AE43" s="442">
        <v>4.4006916443932117E-4</v>
      </c>
      <c r="AF43" s="442">
        <v>4.4455782171559568E-3</v>
      </c>
      <c r="AG43" s="442">
        <v>1.18533086621386E-3</v>
      </c>
      <c r="AH43" s="442">
        <v>1.6459817160982173E-3</v>
      </c>
      <c r="AI43" s="442">
        <v>5.0631177042142856E-3</v>
      </c>
      <c r="AJ43" s="442">
        <v>1.6287931160664437E-3</v>
      </c>
      <c r="AK43" s="442">
        <v>3.6462066258576057E-3</v>
      </c>
      <c r="AL43" s="442">
        <v>1.6283471173093459E-3</v>
      </c>
      <c r="AM43" s="442">
        <v>1.7992436255509288E-3</v>
      </c>
      <c r="AN43" s="442">
        <v>6.1414651930144092E-4</v>
      </c>
      <c r="AO43" s="442">
        <v>1.0007283301540315</v>
      </c>
      <c r="AP43" s="318">
        <f t="shared" si="0"/>
        <v>8.9488285610689638E-2</v>
      </c>
    </row>
    <row r="44" spans="1:42" ht="12.5" x14ac:dyDescent="0.2">
      <c r="A44" s="319">
        <v>40</v>
      </c>
      <c r="B44" s="320" t="s">
        <v>43</v>
      </c>
      <c r="C44" s="321">
        <f t="shared" ref="C44:AO44" si="1">SUM(C5:C42)</f>
        <v>1.1208251219825038</v>
      </c>
      <c r="D44" s="322">
        <f t="shared" si="1"/>
        <v>1.0582236714581794</v>
      </c>
      <c r="E44" s="322">
        <f t="shared" si="1"/>
        <v>1.0557267952254139</v>
      </c>
      <c r="F44" s="322">
        <f t="shared" si="1"/>
        <v>1.0956792479000159</v>
      </c>
      <c r="G44" s="322">
        <f t="shared" si="1"/>
        <v>1.154893341751686</v>
      </c>
      <c r="H44" s="322">
        <f t="shared" si="1"/>
        <v>1.0752909475986712</v>
      </c>
      <c r="I44" s="322">
        <f t="shared" si="1"/>
        <v>1.1761698717984741</v>
      </c>
      <c r="J44" s="322">
        <f t="shared" si="1"/>
        <v>1.0827623343122426</v>
      </c>
      <c r="K44" s="322">
        <f t="shared" si="1"/>
        <v>1.0224438017418891</v>
      </c>
      <c r="L44" s="322">
        <f t="shared" si="1"/>
        <v>1.0944035053675158</v>
      </c>
      <c r="M44" s="322">
        <f t="shared" si="1"/>
        <v>1.1170296630720413</v>
      </c>
      <c r="N44" s="322">
        <f t="shared" si="1"/>
        <v>1.1029438101734268</v>
      </c>
      <c r="O44" s="322">
        <f t="shared" si="1"/>
        <v>1.1675939611605333</v>
      </c>
      <c r="P44" s="322">
        <f t="shared" si="1"/>
        <v>1.1134979883670548</v>
      </c>
      <c r="Q44" s="322">
        <f t="shared" si="1"/>
        <v>1.0982835972046419</v>
      </c>
      <c r="R44" s="322">
        <f t="shared" si="1"/>
        <v>1.0853277345412651</v>
      </c>
      <c r="S44" s="322">
        <f t="shared" si="1"/>
        <v>1.1590946052144202</v>
      </c>
      <c r="T44" s="322">
        <f t="shared" si="1"/>
        <v>1.0971546636407219</v>
      </c>
      <c r="U44" s="322">
        <f t="shared" si="1"/>
        <v>1.1303216364968871</v>
      </c>
      <c r="V44" s="322">
        <f t="shared" si="1"/>
        <v>1.1138782332386674</v>
      </c>
      <c r="W44" s="322">
        <f t="shared" si="1"/>
        <v>1.1756931254282659</v>
      </c>
      <c r="X44" s="322">
        <f t="shared" si="1"/>
        <v>1.1393986246306518</v>
      </c>
      <c r="Y44" s="322">
        <f t="shared" si="1"/>
        <v>1.1365956308078473</v>
      </c>
      <c r="Z44" s="322">
        <f t="shared" si="1"/>
        <v>1.1356502484012667</v>
      </c>
      <c r="AA44" s="322">
        <f t="shared" si="1"/>
        <v>1.2283586841959124</v>
      </c>
      <c r="AB44" s="322">
        <f t="shared" si="1"/>
        <v>1.1187865290831334</v>
      </c>
      <c r="AC44" s="322">
        <f t="shared" si="1"/>
        <v>1.1176675320938059</v>
      </c>
      <c r="AD44" s="322">
        <f t="shared" si="1"/>
        <v>1.1332143010621865</v>
      </c>
      <c r="AE44" s="322">
        <f t="shared" si="1"/>
        <v>1.0680177942923623</v>
      </c>
      <c r="AF44" s="322">
        <f t="shared" si="1"/>
        <v>1.102103735866975</v>
      </c>
      <c r="AG44" s="322">
        <f t="shared" si="1"/>
        <v>1.177240192985257</v>
      </c>
      <c r="AH44" s="322">
        <f t="shared" si="1"/>
        <v>1.121014129791988</v>
      </c>
      <c r="AI44" s="322">
        <f t="shared" si="1"/>
        <v>1.0994757885118209</v>
      </c>
      <c r="AJ44" s="322">
        <f t="shared" si="1"/>
        <v>1.1238421614588645</v>
      </c>
      <c r="AK44" s="322">
        <f t="shared" si="1"/>
        <v>1.1371342171475514</v>
      </c>
      <c r="AL44" s="322">
        <f t="shared" si="1"/>
        <v>1.1242252945765105</v>
      </c>
      <c r="AM44" s="322">
        <f t="shared" si="1"/>
        <v>1.1390083959340278</v>
      </c>
      <c r="AN44" s="322">
        <f t="shared" si="1"/>
        <v>1.2503367309639886</v>
      </c>
      <c r="AO44" s="322">
        <f t="shared" si="1"/>
        <v>0.36191361647833664</v>
      </c>
      <c r="AP44" s="323">
        <f t="shared" si="0"/>
        <v>42.649307649478672</v>
      </c>
    </row>
    <row r="45" spans="1:42" ht="13" x14ac:dyDescent="0.2">
      <c r="A45" s="56" t="s">
        <v>486</v>
      </c>
    </row>
    <row r="61" spans="3:41" x14ac:dyDescent="0.2">
      <c r="C61" s="324"/>
      <c r="D61" s="324"/>
      <c r="E61" s="324"/>
      <c r="F61" s="324"/>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row>
    <row r="62" spans="3:41" x14ac:dyDescent="0.2">
      <c r="C62" s="324"/>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row>
    <row r="63" spans="3:41" x14ac:dyDescent="0.2">
      <c r="C63" s="324"/>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row>
    <row r="64" spans="3:41" x14ac:dyDescent="0.2">
      <c r="C64" s="324"/>
      <c r="D64" s="324"/>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row>
    <row r="65" spans="3:41" x14ac:dyDescent="0.2">
      <c r="C65" s="324"/>
      <c r="D65" s="324"/>
      <c r="E65" s="324"/>
      <c r="F65" s="324"/>
      <c r="G65" s="324"/>
      <c r="H65" s="324"/>
      <c r="I65" s="324"/>
      <c r="J65" s="324"/>
      <c r="K65" s="324"/>
      <c r="L65" s="324"/>
      <c r="M65" s="324"/>
      <c r="N65" s="324"/>
      <c r="O65" s="324"/>
      <c r="P65" s="324"/>
      <c r="Q65" s="324"/>
      <c r="R65" s="324"/>
      <c r="S65" s="324"/>
      <c r="T65" s="324"/>
      <c r="U65" s="324"/>
      <c r="V65" s="324"/>
      <c r="W65" s="324"/>
      <c r="X65" s="324"/>
      <c r="Y65" s="324"/>
      <c r="Z65" s="324"/>
      <c r="AA65" s="324"/>
      <c r="AB65" s="324"/>
      <c r="AC65" s="324"/>
      <c r="AD65" s="324"/>
      <c r="AE65" s="324"/>
      <c r="AF65" s="324"/>
      <c r="AG65" s="324"/>
      <c r="AH65" s="324"/>
      <c r="AI65" s="324"/>
      <c r="AJ65" s="324"/>
      <c r="AK65" s="324"/>
      <c r="AL65" s="324"/>
      <c r="AM65" s="324"/>
      <c r="AN65" s="324"/>
      <c r="AO65" s="324"/>
    </row>
    <row r="66" spans="3:41" x14ac:dyDescent="0.2">
      <c r="C66" s="324"/>
      <c r="D66" s="324"/>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324"/>
      <c r="AE66" s="324"/>
      <c r="AF66" s="324"/>
      <c r="AG66" s="324"/>
      <c r="AH66" s="324"/>
      <c r="AI66" s="324"/>
      <c r="AJ66" s="324"/>
      <c r="AK66" s="324"/>
      <c r="AL66" s="324"/>
      <c r="AM66" s="324"/>
      <c r="AN66" s="324"/>
      <c r="AO66" s="324"/>
    </row>
    <row r="67" spans="3:41" x14ac:dyDescent="0.2">
      <c r="C67" s="324"/>
      <c r="D67" s="324"/>
      <c r="E67" s="324"/>
      <c r="F67" s="324"/>
      <c r="G67" s="324"/>
      <c r="H67" s="324"/>
      <c r="I67" s="324"/>
      <c r="J67" s="324"/>
      <c r="K67" s="324"/>
      <c r="L67" s="324"/>
      <c r="M67" s="324"/>
      <c r="N67" s="324"/>
      <c r="O67" s="324"/>
      <c r="P67" s="324"/>
      <c r="Q67" s="324"/>
      <c r="R67" s="324"/>
      <c r="S67" s="324"/>
      <c r="T67" s="324"/>
      <c r="U67" s="324"/>
      <c r="V67" s="324"/>
      <c r="W67" s="324"/>
      <c r="X67" s="324"/>
      <c r="Y67" s="324"/>
      <c r="Z67" s="324"/>
      <c r="AA67" s="324"/>
      <c r="AB67" s="324"/>
      <c r="AC67" s="324"/>
      <c r="AD67" s="324"/>
      <c r="AE67" s="324"/>
      <c r="AF67" s="324"/>
      <c r="AG67" s="324"/>
      <c r="AH67" s="324"/>
      <c r="AI67" s="324"/>
      <c r="AJ67" s="324"/>
      <c r="AK67" s="324"/>
      <c r="AL67" s="324"/>
      <c r="AM67" s="324"/>
      <c r="AN67" s="324"/>
      <c r="AO67" s="324"/>
    </row>
    <row r="68" spans="3:41" x14ac:dyDescent="0.2">
      <c r="C68" s="324"/>
      <c r="D68" s="324"/>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324"/>
      <c r="AE68" s="324"/>
      <c r="AF68" s="324"/>
      <c r="AG68" s="324"/>
      <c r="AH68" s="324"/>
      <c r="AI68" s="324"/>
      <c r="AJ68" s="324"/>
      <c r="AK68" s="324"/>
      <c r="AL68" s="324"/>
      <c r="AM68" s="324"/>
      <c r="AN68" s="324"/>
      <c r="AO68" s="324"/>
    </row>
    <row r="69" spans="3:41" x14ac:dyDescent="0.2">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row>
    <row r="70" spans="3:41" x14ac:dyDescent="0.2">
      <c r="C70" s="324"/>
      <c r="D70" s="324"/>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row>
    <row r="71" spans="3:41" x14ac:dyDescent="0.2">
      <c r="C71" s="324"/>
      <c r="D71" s="324"/>
      <c r="E71" s="324"/>
      <c r="F71" s="324"/>
      <c r="G71" s="324"/>
      <c r="H71" s="324"/>
      <c r="I71" s="324"/>
      <c r="J71" s="324"/>
      <c r="K71" s="324"/>
      <c r="L71" s="324"/>
      <c r="M71" s="324"/>
      <c r="N71" s="324"/>
      <c r="O71" s="324"/>
      <c r="P71" s="324"/>
      <c r="Q71" s="324"/>
      <c r="R71" s="324"/>
      <c r="S71" s="324"/>
      <c r="T71" s="324"/>
      <c r="U71" s="324"/>
      <c r="V71" s="324"/>
      <c r="W71" s="324"/>
      <c r="X71" s="324"/>
      <c r="Y71" s="324"/>
      <c r="Z71" s="324"/>
      <c r="AA71" s="324"/>
      <c r="AB71" s="324"/>
      <c r="AC71" s="324"/>
      <c r="AD71" s="324"/>
      <c r="AE71" s="324"/>
      <c r="AF71" s="324"/>
      <c r="AG71" s="324"/>
      <c r="AH71" s="324"/>
      <c r="AI71" s="324"/>
      <c r="AJ71" s="324"/>
      <c r="AK71" s="324"/>
      <c r="AL71" s="324"/>
      <c r="AM71" s="324"/>
      <c r="AN71" s="324"/>
      <c r="AO71" s="324"/>
    </row>
    <row r="72" spans="3:41" x14ac:dyDescent="0.2">
      <c r="C72" s="324"/>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324"/>
      <c r="AE72" s="324"/>
      <c r="AF72" s="324"/>
      <c r="AG72" s="324"/>
      <c r="AH72" s="324"/>
      <c r="AI72" s="324"/>
      <c r="AJ72" s="324"/>
      <c r="AK72" s="324"/>
      <c r="AL72" s="324"/>
      <c r="AM72" s="324"/>
      <c r="AN72" s="324"/>
      <c r="AO72" s="324"/>
    </row>
    <row r="73" spans="3:41" x14ac:dyDescent="0.2">
      <c r="C73" s="324"/>
      <c r="D73" s="324"/>
      <c r="E73" s="324"/>
      <c r="F73" s="324"/>
      <c r="G73" s="324"/>
      <c r="H73" s="324"/>
      <c r="I73" s="324"/>
      <c r="J73" s="324"/>
      <c r="K73" s="324"/>
      <c r="L73" s="324"/>
      <c r="M73" s="324"/>
      <c r="N73" s="324"/>
      <c r="O73" s="324"/>
      <c r="P73" s="324"/>
      <c r="Q73" s="324"/>
      <c r="R73" s="324"/>
      <c r="S73" s="324"/>
      <c r="T73" s="324"/>
      <c r="U73" s="324"/>
      <c r="V73" s="324"/>
      <c r="W73" s="324"/>
      <c r="X73" s="324"/>
      <c r="Y73" s="324"/>
      <c r="Z73" s="324"/>
      <c r="AA73" s="324"/>
      <c r="AB73" s="324"/>
      <c r="AC73" s="324"/>
      <c r="AD73" s="324"/>
      <c r="AE73" s="324"/>
      <c r="AF73" s="324"/>
      <c r="AG73" s="324"/>
      <c r="AH73" s="324"/>
      <c r="AI73" s="324"/>
      <c r="AJ73" s="324"/>
      <c r="AK73" s="324"/>
      <c r="AL73" s="324"/>
      <c r="AM73" s="324"/>
      <c r="AN73" s="324"/>
      <c r="AO73" s="324"/>
    </row>
    <row r="74" spans="3:41" x14ac:dyDescent="0.2">
      <c r="C74" s="324"/>
      <c r="D74" s="324"/>
      <c r="E74" s="324"/>
      <c r="F74" s="324"/>
      <c r="G74" s="324"/>
      <c r="H74" s="324"/>
      <c r="I74" s="324"/>
      <c r="J74" s="324"/>
      <c r="K74" s="324"/>
      <c r="L74" s="324"/>
      <c r="M74" s="324"/>
      <c r="N74" s="324"/>
      <c r="O74" s="324"/>
      <c r="P74" s="324"/>
      <c r="Q74" s="324"/>
      <c r="R74" s="324"/>
      <c r="S74" s="324"/>
      <c r="T74" s="324"/>
      <c r="U74" s="324"/>
      <c r="V74" s="324"/>
      <c r="W74" s="324"/>
      <c r="X74" s="324"/>
      <c r="Y74" s="324"/>
      <c r="Z74" s="324"/>
      <c r="AA74" s="324"/>
      <c r="AB74" s="324"/>
      <c r="AC74" s="324"/>
      <c r="AD74" s="324"/>
      <c r="AE74" s="324"/>
      <c r="AF74" s="324"/>
      <c r="AG74" s="324"/>
      <c r="AH74" s="324"/>
      <c r="AI74" s="324"/>
      <c r="AJ74" s="324"/>
      <c r="AK74" s="324"/>
      <c r="AL74" s="324"/>
      <c r="AM74" s="324"/>
      <c r="AN74" s="324"/>
      <c r="AO74" s="324"/>
    </row>
    <row r="75" spans="3:41" x14ac:dyDescent="0.2">
      <c r="C75" s="324"/>
      <c r="D75" s="324"/>
      <c r="E75" s="324"/>
      <c r="F75" s="324"/>
      <c r="G75" s="324"/>
      <c r="H75" s="324"/>
      <c r="I75" s="324"/>
      <c r="J75" s="324"/>
      <c r="K75" s="324"/>
      <c r="L75" s="324"/>
      <c r="M75" s="324"/>
      <c r="N75" s="324"/>
      <c r="O75" s="324"/>
      <c r="P75" s="324"/>
      <c r="Q75" s="324"/>
      <c r="R75" s="324"/>
      <c r="S75" s="324"/>
      <c r="T75" s="324"/>
      <c r="U75" s="324"/>
      <c r="V75" s="324"/>
      <c r="W75" s="324"/>
      <c r="X75" s="324"/>
      <c r="Y75" s="324"/>
      <c r="Z75" s="324"/>
      <c r="AA75" s="324"/>
      <c r="AB75" s="324"/>
      <c r="AC75" s="324"/>
      <c r="AD75" s="324"/>
      <c r="AE75" s="324"/>
      <c r="AF75" s="324"/>
      <c r="AG75" s="324"/>
      <c r="AH75" s="324"/>
      <c r="AI75" s="324"/>
      <c r="AJ75" s="324"/>
      <c r="AK75" s="324"/>
      <c r="AL75" s="324"/>
      <c r="AM75" s="324"/>
      <c r="AN75" s="324"/>
      <c r="AO75" s="324"/>
    </row>
    <row r="76" spans="3:41" x14ac:dyDescent="0.2">
      <c r="C76" s="324"/>
      <c r="D76" s="324"/>
      <c r="E76" s="324"/>
      <c r="F76" s="324"/>
      <c r="G76" s="324"/>
      <c r="H76" s="324"/>
      <c r="I76" s="324"/>
      <c r="J76" s="324"/>
      <c r="K76" s="324"/>
      <c r="L76" s="324"/>
      <c r="M76" s="324"/>
      <c r="N76" s="324"/>
      <c r="O76" s="324"/>
      <c r="P76" s="324"/>
      <c r="Q76" s="324"/>
      <c r="R76" s="324"/>
      <c r="S76" s="324"/>
      <c r="T76" s="324"/>
      <c r="U76" s="324"/>
      <c r="V76" s="324"/>
      <c r="W76" s="324"/>
      <c r="X76" s="324"/>
      <c r="Y76" s="324"/>
      <c r="Z76" s="324"/>
      <c r="AA76" s="324"/>
      <c r="AB76" s="324"/>
      <c r="AC76" s="324"/>
      <c r="AD76" s="324"/>
      <c r="AE76" s="324"/>
      <c r="AF76" s="324"/>
      <c r="AG76" s="324"/>
      <c r="AH76" s="324"/>
      <c r="AI76" s="324"/>
      <c r="AJ76" s="324"/>
      <c r="AK76" s="324"/>
      <c r="AL76" s="324"/>
      <c r="AM76" s="324"/>
      <c r="AN76" s="324"/>
      <c r="AO76" s="324"/>
    </row>
    <row r="77" spans="3:41" x14ac:dyDescent="0.2">
      <c r="C77" s="324"/>
      <c r="D77" s="324"/>
      <c r="E77" s="324"/>
      <c r="F77" s="324"/>
      <c r="G77" s="324"/>
      <c r="H77" s="324"/>
      <c r="I77" s="324"/>
      <c r="J77" s="324"/>
      <c r="K77" s="324"/>
      <c r="L77" s="324"/>
      <c r="M77" s="324"/>
      <c r="N77" s="324"/>
      <c r="O77" s="324"/>
      <c r="P77" s="324"/>
      <c r="Q77" s="324"/>
      <c r="R77" s="324"/>
      <c r="S77" s="324"/>
      <c r="T77" s="324"/>
      <c r="U77" s="324"/>
      <c r="V77" s="324"/>
      <c r="W77" s="324"/>
      <c r="X77" s="324"/>
      <c r="Y77" s="324"/>
      <c r="Z77" s="324"/>
      <c r="AA77" s="324"/>
      <c r="AB77" s="324"/>
      <c r="AC77" s="324"/>
      <c r="AD77" s="324"/>
      <c r="AE77" s="324"/>
      <c r="AF77" s="324"/>
      <c r="AG77" s="324"/>
      <c r="AH77" s="324"/>
      <c r="AI77" s="324"/>
      <c r="AJ77" s="324"/>
      <c r="AK77" s="324"/>
      <c r="AL77" s="324"/>
      <c r="AM77" s="324"/>
      <c r="AN77" s="324"/>
      <c r="AO77" s="324"/>
    </row>
    <row r="78" spans="3:41" x14ac:dyDescent="0.2">
      <c r="C78" s="324"/>
      <c r="D78" s="324"/>
      <c r="E78" s="324"/>
      <c r="F78" s="324"/>
      <c r="G78" s="324"/>
      <c r="H78" s="324"/>
      <c r="I78" s="324"/>
      <c r="J78" s="324"/>
      <c r="K78" s="324"/>
      <c r="L78" s="324"/>
      <c r="M78" s="324"/>
      <c r="N78" s="324"/>
      <c r="O78" s="324"/>
      <c r="P78" s="324"/>
      <c r="Q78" s="324"/>
      <c r="R78" s="324"/>
      <c r="S78" s="324"/>
      <c r="T78" s="324"/>
      <c r="U78" s="324"/>
      <c r="V78" s="324"/>
      <c r="W78" s="324"/>
      <c r="X78" s="324"/>
      <c r="Y78" s="324"/>
      <c r="Z78" s="324"/>
      <c r="AA78" s="324"/>
      <c r="AB78" s="324"/>
      <c r="AC78" s="324"/>
      <c r="AD78" s="324"/>
      <c r="AE78" s="324"/>
      <c r="AF78" s="324"/>
      <c r="AG78" s="324"/>
      <c r="AH78" s="324"/>
      <c r="AI78" s="324"/>
      <c r="AJ78" s="324"/>
      <c r="AK78" s="324"/>
      <c r="AL78" s="324"/>
      <c r="AM78" s="324"/>
      <c r="AN78" s="324"/>
      <c r="AO78" s="324"/>
    </row>
    <row r="79" spans="3:41" x14ac:dyDescent="0.2">
      <c r="C79" s="324"/>
      <c r="D79" s="324"/>
      <c r="E79" s="324"/>
      <c r="F79" s="324"/>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row>
    <row r="80" spans="3:41" x14ac:dyDescent="0.2">
      <c r="C80" s="324"/>
      <c r="D80" s="324"/>
      <c r="E80" s="324"/>
      <c r="F80" s="324"/>
      <c r="G80" s="324"/>
      <c r="H80" s="324"/>
      <c r="I80" s="324"/>
      <c r="J80" s="324"/>
      <c r="K80" s="324"/>
      <c r="L80" s="324"/>
      <c r="M80" s="324"/>
      <c r="N80" s="324"/>
      <c r="O80" s="324"/>
      <c r="P80" s="324"/>
      <c r="Q80" s="324"/>
      <c r="R80" s="324"/>
      <c r="S80" s="324"/>
      <c r="T80" s="324"/>
      <c r="U80" s="324"/>
      <c r="V80" s="324"/>
      <c r="W80" s="324"/>
      <c r="X80" s="324"/>
      <c r="Y80" s="324"/>
      <c r="Z80" s="324"/>
      <c r="AA80" s="324"/>
      <c r="AB80" s="324"/>
      <c r="AC80" s="324"/>
      <c r="AD80" s="324"/>
      <c r="AE80" s="324"/>
      <c r="AF80" s="324"/>
      <c r="AG80" s="324"/>
      <c r="AH80" s="324"/>
      <c r="AI80" s="324"/>
      <c r="AJ80" s="324"/>
      <c r="AK80" s="324"/>
      <c r="AL80" s="324"/>
      <c r="AM80" s="324"/>
      <c r="AN80" s="324"/>
      <c r="AO80" s="324"/>
    </row>
    <row r="81" spans="3:41" x14ac:dyDescent="0.2">
      <c r="C81" s="324"/>
      <c r="D81" s="324"/>
      <c r="E81" s="324"/>
      <c r="F81" s="324"/>
      <c r="G81" s="324"/>
      <c r="H81" s="324"/>
      <c r="I81" s="324"/>
      <c r="J81" s="324"/>
      <c r="K81" s="324"/>
      <c r="L81" s="324"/>
      <c r="M81" s="324"/>
      <c r="N81" s="324"/>
      <c r="O81" s="324"/>
      <c r="P81" s="324"/>
      <c r="Q81" s="324"/>
      <c r="R81" s="324"/>
      <c r="S81" s="324"/>
      <c r="T81" s="324"/>
      <c r="U81" s="324"/>
      <c r="V81" s="324"/>
      <c r="W81" s="324"/>
      <c r="X81" s="324"/>
      <c r="Y81" s="324"/>
      <c r="Z81" s="324"/>
      <c r="AA81" s="324"/>
      <c r="AB81" s="324"/>
      <c r="AC81" s="324"/>
      <c r="AD81" s="324"/>
      <c r="AE81" s="324"/>
      <c r="AF81" s="324"/>
      <c r="AG81" s="324"/>
      <c r="AH81" s="324"/>
      <c r="AI81" s="324"/>
      <c r="AJ81" s="324"/>
      <c r="AK81" s="324"/>
      <c r="AL81" s="324"/>
      <c r="AM81" s="324"/>
      <c r="AN81" s="324"/>
      <c r="AO81" s="324"/>
    </row>
    <row r="82" spans="3:41" x14ac:dyDescent="0.2">
      <c r="C82" s="324"/>
      <c r="D82" s="324"/>
      <c r="E82" s="324"/>
      <c r="F82" s="324"/>
      <c r="G82" s="324"/>
      <c r="H82" s="324"/>
      <c r="I82" s="324"/>
      <c r="J82" s="324"/>
      <c r="K82" s="324"/>
      <c r="L82" s="324"/>
      <c r="M82" s="324"/>
      <c r="N82" s="324"/>
      <c r="O82" s="324"/>
      <c r="P82" s="324"/>
      <c r="Q82" s="324"/>
      <c r="R82" s="324"/>
      <c r="S82" s="324"/>
      <c r="T82" s="324"/>
      <c r="U82" s="324"/>
      <c r="V82" s="324"/>
      <c r="W82" s="324"/>
      <c r="X82" s="324"/>
      <c r="Y82" s="324"/>
      <c r="Z82" s="324"/>
      <c r="AA82" s="324"/>
      <c r="AB82" s="324"/>
      <c r="AC82" s="324"/>
      <c r="AD82" s="324"/>
      <c r="AE82" s="324"/>
      <c r="AF82" s="324"/>
      <c r="AG82" s="324"/>
      <c r="AH82" s="324"/>
      <c r="AI82" s="324"/>
      <c r="AJ82" s="324"/>
      <c r="AK82" s="324"/>
      <c r="AL82" s="324"/>
      <c r="AM82" s="324"/>
      <c r="AN82" s="324"/>
      <c r="AO82" s="324"/>
    </row>
    <row r="83" spans="3:41" x14ac:dyDescent="0.2">
      <c r="C83" s="324"/>
      <c r="D83" s="324"/>
      <c r="E83" s="324"/>
      <c r="F83" s="324"/>
      <c r="G83" s="324"/>
      <c r="H83" s="324"/>
      <c r="I83" s="324"/>
      <c r="J83" s="324"/>
      <c r="K83" s="324"/>
      <c r="L83" s="324"/>
      <c r="M83" s="324"/>
      <c r="N83" s="324"/>
      <c r="O83" s="324"/>
      <c r="P83" s="324"/>
      <c r="Q83" s="324"/>
      <c r="R83" s="324"/>
      <c r="S83" s="324"/>
      <c r="T83" s="324"/>
      <c r="U83" s="324"/>
      <c r="V83" s="324"/>
      <c r="W83" s="324"/>
      <c r="X83" s="324"/>
      <c r="Y83" s="324"/>
      <c r="Z83" s="324"/>
      <c r="AA83" s="324"/>
      <c r="AB83" s="324"/>
      <c r="AC83" s="324"/>
      <c r="AD83" s="324"/>
      <c r="AE83" s="324"/>
      <c r="AF83" s="324"/>
      <c r="AG83" s="324"/>
      <c r="AH83" s="324"/>
      <c r="AI83" s="324"/>
      <c r="AJ83" s="324"/>
      <c r="AK83" s="324"/>
      <c r="AL83" s="324"/>
      <c r="AM83" s="324"/>
      <c r="AN83" s="324"/>
      <c r="AO83" s="324"/>
    </row>
    <row r="84" spans="3:41" x14ac:dyDescent="0.2">
      <c r="C84" s="324"/>
      <c r="D84" s="324"/>
      <c r="E84" s="324"/>
      <c r="F84" s="324"/>
      <c r="G84" s="324"/>
      <c r="H84" s="324"/>
      <c r="I84" s="324"/>
      <c r="J84" s="324"/>
      <c r="K84" s="324"/>
      <c r="L84" s="324"/>
      <c r="M84" s="324"/>
      <c r="N84" s="324"/>
      <c r="O84" s="324"/>
      <c r="P84" s="324"/>
      <c r="Q84" s="324"/>
      <c r="R84" s="324"/>
      <c r="S84" s="324"/>
      <c r="T84" s="324"/>
      <c r="U84" s="324"/>
      <c r="V84" s="324"/>
      <c r="W84" s="324"/>
      <c r="X84" s="324"/>
      <c r="Y84" s="324"/>
      <c r="Z84" s="324"/>
      <c r="AA84" s="324"/>
      <c r="AB84" s="324"/>
      <c r="AC84" s="324"/>
      <c r="AD84" s="324"/>
      <c r="AE84" s="324"/>
      <c r="AF84" s="324"/>
      <c r="AG84" s="324"/>
      <c r="AH84" s="324"/>
      <c r="AI84" s="324"/>
      <c r="AJ84" s="324"/>
      <c r="AK84" s="324"/>
      <c r="AL84" s="324"/>
      <c r="AM84" s="324"/>
      <c r="AN84" s="324"/>
      <c r="AO84" s="324"/>
    </row>
    <row r="85" spans="3:41" x14ac:dyDescent="0.2">
      <c r="C85" s="324"/>
      <c r="D85" s="324"/>
      <c r="E85" s="324"/>
      <c r="F85" s="324"/>
      <c r="G85" s="324"/>
      <c r="H85" s="324"/>
      <c r="I85" s="324"/>
      <c r="J85" s="324"/>
      <c r="K85" s="324"/>
      <c r="L85" s="324"/>
      <c r="M85" s="324"/>
      <c r="N85" s="324"/>
      <c r="O85" s="324"/>
      <c r="P85" s="324"/>
      <c r="Q85" s="324"/>
      <c r="R85" s="324"/>
      <c r="S85" s="324"/>
      <c r="T85" s="324"/>
      <c r="U85" s="324"/>
      <c r="V85" s="324"/>
      <c r="W85" s="324"/>
      <c r="X85" s="324"/>
      <c r="Y85" s="324"/>
      <c r="Z85" s="324"/>
      <c r="AA85" s="324"/>
      <c r="AB85" s="324"/>
      <c r="AC85" s="324"/>
      <c r="AD85" s="324"/>
      <c r="AE85" s="324"/>
      <c r="AF85" s="324"/>
      <c r="AG85" s="324"/>
      <c r="AH85" s="324"/>
      <c r="AI85" s="324"/>
      <c r="AJ85" s="324"/>
      <c r="AK85" s="324"/>
      <c r="AL85" s="324"/>
      <c r="AM85" s="324"/>
      <c r="AN85" s="324"/>
      <c r="AO85" s="324"/>
    </row>
    <row r="86" spans="3:41" x14ac:dyDescent="0.2">
      <c r="C86" s="324"/>
      <c r="D86" s="324"/>
      <c r="E86" s="324"/>
      <c r="F86" s="324"/>
      <c r="G86" s="324"/>
      <c r="H86" s="324"/>
      <c r="I86" s="324"/>
      <c r="J86" s="324"/>
      <c r="K86" s="324"/>
      <c r="L86" s="324"/>
      <c r="M86" s="324"/>
      <c r="N86" s="324"/>
      <c r="O86" s="324"/>
      <c r="P86" s="324"/>
      <c r="Q86" s="324"/>
      <c r="R86" s="324"/>
      <c r="S86" s="324"/>
      <c r="T86" s="324"/>
      <c r="U86" s="324"/>
      <c r="V86" s="324"/>
      <c r="W86" s="324"/>
      <c r="X86" s="324"/>
      <c r="Y86" s="324"/>
      <c r="Z86" s="324"/>
      <c r="AA86" s="324"/>
      <c r="AB86" s="324"/>
      <c r="AC86" s="324"/>
      <c r="AD86" s="324"/>
      <c r="AE86" s="324"/>
      <c r="AF86" s="324"/>
      <c r="AG86" s="324"/>
      <c r="AH86" s="324"/>
      <c r="AI86" s="324"/>
      <c r="AJ86" s="324"/>
      <c r="AK86" s="324"/>
      <c r="AL86" s="324"/>
      <c r="AM86" s="324"/>
      <c r="AN86" s="324"/>
      <c r="AO86" s="324"/>
    </row>
    <row r="87" spans="3:41" x14ac:dyDescent="0.2">
      <c r="C87" s="324"/>
      <c r="D87" s="324"/>
      <c r="E87" s="324"/>
      <c r="F87" s="324"/>
      <c r="G87" s="324"/>
      <c r="H87" s="324"/>
      <c r="I87" s="324"/>
      <c r="J87" s="324"/>
      <c r="K87" s="324"/>
      <c r="L87" s="324"/>
      <c r="M87" s="324"/>
      <c r="N87" s="324"/>
      <c r="O87" s="324"/>
      <c r="P87" s="324"/>
      <c r="Q87" s="324"/>
      <c r="R87" s="324"/>
      <c r="S87" s="324"/>
      <c r="T87" s="324"/>
      <c r="U87" s="324"/>
      <c r="V87" s="324"/>
      <c r="W87" s="324"/>
      <c r="X87" s="324"/>
      <c r="Y87" s="324"/>
      <c r="Z87" s="324"/>
      <c r="AA87" s="324"/>
      <c r="AB87" s="324"/>
      <c r="AC87" s="324"/>
      <c r="AD87" s="324"/>
      <c r="AE87" s="324"/>
      <c r="AF87" s="324"/>
      <c r="AG87" s="324"/>
      <c r="AH87" s="324"/>
      <c r="AI87" s="324"/>
      <c r="AJ87" s="324"/>
      <c r="AK87" s="324"/>
      <c r="AL87" s="324"/>
      <c r="AM87" s="324"/>
      <c r="AN87" s="324"/>
      <c r="AO87" s="324"/>
    </row>
    <row r="88" spans="3:41" x14ac:dyDescent="0.2">
      <c r="C88" s="324"/>
      <c r="D88" s="324"/>
      <c r="E88" s="324"/>
      <c r="F88" s="324"/>
      <c r="G88" s="324"/>
      <c r="H88" s="324"/>
      <c r="I88" s="324"/>
      <c r="J88" s="324"/>
      <c r="K88" s="324"/>
      <c r="L88" s="324"/>
      <c r="M88" s="324"/>
      <c r="N88" s="324"/>
      <c r="O88" s="324"/>
      <c r="P88" s="324"/>
      <c r="Q88" s="324"/>
      <c r="R88" s="324"/>
      <c r="S88" s="324"/>
      <c r="T88" s="324"/>
      <c r="U88" s="324"/>
      <c r="V88" s="324"/>
      <c r="W88" s="324"/>
      <c r="X88" s="324"/>
      <c r="Y88" s="324"/>
      <c r="Z88" s="324"/>
      <c r="AA88" s="324"/>
      <c r="AB88" s="324"/>
      <c r="AC88" s="324"/>
      <c r="AD88" s="324"/>
      <c r="AE88" s="324"/>
      <c r="AF88" s="324"/>
      <c r="AG88" s="324"/>
      <c r="AH88" s="324"/>
      <c r="AI88" s="324"/>
      <c r="AJ88" s="324"/>
      <c r="AK88" s="324"/>
      <c r="AL88" s="324"/>
      <c r="AM88" s="324"/>
      <c r="AN88" s="324"/>
      <c r="AO88" s="324"/>
    </row>
    <row r="89" spans="3:41" x14ac:dyDescent="0.2">
      <c r="C89" s="324"/>
      <c r="D89" s="324"/>
      <c r="E89" s="324"/>
      <c r="F89" s="324"/>
      <c r="G89" s="324"/>
      <c r="H89" s="324"/>
      <c r="I89" s="324"/>
      <c r="J89" s="324"/>
      <c r="K89" s="324"/>
      <c r="L89" s="324"/>
      <c r="M89" s="324"/>
      <c r="N89" s="324"/>
      <c r="O89" s="324"/>
      <c r="P89" s="324"/>
      <c r="Q89" s="324"/>
      <c r="R89" s="324"/>
      <c r="S89" s="324"/>
      <c r="T89" s="324"/>
      <c r="U89" s="324"/>
      <c r="V89" s="324"/>
      <c r="W89" s="324"/>
      <c r="X89" s="324"/>
      <c r="Y89" s="324"/>
      <c r="Z89" s="324"/>
      <c r="AA89" s="324"/>
      <c r="AB89" s="324"/>
      <c r="AC89" s="324"/>
      <c r="AD89" s="324"/>
      <c r="AE89" s="324"/>
      <c r="AF89" s="324"/>
      <c r="AG89" s="324"/>
      <c r="AH89" s="324"/>
      <c r="AI89" s="324"/>
      <c r="AJ89" s="324"/>
      <c r="AK89" s="324"/>
      <c r="AL89" s="324"/>
      <c r="AM89" s="324"/>
      <c r="AN89" s="324"/>
      <c r="AO89" s="324"/>
    </row>
    <row r="90" spans="3:41" x14ac:dyDescent="0.2">
      <c r="C90" s="324"/>
      <c r="D90" s="324"/>
      <c r="E90" s="324"/>
      <c r="F90" s="324"/>
      <c r="G90" s="324"/>
      <c r="H90" s="324"/>
      <c r="I90" s="324"/>
      <c r="J90" s="324"/>
      <c r="K90" s="324"/>
      <c r="L90" s="324"/>
      <c r="M90" s="324"/>
      <c r="N90" s="324"/>
      <c r="O90" s="324"/>
      <c r="P90" s="324"/>
      <c r="Q90" s="324"/>
      <c r="R90" s="324"/>
      <c r="S90" s="324"/>
      <c r="T90" s="324"/>
      <c r="U90" s="324"/>
      <c r="V90" s="324"/>
      <c r="W90" s="324"/>
      <c r="X90" s="324"/>
      <c r="Y90" s="324"/>
      <c r="Z90" s="324"/>
      <c r="AA90" s="324"/>
      <c r="AB90" s="324"/>
      <c r="AC90" s="324"/>
      <c r="AD90" s="324"/>
      <c r="AE90" s="324"/>
      <c r="AF90" s="324"/>
      <c r="AG90" s="324"/>
      <c r="AH90" s="324"/>
      <c r="AI90" s="324"/>
      <c r="AJ90" s="324"/>
      <c r="AK90" s="324"/>
      <c r="AL90" s="324"/>
      <c r="AM90" s="324"/>
      <c r="AN90" s="324"/>
      <c r="AO90" s="324"/>
    </row>
    <row r="91" spans="3:41" x14ac:dyDescent="0.2">
      <c r="C91" s="324"/>
      <c r="D91" s="324"/>
      <c r="E91" s="324"/>
      <c r="F91" s="324"/>
      <c r="G91" s="324"/>
      <c r="H91" s="324"/>
      <c r="I91" s="324"/>
      <c r="J91" s="324"/>
      <c r="K91" s="324"/>
      <c r="L91" s="324"/>
      <c r="M91" s="324"/>
      <c r="N91" s="324"/>
      <c r="O91" s="324"/>
      <c r="P91" s="324"/>
      <c r="Q91" s="324"/>
      <c r="R91" s="324"/>
      <c r="S91" s="324"/>
      <c r="T91" s="324"/>
      <c r="U91" s="324"/>
      <c r="V91" s="324"/>
      <c r="W91" s="324"/>
      <c r="X91" s="324"/>
      <c r="Y91" s="324"/>
      <c r="Z91" s="324"/>
      <c r="AA91" s="324"/>
      <c r="AB91" s="324"/>
      <c r="AC91" s="324"/>
      <c r="AD91" s="324"/>
      <c r="AE91" s="324"/>
      <c r="AF91" s="324"/>
      <c r="AG91" s="324"/>
      <c r="AH91" s="324"/>
      <c r="AI91" s="324"/>
      <c r="AJ91" s="324"/>
      <c r="AK91" s="324"/>
      <c r="AL91" s="324"/>
      <c r="AM91" s="324"/>
      <c r="AN91" s="324"/>
      <c r="AO91" s="324"/>
    </row>
    <row r="92" spans="3:41" x14ac:dyDescent="0.2">
      <c r="C92" s="324"/>
      <c r="D92" s="324"/>
      <c r="E92" s="324"/>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row>
  </sheetData>
  <phoneticPr fontId="5"/>
  <pageMargins left="0.78740157480314965" right="0.59055118110236227" top="0.98425196850393704" bottom="0.98425196850393704" header="0.51181102362204722" footer="0.51181102362204722"/>
  <pageSetup paperSize="9" scale="95" orientation="landscape" verticalDpi="20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08C01-E7E6-40A6-9BF8-35D0AF9D6623}">
  <dimension ref="A1:AS91"/>
  <sheetViews>
    <sheetView workbookViewId="0">
      <pane xSplit="2" ySplit="4" topLeftCell="P39" activePane="bottomRight" state="frozen"/>
      <selection pane="topRight" activeCell="C1" sqref="C1"/>
      <selection pane="bottomLeft" activeCell="A5" sqref="A5"/>
      <selection pane="bottomRight" activeCell="I49" sqref="I49"/>
    </sheetView>
  </sheetViews>
  <sheetFormatPr defaultRowHeight="13" x14ac:dyDescent="0.2"/>
  <cols>
    <col min="1" max="1" width="3.36328125" style="329" customWidth="1"/>
    <col min="2" max="2" width="21.36328125" style="329" customWidth="1"/>
    <col min="3" max="44" width="9.36328125" style="329" customWidth="1"/>
    <col min="45" max="233" width="9" style="329"/>
    <col min="234" max="234" width="3.36328125" style="329" customWidth="1"/>
    <col min="235" max="235" width="21.36328125" style="329" customWidth="1"/>
    <col min="236" max="237" width="0" style="329" hidden="1" customWidth="1"/>
    <col min="238" max="239" width="9.08984375" style="329" bestFit="1" customWidth="1"/>
    <col min="240" max="248" width="9" style="329"/>
    <col min="249" max="288" width="9.08984375" style="329" bestFit="1" customWidth="1"/>
    <col min="289" max="489" width="9" style="329"/>
    <col min="490" max="490" width="3.36328125" style="329" customWidth="1"/>
    <col min="491" max="491" width="21.36328125" style="329" customWidth="1"/>
    <col min="492" max="493" width="0" style="329" hidden="1" customWidth="1"/>
    <col min="494" max="495" width="9.08984375" style="329" bestFit="1" customWidth="1"/>
    <col min="496" max="504" width="9" style="329"/>
    <col min="505" max="544" width="9.08984375" style="329" bestFit="1" customWidth="1"/>
    <col min="545" max="745" width="9" style="329"/>
    <col min="746" max="746" width="3.36328125" style="329" customWidth="1"/>
    <col min="747" max="747" width="21.36328125" style="329" customWidth="1"/>
    <col min="748" max="749" width="0" style="329" hidden="1" customWidth="1"/>
    <col min="750" max="751" width="9.08984375" style="329" bestFit="1" customWidth="1"/>
    <col min="752" max="760" width="9" style="329"/>
    <col min="761" max="800" width="9.08984375" style="329" bestFit="1" customWidth="1"/>
    <col min="801" max="1001" width="9" style="329"/>
    <col min="1002" max="1002" width="3.36328125" style="329" customWidth="1"/>
    <col min="1003" max="1003" width="21.36328125" style="329" customWidth="1"/>
    <col min="1004" max="1005" width="0" style="329" hidden="1" customWidth="1"/>
    <col min="1006" max="1007" width="9.08984375" style="329" bestFit="1" customWidth="1"/>
    <col min="1008" max="1016" width="9" style="329"/>
    <col min="1017" max="1056" width="9.08984375" style="329" bestFit="1" customWidth="1"/>
    <col min="1057" max="1257" width="9" style="329"/>
    <col min="1258" max="1258" width="3.36328125" style="329" customWidth="1"/>
    <col min="1259" max="1259" width="21.36328125" style="329" customWidth="1"/>
    <col min="1260" max="1261" width="0" style="329" hidden="1" customWidth="1"/>
    <col min="1262" max="1263" width="9.08984375" style="329" bestFit="1" customWidth="1"/>
    <col min="1264" max="1272" width="9" style="329"/>
    <col min="1273" max="1312" width="9.08984375" style="329" bestFit="1" customWidth="1"/>
    <col min="1313" max="1513" width="9" style="329"/>
    <col min="1514" max="1514" width="3.36328125" style="329" customWidth="1"/>
    <col min="1515" max="1515" width="21.36328125" style="329" customWidth="1"/>
    <col min="1516" max="1517" width="0" style="329" hidden="1" customWidth="1"/>
    <col min="1518" max="1519" width="9.08984375" style="329" bestFit="1" customWidth="1"/>
    <col min="1520" max="1528" width="9" style="329"/>
    <col min="1529" max="1568" width="9.08984375" style="329" bestFit="1" customWidth="1"/>
    <col min="1569" max="1769" width="9" style="329"/>
    <col min="1770" max="1770" width="3.36328125" style="329" customWidth="1"/>
    <col min="1771" max="1771" width="21.36328125" style="329" customWidth="1"/>
    <col min="1772" max="1773" width="0" style="329" hidden="1" customWidth="1"/>
    <col min="1774" max="1775" width="9.08984375" style="329" bestFit="1" customWidth="1"/>
    <col min="1776" max="1784" width="9" style="329"/>
    <col min="1785" max="1824" width="9.08984375" style="329" bestFit="1" customWidth="1"/>
    <col min="1825" max="2025" width="9" style="329"/>
    <col min="2026" max="2026" width="3.36328125" style="329" customWidth="1"/>
    <col min="2027" max="2027" width="21.36328125" style="329" customWidth="1"/>
    <col min="2028" max="2029" width="0" style="329" hidden="1" customWidth="1"/>
    <col min="2030" max="2031" width="9.08984375" style="329" bestFit="1" customWidth="1"/>
    <col min="2032" max="2040" width="9" style="329"/>
    <col min="2041" max="2080" width="9.08984375" style="329" bestFit="1" customWidth="1"/>
    <col min="2081" max="2281" width="9" style="329"/>
    <col min="2282" max="2282" width="3.36328125" style="329" customWidth="1"/>
    <col min="2283" max="2283" width="21.36328125" style="329" customWidth="1"/>
    <col min="2284" max="2285" width="0" style="329" hidden="1" customWidth="1"/>
    <col min="2286" max="2287" width="9.08984375" style="329" bestFit="1" customWidth="1"/>
    <col min="2288" max="2296" width="9" style="329"/>
    <col min="2297" max="2336" width="9.08984375" style="329" bestFit="1" customWidth="1"/>
    <col min="2337" max="2537" width="9" style="329"/>
    <col min="2538" max="2538" width="3.36328125" style="329" customWidth="1"/>
    <col min="2539" max="2539" width="21.36328125" style="329" customWidth="1"/>
    <col min="2540" max="2541" width="0" style="329" hidden="1" customWidth="1"/>
    <col min="2542" max="2543" width="9.08984375" style="329" bestFit="1" customWidth="1"/>
    <col min="2544" max="2552" width="9" style="329"/>
    <col min="2553" max="2592" width="9.08984375" style="329" bestFit="1" customWidth="1"/>
    <col min="2593" max="2793" width="9" style="329"/>
    <col min="2794" max="2794" width="3.36328125" style="329" customWidth="1"/>
    <col min="2795" max="2795" width="21.36328125" style="329" customWidth="1"/>
    <col min="2796" max="2797" width="0" style="329" hidden="1" customWidth="1"/>
    <col min="2798" max="2799" width="9.08984375" style="329" bestFit="1" customWidth="1"/>
    <col min="2800" max="2808" width="9" style="329"/>
    <col min="2809" max="2848" width="9.08984375" style="329" bestFit="1" customWidth="1"/>
    <col min="2849" max="3049" width="9" style="329"/>
    <col min="3050" max="3050" width="3.36328125" style="329" customWidth="1"/>
    <col min="3051" max="3051" width="21.36328125" style="329" customWidth="1"/>
    <col min="3052" max="3053" width="0" style="329" hidden="1" customWidth="1"/>
    <col min="3054" max="3055" width="9.08984375" style="329" bestFit="1" customWidth="1"/>
    <col min="3056" max="3064" width="9" style="329"/>
    <col min="3065" max="3104" width="9.08984375" style="329" bestFit="1" customWidth="1"/>
    <col min="3105" max="3305" width="9" style="329"/>
    <col min="3306" max="3306" width="3.36328125" style="329" customWidth="1"/>
    <col min="3307" max="3307" width="21.36328125" style="329" customWidth="1"/>
    <col min="3308" max="3309" width="0" style="329" hidden="1" customWidth="1"/>
    <col min="3310" max="3311" width="9.08984375" style="329" bestFit="1" customWidth="1"/>
    <col min="3312" max="3320" width="9" style="329"/>
    <col min="3321" max="3360" width="9.08984375" style="329" bestFit="1" customWidth="1"/>
    <col min="3361" max="3561" width="9" style="329"/>
    <col min="3562" max="3562" width="3.36328125" style="329" customWidth="1"/>
    <col min="3563" max="3563" width="21.36328125" style="329" customWidth="1"/>
    <col min="3564" max="3565" width="0" style="329" hidden="1" customWidth="1"/>
    <col min="3566" max="3567" width="9.08984375" style="329" bestFit="1" customWidth="1"/>
    <col min="3568" max="3576" width="9" style="329"/>
    <col min="3577" max="3616" width="9.08984375" style="329" bestFit="1" customWidth="1"/>
    <col min="3617" max="3817" width="9" style="329"/>
    <col min="3818" max="3818" width="3.36328125" style="329" customWidth="1"/>
    <col min="3819" max="3819" width="21.36328125" style="329" customWidth="1"/>
    <col min="3820" max="3821" width="0" style="329" hidden="1" customWidth="1"/>
    <col min="3822" max="3823" width="9.08984375" style="329" bestFit="1" customWidth="1"/>
    <col min="3824" max="3832" width="9" style="329"/>
    <col min="3833" max="3872" width="9.08984375" style="329" bestFit="1" customWidth="1"/>
    <col min="3873" max="4073" width="9" style="329"/>
    <col min="4074" max="4074" width="3.36328125" style="329" customWidth="1"/>
    <col min="4075" max="4075" width="21.36328125" style="329" customWidth="1"/>
    <col min="4076" max="4077" width="0" style="329" hidden="1" customWidth="1"/>
    <col min="4078" max="4079" width="9.08984375" style="329" bestFit="1" customWidth="1"/>
    <col min="4080" max="4088" width="9" style="329"/>
    <col min="4089" max="4128" width="9.08984375" style="329" bestFit="1" customWidth="1"/>
    <col min="4129" max="4329" width="9" style="329"/>
    <col min="4330" max="4330" width="3.36328125" style="329" customWidth="1"/>
    <col min="4331" max="4331" width="21.36328125" style="329" customWidth="1"/>
    <col min="4332" max="4333" width="0" style="329" hidden="1" customWidth="1"/>
    <col min="4334" max="4335" width="9.08984375" style="329" bestFit="1" customWidth="1"/>
    <col min="4336" max="4344" width="9" style="329"/>
    <col min="4345" max="4384" width="9.08984375" style="329" bestFit="1" customWidth="1"/>
    <col min="4385" max="4585" width="9" style="329"/>
    <col min="4586" max="4586" width="3.36328125" style="329" customWidth="1"/>
    <col min="4587" max="4587" width="21.36328125" style="329" customWidth="1"/>
    <col min="4588" max="4589" width="0" style="329" hidden="1" customWidth="1"/>
    <col min="4590" max="4591" width="9.08984375" style="329" bestFit="1" customWidth="1"/>
    <col min="4592" max="4600" width="9" style="329"/>
    <col min="4601" max="4640" width="9.08984375" style="329" bestFit="1" customWidth="1"/>
    <col min="4641" max="4841" width="9" style="329"/>
    <col min="4842" max="4842" width="3.36328125" style="329" customWidth="1"/>
    <col min="4843" max="4843" width="21.36328125" style="329" customWidth="1"/>
    <col min="4844" max="4845" width="0" style="329" hidden="1" customWidth="1"/>
    <col min="4846" max="4847" width="9.08984375" style="329" bestFit="1" customWidth="1"/>
    <col min="4848" max="4856" width="9" style="329"/>
    <col min="4857" max="4896" width="9.08984375" style="329" bestFit="1" customWidth="1"/>
    <col min="4897" max="5097" width="9" style="329"/>
    <col min="5098" max="5098" width="3.36328125" style="329" customWidth="1"/>
    <col min="5099" max="5099" width="21.36328125" style="329" customWidth="1"/>
    <col min="5100" max="5101" width="0" style="329" hidden="1" customWidth="1"/>
    <col min="5102" max="5103" width="9.08984375" style="329" bestFit="1" customWidth="1"/>
    <col min="5104" max="5112" width="9" style="329"/>
    <col min="5113" max="5152" width="9.08984375" style="329" bestFit="1" customWidth="1"/>
    <col min="5153" max="5353" width="9" style="329"/>
    <col min="5354" max="5354" width="3.36328125" style="329" customWidth="1"/>
    <col min="5355" max="5355" width="21.36328125" style="329" customWidth="1"/>
    <col min="5356" max="5357" width="0" style="329" hidden="1" customWidth="1"/>
    <col min="5358" max="5359" width="9.08984375" style="329" bestFit="1" customWidth="1"/>
    <col min="5360" max="5368" width="9" style="329"/>
    <col min="5369" max="5408" width="9.08984375" style="329" bestFit="1" customWidth="1"/>
    <col min="5409" max="5609" width="9" style="329"/>
    <col min="5610" max="5610" width="3.36328125" style="329" customWidth="1"/>
    <col min="5611" max="5611" width="21.36328125" style="329" customWidth="1"/>
    <col min="5612" max="5613" width="0" style="329" hidden="1" customWidth="1"/>
    <col min="5614" max="5615" width="9.08984375" style="329" bestFit="1" customWidth="1"/>
    <col min="5616" max="5624" width="9" style="329"/>
    <col min="5625" max="5664" width="9.08984375" style="329" bestFit="1" customWidth="1"/>
    <col min="5665" max="5865" width="9" style="329"/>
    <col min="5866" max="5866" width="3.36328125" style="329" customWidth="1"/>
    <col min="5867" max="5867" width="21.36328125" style="329" customWidth="1"/>
    <col min="5868" max="5869" width="0" style="329" hidden="1" customWidth="1"/>
    <col min="5870" max="5871" width="9.08984375" style="329" bestFit="1" customWidth="1"/>
    <col min="5872" max="5880" width="9" style="329"/>
    <col min="5881" max="5920" width="9.08984375" style="329" bestFit="1" customWidth="1"/>
    <col min="5921" max="6121" width="9" style="329"/>
    <col min="6122" max="6122" width="3.36328125" style="329" customWidth="1"/>
    <col min="6123" max="6123" width="21.36328125" style="329" customWidth="1"/>
    <col min="6124" max="6125" width="0" style="329" hidden="1" customWidth="1"/>
    <col min="6126" max="6127" width="9.08984375" style="329" bestFit="1" customWidth="1"/>
    <col min="6128" max="6136" width="9" style="329"/>
    <col min="6137" max="6176" width="9.08984375" style="329" bestFit="1" customWidth="1"/>
    <col min="6177" max="6377" width="9" style="329"/>
    <col min="6378" max="6378" width="3.36328125" style="329" customWidth="1"/>
    <col min="6379" max="6379" width="21.36328125" style="329" customWidth="1"/>
    <col min="6380" max="6381" width="0" style="329" hidden="1" customWidth="1"/>
    <col min="6382" max="6383" width="9.08984375" style="329" bestFit="1" customWidth="1"/>
    <col min="6384" max="6392" width="9" style="329"/>
    <col min="6393" max="6432" width="9.08984375" style="329" bestFit="1" customWidth="1"/>
    <col min="6433" max="6633" width="9" style="329"/>
    <col min="6634" max="6634" width="3.36328125" style="329" customWidth="1"/>
    <col min="6635" max="6635" width="21.36328125" style="329" customWidth="1"/>
    <col min="6636" max="6637" width="0" style="329" hidden="1" customWidth="1"/>
    <col min="6638" max="6639" width="9.08984375" style="329" bestFit="1" customWidth="1"/>
    <col min="6640" max="6648" width="9" style="329"/>
    <col min="6649" max="6688" width="9.08984375" style="329" bestFit="1" customWidth="1"/>
    <col min="6689" max="6889" width="9" style="329"/>
    <col min="6890" max="6890" width="3.36328125" style="329" customWidth="1"/>
    <col min="6891" max="6891" width="21.36328125" style="329" customWidth="1"/>
    <col min="6892" max="6893" width="0" style="329" hidden="1" customWidth="1"/>
    <col min="6894" max="6895" width="9.08984375" style="329" bestFit="1" customWidth="1"/>
    <col min="6896" max="6904" width="9" style="329"/>
    <col min="6905" max="6944" width="9.08984375" style="329" bestFit="1" customWidth="1"/>
    <col min="6945" max="7145" width="9" style="329"/>
    <col min="7146" max="7146" width="3.36328125" style="329" customWidth="1"/>
    <col min="7147" max="7147" width="21.36328125" style="329" customWidth="1"/>
    <col min="7148" max="7149" width="0" style="329" hidden="1" customWidth="1"/>
    <col min="7150" max="7151" width="9.08984375" style="329" bestFit="1" customWidth="1"/>
    <col min="7152" max="7160" width="9" style="329"/>
    <col min="7161" max="7200" width="9.08984375" style="329" bestFit="1" customWidth="1"/>
    <col min="7201" max="7401" width="9" style="329"/>
    <col min="7402" max="7402" width="3.36328125" style="329" customWidth="1"/>
    <col min="7403" max="7403" width="21.36328125" style="329" customWidth="1"/>
    <col min="7404" max="7405" width="0" style="329" hidden="1" customWidth="1"/>
    <col min="7406" max="7407" width="9.08984375" style="329" bestFit="1" customWidth="1"/>
    <col min="7408" max="7416" width="9" style="329"/>
    <col min="7417" max="7456" width="9.08984375" style="329" bestFit="1" customWidth="1"/>
    <col min="7457" max="7657" width="9" style="329"/>
    <col min="7658" max="7658" width="3.36328125" style="329" customWidth="1"/>
    <col min="7659" max="7659" width="21.36328125" style="329" customWidth="1"/>
    <col min="7660" max="7661" width="0" style="329" hidden="1" customWidth="1"/>
    <col min="7662" max="7663" width="9.08984375" style="329" bestFit="1" customWidth="1"/>
    <col min="7664" max="7672" width="9" style="329"/>
    <col min="7673" max="7712" width="9.08984375" style="329" bestFit="1" customWidth="1"/>
    <col min="7713" max="7913" width="9" style="329"/>
    <col min="7914" max="7914" width="3.36328125" style="329" customWidth="1"/>
    <col min="7915" max="7915" width="21.36328125" style="329" customWidth="1"/>
    <col min="7916" max="7917" width="0" style="329" hidden="1" customWidth="1"/>
    <col min="7918" max="7919" width="9.08984375" style="329" bestFit="1" customWidth="1"/>
    <col min="7920" max="7928" width="9" style="329"/>
    <col min="7929" max="7968" width="9.08984375" style="329" bestFit="1" customWidth="1"/>
    <col min="7969" max="8169" width="9" style="329"/>
    <col min="8170" max="8170" width="3.36328125" style="329" customWidth="1"/>
    <col min="8171" max="8171" width="21.36328125" style="329" customWidth="1"/>
    <col min="8172" max="8173" width="0" style="329" hidden="1" customWidth="1"/>
    <col min="8174" max="8175" width="9.08984375" style="329" bestFit="1" customWidth="1"/>
    <col min="8176" max="8184" width="9" style="329"/>
    <col min="8185" max="8224" width="9.08984375" style="329" bestFit="1" customWidth="1"/>
    <col min="8225" max="8425" width="9" style="329"/>
    <col min="8426" max="8426" width="3.36328125" style="329" customWidth="1"/>
    <col min="8427" max="8427" width="21.36328125" style="329" customWidth="1"/>
    <col min="8428" max="8429" width="0" style="329" hidden="1" customWidth="1"/>
    <col min="8430" max="8431" width="9.08984375" style="329" bestFit="1" customWidth="1"/>
    <col min="8432" max="8440" width="9" style="329"/>
    <col min="8441" max="8480" width="9.08984375" style="329" bestFit="1" customWidth="1"/>
    <col min="8481" max="8681" width="9" style="329"/>
    <col min="8682" max="8682" width="3.36328125" style="329" customWidth="1"/>
    <col min="8683" max="8683" width="21.36328125" style="329" customWidth="1"/>
    <col min="8684" max="8685" width="0" style="329" hidden="1" customWidth="1"/>
    <col min="8686" max="8687" width="9.08984375" style="329" bestFit="1" customWidth="1"/>
    <col min="8688" max="8696" width="9" style="329"/>
    <col min="8697" max="8736" width="9.08984375" style="329" bestFit="1" customWidth="1"/>
    <col min="8737" max="8937" width="9" style="329"/>
    <col min="8938" max="8938" width="3.36328125" style="329" customWidth="1"/>
    <col min="8939" max="8939" width="21.36328125" style="329" customWidth="1"/>
    <col min="8940" max="8941" width="0" style="329" hidden="1" customWidth="1"/>
    <col min="8942" max="8943" width="9.08984375" style="329" bestFit="1" customWidth="1"/>
    <col min="8944" max="8952" width="9" style="329"/>
    <col min="8953" max="8992" width="9.08984375" style="329" bestFit="1" customWidth="1"/>
    <col min="8993" max="9193" width="9" style="329"/>
    <col min="9194" max="9194" width="3.36328125" style="329" customWidth="1"/>
    <col min="9195" max="9195" width="21.36328125" style="329" customWidth="1"/>
    <col min="9196" max="9197" width="0" style="329" hidden="1" customWidth="1"/>
    <col min="9198" max="9199" width="9.08984375" style="329" bestFit="1" customWidth="1"/>
    <col min="9200" max="9208" width="9" style="329"/>
    <col min="9209" max="9248" width="9.08984375" style="329" bestFit="1" customWidth="1"/>
    <col min="9249" max="9449" width="9" style="329"/>
    <col min="9450" max="9450" width="3.36328125" style="329" customWidth="1"/>
    <col min="9451" max="9451" width="21.36328125" style="329" customWidth="1"/>
    <col min="9452" max="9453" width="0" style="329" hidden="1" customWidth="1"/>
    <col min="9454" max="9455" width="9.08984375" style="329" bestFit="1" customWidth="1"/>
    <col min="9456" max="9464" width="9" style="329"/>
    <col min="9465" max="9504" width="9.08984375" style="329" bestFit="1" customWidth="1"/>
    <col min="9505" max="9705" width="9" style="329"/>
    <col min="9706" max="9706" width="3.36328125" style="329" customWidth="1"/>
    <col min="9707" max="9707" width="21.36328125" style="329" customWidth="1"/>
    <col min="9708" max="9709" width="0" style="329" hidden="1" customWidth="1"/>
    <col min="9710" max="9711" width="9.08984375" style="329" bestFit="1" customWidth="1"/>
    <col min="9712" max="9720" width="9" style="329"/>
    <col min="9721" max="9760" width="9.08984375" style="329" bestFit="1" customWidth="1"/>
    <col min="9761" max="9961" width="9" style="329"/>
    <col min="9962" max="9962" width="3.36328125" style="329" customWidth="1"/>
    <col min="9963" max="9963" width="21.36328125" style="329" customWidth="1"/>
    <col min="9964" max="9965" width="0" style="329" hidden="1" customWidth="1"/>
    <col min="9966" max="9967" width="9.08984375" style="329" bestFit="1" customWidth="1"/>
    <col min="9968" max="9976" width="9" style="329"/>
    <col min="9977" max="10016" width="9.08984375" style="329" bestFit="1" customWidth="1"/>
    <col min="10017" max="10217" width="9" style="329"/>
    <col min="10218" max="10218" width="3.36328125" style="329" customWidth="1"/>
    <col min="10219" max="10219" width="21.36328125" style="329" customWidth="1"/>
    <col min="10220" max="10221" width="0" style="329" hidden="1" customWidth="1"/>
    <col min="10222" max="10223" width="9.08984375" style="329" bestFit="1" customWidth="1"/>
    <col min="10224" max="10232" width="9" style="329"/>
    <col min="10233" max="10272" width="9.08984375" style="329" bestFit="1" customWidth="1"/>
    <col min="10273" max="10473" width="9" style="329"/>
    <col min="10474" max="10474" width="3.36328125" style="329" customWidth="1"/>
    <col min="10475" max="10475" width="21.36328125" style="329" customWidth="1"/>
    <col min="10476" max="10477" width="0" style="329" hidden="1" customWidth="1"/>
    <col min="10478" max="10479" width="9.08984375" style="329" bestFit="1" customWidth="1"/>
    <col min="10480" max="10488" width="9" style="329"/>
    <col min="10489" max="10528" width="9.08984375" style="329" bestFit="1" customWidth="1"/>
    <col min="10529" max="10729" width="9" style="329"/>
    <col min="10730" max="10730" width="3.36328125" style="329" customWidth="1"/>
    <col min="10731" max="10731" width="21.36328125" style="329" customWidth="1"/>
    <col min="10732" max="10733" width="0" style="329" hidden="1" customWidth="1"/>
    <col min="10734" max="10735" width="9.08984375" style="329" bestFit="1" customWidth="1"/>
    <col min="10736" max="10744" width="9" style="329"/>
    <col min="10745" max="10784" width="9.08984375" style="329" bestFit="1" customWidth="1"/>
    <col min="10785" max="10985" width="9" style="329"/>
    <col min="10986" max="10986" width="3.36328125" style="329" customWidth="1"/>
    <col min="10987" max="10987" width="21.36328125" style="329" customWidth="1"/>
    <col min="10988" max="10989" width="0" style="329" hidden="1" customWidth="1"/>
    <col min="10990" max="10991" width="9.08984375" style="329" bestFit="1" customWidth="1"/>
    <col min="10992" max="11000" width="9" style="329"/>
    <col min="11001" max="11040" width="9.08984375" style="329" bestFit="1" customWidth="1"/>
    <col min="11041" max="11241" width="9" style="329"/>
    <col min="11242" max="11242" width="3.36328125" style="329" customWidth="1"/>
    <col min="11243" max="11243" width="21.36328125" style="329" customWidth="1"/>
    <col min="11244" max="11245" width="0" style="329" hidden="1" customWidth="1"/>
    <col min="11246" max="11247" width="9.08984375" style="329" bestFit="1" customWidth="1"/>
    <col min="11248" max="11256" width="9" style="329"/>
    <col min="11257" max="11296" width="9.08984375" style="329" bestFit="1" customWidth="1"/>
    <col min="11297" max="11497" width="9" style="329"/>
    <col min="11498" max="11498" width="3.36328125" style="329" customWidth="1"/>
    <col min="11499" max="11499" width="21.36328125" style="329" customWidth="1"/>
    <col min="11500" max="11501" width="0" style="329" hidden="1" customWidth="1"/>
    <col min="11502" max="11503" width="9.08984375" style="329" bestFit="1" customWidth="1"/>
    <col min="11504" max="11512" width="9" style="329"/>
    <col min="11513" max="11552" width="9.08984375" style="329" bestFit="1" customWidth="1"/>
    <col min="11553" max="11753" width="9" style="329"/>
    <col min="11754" max="11754" width="3.36328125" style="329" customWidth="1"/>
    <col min="11755" max="11755" width="21.36328125" style="329" customWidth="1"/>
    <col min="11756" max="11757" width="0" style="329" hidden="1" customWidth="1"/>
    <col min="11758" max="11759" width="9.08984375" style="329" bestFit="1" customWidth="1"/>
    <col min="11760" max="11768" width="9" style="329"/>
    <col min="11769" max="11808" width="9.08984375" style="329" bestFit="1" customWidth="1"/>
    <col min="11809" max="12009" width="9" style="329"/>
    <col min="12010" max="12010" width="3.36328125" style="329" customWidth="1"/>
    <col min="12011" max="12011" width="21.36328125" style="329" customWidth="1"/>
    <col min="12012" max="12013" width="0" style="329" hidden="1" customWidth="1"/>
    <col min="12014" max="12015" width="9.08984375" style="329" bestFit="1" customWidth="1"/>
    <col min="12016" max="12024" width="9" style="329"/>
    <col min="12025" max="12064" width="9.08984375" style="329" bestFit="1" customWidth="1"/>
    <col min="12065" max="12265" width="9" style="329"/>
    <col min="12266" max="12266" width="3.36328125" style="329" customWidth="1"/>
    <col min="12267" max="12267" width="21.36328125" style="329" customWidth="1"/>
    <col min="12268" max="12269" width="0" style="329" hidden="1" customWidth="1"/>
    <col min="12270" max="12271" width="9.08984375" style="329" bestFit="1" customWidth="1"/>
    <col min="12272" max="12280" width="9" style="329"/>
    <col min="12281" max="12320" width="9.08984375" style="329" bestFit="1" customWidth="1"/>
    <col min="12321" max="12521" width="9" style="329"/>
    <col min="12522" max="12522" width="3.36328125" style="329" customWidth="1"/>
    <col min="12523" max="12523" width="21.36328125" style="329" customWidth="1"/>
    <col min="12524" max="12525" width="0" style="329" hidden="1" customWidth="1"/>
    <col min="12526" max="12527" width="9.08984375" style="329" bestFit="1" customWidth="1"/>
    <col min="12528" max="12536" width="9" style="329"/>
    <col min="12537" max="12576" width="9.08984375" style="329" bestFit="1" customWidth="1"/>
    <col min="12577" max="12777" width="9" style="329"/>
    <col min="12778" max="12778" width="3.36328125" style="329" customWidth="1"/>
    <col min="12779" max="12779" width="21.36328125" style="329" customWidth="1"/>
    <col min="12780" max="12781" width="0" style="329" hidden="1" customWidth="1"/>
    <col min="12782" max="12783" width="9.08984375" style="329" bestFit="1" customWidth="1"/>
    <col min="12784" max="12792" width="9" style="329"/>
    <col min="12793" max="12832" width="9.08984375" style="329" bestFit="1" customWidth="1"/>
    <col min="12833" max="13033" width="9" style="329"/>
    <col min="13034" max="13034" width="3.36328125" style="329" customWidth="1"/>
    <col min="13035" max="13035" width="21.36328125" style="329" customWidth="1"/>
    <col min="13036" max="13037" width="0" style="329" hidden="1" customWidth="1"/>
    <col min="13038" max="13039" width="9.08984375" style="329" bestFit="1" customWidth="1"/>
    <col min="13040" max="13048" width="9" style="329"/>
    <col min="13049" max="13088" width="9.08984375" style="329" bestFit="1" customWidth="1"/>
    <col min="13089" max="13289" width="9" style="329"/>
    <col min="13290" max="13290" width="3.36328125" style="329" customWidth="1"/>
    <col min="13291" max="13291" width="21.36328125" style="329" customWidth="1"/>
    <col min="13292" max="13293" width="0" style="329" hidden="1" customWidth="1"/>
    <col min="13294" max="13295" width="9.08984375" style="329" bestFit="1" customWidth="1"/>
    <col min="13296" max="13304" width="9" style="329"/>
    <col min="13305" max="13344" width="9.08984375" style="329" bestFit="1" customWidth="1"/>
    <col min="13345" max="13545" width="9" style="329"/>
    <col min="13546" max="13546" width="3.36328125" style="329" customWidth="1"/>
    <col min="13547" max="13547" width="21.36328125" style="329" customWidth="1"/>
    <col min="13548" max="13549" width="0" style="329" hidden="1" customWidth="1"/>
    <col min="13550" max="13551" width="9.08984375" style="329" bestFit="1" customWidth="1"/>
    <col min="13552" max="13560" width="9" style="329"/>
    <col min="13561" max="13600" width="9.08984375" style="329" bestFit="1" customWidth="1"/>
    <col min="13601" max="13801" width="9" style="329"/>
    <col min="13802" max="13802" width="3.36328125" style="329" customWidth="1"/>
    <col min="13803" max="13803" width="21.36328125" style="329" customWidth="1"/>
    <col min="13804" max="13805" width="0" style="329" hidden="1" customWidth="1"/>
    <col min="13806" max="13807" width="9.08984375" style="329" bestFit="1" customWidth="1"/>
    <col min="13808" max="13816" width="9" style="329"/>
    <col min="13817" max="13856" width="9.08984375" style="329" bestFit="1" customWidth="1"/>
    <col min="13857" max="14057" width="9" style="329"/>
    <col min="14058" max="14058" width="3.36328125" style="329" customWidth="1"/>
    <col min="14059" max="14059" width="21.36328125" style="329" customWidth="1"/>
    <col min="14060" max="14061" width="0" style="329" hidden="1" customWidth="1"/>
    <col min="14062" max="14063" width="9.08984375" style="329" bestFit="1" customWidth="1"/>
    <col min="14064" max="14072" width="9" style="329"/>
    <col min="14073" max="14112" width="9.08984375" style="329" bestFit="1" customWidth="1"/>
    <col min="14113" max="14313" width="9" style="329"/>
    <col min="14314" max="14314" width="3.36328125" style="329" customWidth="1"/>
    <col min="14315" max="14315" width="21.36328125" style="329" customWidth="1"/>
    <col min="14316" max="14317" width="0" style="329" hidden="1" customWidth="1"/>
    <col min="14318" max="14319" width="9.08984375" style="329" bestFit="1" customWidth="1"/>
    <col min="14320" max="14328" width="9" style="329"/>
    <col min="14329" max="14368" width="9.08984375" style="329" bestFit="1" customWidth="1"/>
    <col min="14369" max="14569" width="9" style="329"/>
    <col min="14570" max="14570" width="3.36328125" style="329" customWidth="1"/>
    <col min="14571" max="14571" width="21.36328125" style="329" customWidth="1"/>
    <col min="14572" max="14573" width="0" style="329" hidden="1" customWidth="1"/>
    <col min="14574" max="14575" width="9.08984375" style="329" bestFit="1" customWidth="1"/>
    <col min="14576" max="14584" width="9" style="329"/>
    <col min="14585" max="14624" width="9.08984375" style="329" bestFit="1" customWidth="1"/>
    <col min="14625" max="14825" width="9" style="329"/>
    <col min="14826" max="14826" width="3.36328125" style="329" customWidth="1"/>
    <col min="14827" max="14827" width="21.36328125" style="329" customWidth="1"/>
    <col min="14828" max="14829" width="0" style="329" hidden="1" customWidth="1"/>
    <col min="14830" max="14831" width="9.08984375" style="329" bestFit="1" customWidth="1"/>
    <col min="14832" max="14840" width="9" style="329"/>
    <col min="14841" max="14880" width="9.08984375" style="329" bestFit="1" customWidth="1"/>
    <col min="14881" max="15081" width="9" style="329"/>
    <col min="15082" max="15082" width="3.36328125" style="329" customWidth="1"/>
    <col min="15083" max="15083" width="21.36328125" style="329" customWidth="1"/>
    <col min="15084" max="15085" width="0" style="329" hidden="1" customWidth="1"/>
    <col min="15086" max="15087" width="9.08984375" style="329" bestFit="1" customWidth="1"/>
    <col min="15088" max="15096" width="9" style="329"/>
    <col min="15097" max="15136" width="9.08984375" style="329" bestFit="1" customWidth="1"/>
    <col min="15137" max="15337" width="9" style="329"/>
    <col min="15338" max="15338" width="3.36328125" style="329" customWidth="1"/>
    <col min="15339" max="15339" width="21.36328125" style="329" customWidth="1"/>
    <col min="15340" max="15341" width="0" style="329" hidden="1" customWidth="1"/>
    <col min="15342" max="15343" width="9.08984375" style="329" bestFit="1" customWidth="1"/>
    <col min="15344" max="15352" width="9" style="329"/>
    <col min="15353" max="15392" width="9.08984375" style="329" bestFit="1" customWidth="1"/>
    <col min="15393" max="15593" width="9" style="329"/>
    <col min="15594" max="15594" width="3.36328125" style="329" customWidth="1"/>
    <col min="15595" max="15595" width="21.36328125" style="329" customWidth="1"/>
    <col min="15596" max="15597" width="0" style="329" hidden="1" customWidth="1"/>
    <col min="15598" max="15599" width="9.08984375" style="329" bestFit="1" customWidth="1"/>
    <col min="15600" max="15608" width="9" style="329"/>
    <col min="15609" max="15648" width="9.08984375" style="329" bestFit="1" customWidth="1"/>
    <col min="15649" max="15849" width="9" style="329"/>
    <col min="15850" max="15850" width="3.36328125" style="329" customWidth="1"/>
    <col min="15851" max="15851" width="21.36328125" style="329" customWidth="1"/>
    <col min="15852" max="15853" width="0" style="329" hidden="1" customWidth="1"/>
    <col min="15854" max="15855" width="9.08984375" style="329" bestFit="1" customWidth="1"/>
    <col min="15856" max="15864" width="9" style="329"/>
    <col min="15865" max="15904" width="9.08984375" style="329" bestFit="1" customWidth="1"/>
    <col min="15905" max="16105" width="9" style="329"/>
    <col min="16106" max="16106" width="3.36328125" style="329" customWidth="1"/>
    <col min="16107" max="16107" width="21.36328125" style="329" customWidth="1"/>
    <col min="16108" max="16109" width="0" style="329" hidden="1" customWidth="1"/>
    <col min="16110" max="16111" width="9.08984375" style="329" bestFit="1" customWidth="1"/>
    <col min="16112" max="16120" width="9" style="329"/>
    <col min="16121" max="16160" width="9.08984375" style="329" bestFit="1" customWidth="1"/>
    <col min="16161" max="16384" width="9" style="329"/>
  </cols>
  <sheetData>
    <row r="1" spans="1:44" x14ac:dyDescent="0.2">
      <c r="A1" s="325" t="s">
        <v>489</v>
      </c>
      <c r="B1" s="326"/>
      <c r="C1" s="327"/>
      <c r="D1" s="327"/>
      <c r="E1" s="328">
        <v>45093</v>
      </c>
      <c r="F1" s="327"/>
      <c r="G1" s="327"/>
      <c r="H1" s="327"/>
      <c r="I1" s="327"/>
      <c r="J1" s="327"/>
      <c r="K1" s="327"/>
      <c r="L1" s="327"/>
      <c r="M1" s="327"/>
      <c r="N1" s="327"/>
      <c r="O1" s="327"/>
      <c r="P1" s="327"/>
      <c r="Q1" s="327"/>
      <c r="R1" s="327"/>
      <c r="S1" s="327"/>
      <c r="T1" s="327"/>
      <c r="U1" s="327"/>
      <c r="V1" s="327"/>
      <c r="W1" s="327"/>
      <c r="X1" s="327"/>
      <c r="Y1" s="327"/>
      <c r="Z1" s="327"/>
      <c r="AA1" s="327"/>
      <c r="AB1" s="327"/>
      <c r="AC1" s="327"/>
      <c r="AD1" s="327"/>
      <c r="AE1" s="327"/>
      <c r="AF1" s="327"/>
      <c r="AG1" s="327"/>
      <c r="AH1" s="327"/>
      <c r="AI1" s="327"/>
      <c r="AJ1" s="327"/>
      <c r="AK1" s="327"/>
      <c r="AL1" s="327"/>
      <c r="AM1" s="327"/>
      <c r="AN1" s="327"/>
      <c r="AO1" s="327"/>
      <c r="AP1" s="327"/>
      <c r="AQ1" s="327"/>
      <c r="AR1" s="327"/>
    </row>
    <row r="2" spans="1:44" x14ac:dyDescent="0.2">
      <c r="A2" s="326" t="s">
        <v>178</v>
      </c>
      <c r="B2" s="326" t="s">
        <v>351</v>
      </c>
      <c r="C2" s="327"/>
      <c r="D2" s="327"/>
      <c r="E2" s="327" t="s">
        <v>178</v>
      </c>
      <c r="F2" s="327"/>
      <c r="G2" s="327"/>
      <c r="H2" s="327"/>
      <c r="I2" s="327"/>
      <c r="J2" s="327"/>
      <c r="K2" s="327"/>
      <c r="L2" s="327"/>
      <c r="M2" s="327"/>
      <c r="N2" s="327"/>
      <c r="O2" s="327"/>
      <c r="P2" s="327"/>
      <c r="Q2" s="327"/>
      <c r="R2" s="327"/>
      <c r="S2" s="327"/>
      <c r="T2" s="327"/>
      <c r="U2" s="327"/>
      <c r="V2" s="327"/>
      <c r="W2" s="327"/>
      <c r="X2" s="327"/>
      <c r="Y2" s="327"/>
      <c r="Z2" s="327"/>
      <c r="AA2" s="327"/>
      <c r="AB2" s="327"/>
      <c r="AC2" s="327"/>
      <c r="AD2" s="327"/>
      <c r="AE2" s="327"/>
      <c r="AF2" s="327"/>
      <c r="AG2" s="327"/>
      <c r="AH2" s="327"/>
      <c r="AI2" s="327"/>
      <c r="AJ2" s="327"/>
      <c r="AK2" s="327"/>
      <c r="AL2" s="327"/>
      <c r="AM2" s="327"/>
      <c r="AN2" s="327"/>
      <c r="AO2" s="327"/>
      <c r="AP2" s="327"/>
      <c r="AQ2" s="327" t="s">
        <v>490</v>
      </c>
      <c r="AR2" s="327"/>
    </row>
    <row r="3" spans="1:44" x14ac:dyDescent="0.2">
      <c r="A3" s="460" t="s">
        <v>491</v>
      </c>
      <c r="B3" s="461"/>
      <c r="C3" s="330" t="s">
        <v>492</v>
      </c>
      <c r="D3" s="331" t="s">
        <v>133</v>
      </c>
      <c r="E3" s="332" t="s">
        <v>493</v>
      </c>
      <c r="F3" s="331" t="s">
        <v>494</v>
      </c>
      <c r="G3" s="333" t="s">
        <v>495</v>
      </c>
      <c r="H3" s="332" t="s">
        <v>496</v>
      </c>
      <c r="I3" s="332" t="s">
        <v>497</v>
      </c>
      <c r="J3" s="331" t="s">
        <v>498</v>
      </c>
      <c r="K3" s="333" t="s">
        <v>499</v>
      </c>
      <c r="L3" s="332" t="s">
        <v>500</v>
      </c>
      <c r="M3" s="332" t="s">
        <v>501</v>
      </c>
      <c r="N3" s="331" t="s">
        <v>502</v>
      </c>
      <c r="O3" s="333" t="s">
        <v>503</v>
      </c>
      <c r="P3" s="331" t="s">
        <v>504</v>
      </c>
      <c r="Q3" s="333" t="s">
        <v>505</v>
      </c>
      <c r="R3" s="332" t="s">
        <v>506</v>
      </c>
      <c r="S3" s="332" t="s">
        <v>507</v>
      </c>
      <c r="T3" s="331" t="s">
        <v>508</v>
      </c>
      <c r="U3" s="333" t="s">
        <v>509</v>
      </c>
      <c r="V3" s="332" t="s">
        <v>510</v>
      </c>
      <c r="W3" s="332" t="s">
        <v>511</v>
      </c>
      <c r="X3" s="331" t="s">
        <v>512</v>
      </c>
      <c r="Y3" s="333" t="s">
        <v>513</v>
      </c>
      <c r="Z3" s="332" t="s">
        <v>514</v>
      </c>
      <c r="AA3" s="332" t="s">
        <v>515</v>
      </c>
      <c r="AB3" s="331" t="s">
        <v>516</v>
      </c>
      <c r="AC3" s="333" t="s">
        <v>517</v>
      </c>
      <c r="AD3" s="332" t="s">
        <v>518</v>
      </c>
      <c r="AE3" s="332" t="s">
        <v>519</v>
      </c>
      <c r="AF3" s="331" t="s">
        <v>520</v>
      </c>
      <c r="AG3" s="333" t="s">
        <v>521</v>
      </c>
      <c r="AH3" s="332" t="s">
        <v>522</v>
      </c>
      <c r="AI3" s="332" t="s">
        <v>523</v>
      </c>
      <c r="AJ3" s="331" t="s">
        <v>524</v>
      </c>
      <c r="AK3" s="333" t="s">
        <v>525</v>
      </c>
      <c r="AL3" s="332" t="s">
        <v>526</v>
      </c>
      <c r="AM3" s="332" t="s">
        <v>527</v>
      </c>
      <c r="AN3" s="331" t="s">
        <v>528</v>
      </c>
      <c r="AO3" s="333" t="s">
        <v>529</v>
      </c>
      <c r="AP3" s="332" t="s">
        <v>530</v>
      </c>
      <c r="AQ3" s="332" t="s">
        <v>531</v>
      </c>
      <c r="AR3" s="334" t="s">
        <v>532</v>
      </c>
    </row>
    <row r="4" spans="1:44" x14ac:dyDescent="0.2">
      <c r="A4" s="335"/>
      <c r="B4" s="336"/>
      <c r="C4" s="337" t="s">
        <v>533</v>
      </c>
      <c r="D4" s="338" t="s">
        <v>533</v>
      </c>
      <c r="E4" s="339" t="s">
        <v>533</v>
      </c>
      <c r="F4" s="338" t="s">
        <v>533</v>
      </c>
      <c r="G4" s="340" t="s">
        <v>533</v>
      </c>
      <c r="H4" s="339" t="s">
        <v>533</v>
      </c>
      <c r="I4" s="339" t="s">
        <v>533</v>
      </c>
      <c r="J4" s="338" t="s">
        <v>533</v>
      </c>
      <c r="K4" s="340" t="s">
        <v>533</v>
      </c>
      <c r="L4" s="339" t="s">
        <v>533</v>
      </c>
      <c r="M4" s="339" t="s">
        <v>533</v>
      </c>
      <c r="N4" s="338" t="s">
        <v>533</v>
      </c>
      <c r="O4" s="340" t="s">
        <v>533</v>
      </c>
      <c r="P4" s="338" t="s">
        <v>533</v>
      </c>
      <c r="Q4" s="340" t="s">
        <v>533</v>
      </c>
      <c r="R4" s="339" t="s">
        <v>533</v>
      </c>
      <c r="S4" s="339" t="s">
        <v>533</v>
      </c>
      <c r="T4" s="338" t="s">
        <v>533</v>
      </c>
      <c r="U4" s="340" t="s">
        <v>533</v>
      </c>
      <c r="V4" s="339" t="s">
        <v>533</v>
      </c>
      <c r="W4" s="339" t="s">
        <v>533</v>
      </c>
      <c r="X4" s="338" t="s">
        <v>533</v>
      </c>
      <c r="Y4" s="340" t="s">
        <v>533</v>
      </c>
      <c r="Z4" s="339" t="s">
        <v>533</v>
      </c>
      <c r="AA4" s="339" t="s">
        <v>533</v>
      </c>
      <c r="AB4" s="338" t="s">
        <v>533</v>
      </c>
      <c r="AC4" s="340" t="s">
        <v>533</v>
      </c>
      <c r="AD4" s="339" t="s">
        <v>533</v>
      </c>
      <c r="AE4" s="339" t="s">
        <v>533</v>
      </c>
      <c r="AF4" s="338" t="s">
        <v>533</v>
      </c>
      <c r="AG4" s="340" t="s">
        <v>533</v>
      </c>
      <c r="AH4" s="339" t="s">
        <v>533</v>
      </c>
      <c r="AI4" s="339" t="s">
        <v>533</v>
      </c>
      <c r="AJ4" s="338" t="s">
        <v>533</v>
      </c>
      <c r="AK4" s="340" t="s">
        <v>533</v>
      </c>
      <c r="AL4" s="339" t="s">
        <v>533</v>
      </c>
      <c r="AM4" s="339" t="s">
        <v>533</v>
      </c>
      <c r="AN4" s="338" t="s">
        <v>533</v>
      </c>
      <c r="AO4" s="340" t="s">
        <v>533</v>
      </c>
      <c r="AP4" s="339" t="s">
        <v>533</v>
      </c>
      <c r="AQ4" s="339" t="s">
        <v>533</v>
      </c>
      <c r="AR4" s="341" t="s">
        <v>533</v>
      </c>
    </row>
    <row r="5" spans="1:44" x14ac:dyDescent="0.2">
      <c r="A5" s="342" t="s">
        <v>264</v>
      </c>
      <c r="B5" s="343" t="s">
        <v>534</v>
      </c>
      <c r="C5" s="344">
        <v>52217</v>
      </c>
      <c r="D5" s="345">
        <v>5496</v>
      </c>
      <c r="E5" s="346">
        <v>2250</v>
      </c>
      <c r="F5" s="345">
        <v>682</v>
      </c>
      <c r="G5" s="347">
        <v>797</v>
      </c>
      <c r="H5" s="346">
        <v>732</v>
      </c>
      <c r="I5" s="346">
        <v>2451</v>
      </c>
      <c r="J5" s="345">
        <v>105</v>
      </c>
      <c r="K5" s="347">
        <v>727</v>
      </c>
      <c r="L5" s="346">
        <v>204</v>
      </c>
      <c r="M5" s="346">
        <v>2710</v>
      </c>
      <c r="N5" s="345">
        <v>1090</v>
      </c>
      <c r="O5" s="347">
        <v>495</v>
      </c>
      <c r="P5" s="345">
        <v>383</v>
      </c>
      <c r="Q5" s="347">
        <v>1109</v>
      </c>
      <c r="R5" s="346">
        <v>1919</v>
      </c>
      <c r="S5" s="346">
        <v>215</v>
      </c>
      <c r="T5" s="345">
        <v>567</v>
      </c>
      <c r="U5" s="347">
        <v>811</v>
      </c>
      <c r="V5" s="346">
        <v>1485</v>
      </c>
      <c r="W5" s="346">
        <v>1074</v>
      </c>
      <c r="X5" s="345">
        <v>3000</v>
      </c>
      <c r="Y5" s="347">
        <v>1075</v>
      </c>
      <c r="Z5" s="346">
        <v>3053</v>
      </c>
      <c r="AA5" s="346">
        <v>6898</v>
      </c>
      <c r="AB5" s="345">
        <v>942</v>
      </c>
      <c r="AC5" s="347">
        <v>2553</v>
      </c>
      <c r="AD5" s="346">
        <v>732</v>
      </c>
      <c r="AE5" s="346">
        <v>1117</v>
      </c>
      <c r="AF5" s="345">
        <v>1098</v>
      </c>
      <c r="AG5" s="347">
        <v>487</v>
      </c>
      <c r="AH5" s="346">
        <v>417</v>
      </c>
      <c r="AI5" s="346">
        <v>845</v>
      </c>
      <c r="AJ5" s="345">
        <v>71</v>
      </c>
      <c r="AK5" s="347">
        <v>215</v>
      </c>
      <c r="AL5" s="346">
        <v>313</v>
      </c>
      <c r="AM5" s="346">
        <v>227</v>
      </c>
      <c r="AN5" s="345">
        <v>215</v>
      </c>
      <c r="AO5" s="347">
        <v>383</v>
      </c>
      <c r="AP5" s="346">
        <v>852</v>
      </c>
      <c r="AQ5" s="346">
        <v>933</v>
      </c>
      <c r="AR5" s="348">
        <v>1116</v>
      </c>
    </row>
    <row r="6" spans="1:44" x14ac:dyDescent="0.2">
      <c r="A6" s="342" t="s">
        <v>220</v>
      </c>
      <c r="B6" s="343" t="s">
        <v>446</v>
      </c>
      <c r="C6" s="344">
        <v>1559</v>
      </c>
      <c r="D6" s="345">
        <f t="shared" ref="D6:D40" si="0">C6-SUM(E6:AR6)</f>
        <v>89</v>
      </c>
      <c r="E6" s="346">
        <v>98</v>
      </c>
      <c r="F6" s="345">
        <v>2</v>
      </c>
      <c r="G6" s="347">
        <v>25</v>
      </c>
      <c r="H6" s="346">
        <v>8</v>
      </c>
      <c r="I6" s="346">
        <v>15</v>
      </c>
      <c r="J6" s="345">
        <v>0</v>
      </c>
      <c r="K6" s="347">
        <v>5</v>
      </c>
      <c r="L6" s="346">
        <v>9</v>
      </c>
      <c r="M6" s="346">
        <v>123</v>
      </c>
      <c r="N6" s="345">
        <v>0</v>
      </c>
      <c r="O6" s="347">
        <v>0</v>
      </c>
      <c r="P6" s="345">
        <v>21</v>
      </c>
      <c r="Q6" s="347">
        <v>6</v>
      </c>
      <c r="R6" s="346">
        <v>0</v>
      </c>
      <c r="S6" s="346">
        <v>0</v>
      </c>
      <c r="T6" s="345">
        <v>0</v>
      </c>
      <c r="U6" s="347">
        <v>1</v>
      </c>
      <c r="V6" s="346">
        <v>9</v>
      </c>
      <c r="W6" s="346">
        <v>2</v>
      </c>
      <c r="X6" s="345">
        <v>46</v>
      </c>
      <c r="Y6" s="347">
        <v>124</v>
      </c>
      <c r="Z6" s="346">
        <v>145</v>
      </c>
      <c r="AA6" s="346">
        <v>13</v>
      </c>
      <c r="AB6" s="345">
        <v>123</v>
      </c>
      <c r="AC6" s="347">
        <v>1</v>
      </c>
      <c r="AD6" s="346">
        <v>317</v>
      </c>
      <c r="AE6" s="346">
        <v>2</v>
      </c>
      <c r="AF6" s="345">
        <v>18</v>
      </c>
      <c r="AG6" s="347">
        <v>8</v>
      </c>
      <c r="AH6" s="346">
        <v>92</v>
      </c>
      <c r="AI6" s="346">
        <v>1</v>
      </c>
      <c r="AJ6" s="345">
        <v>0</v>
      </c>
      <c r="AK6" s="347">
        <v>15</v>
      </c>
      <c r="AL6" s="346">
        <v>18</v>
      </c>
      <c r="AM6" s="346">
        <v>78</v>
      </c>
      <c r="AN6" s="345">
        <v>0</v>
      </c>
      <c r="AO6" s="347">
        <v>11</v>
      </c>
      <c r="AP6" s="346">
        <v>25</v>
      </c>
      <c r="AQ6" s="346">
        <v>81</v>
      </c>
      <c r="AR6" s="348">
        <v>28</v>
      </c>
    </row>
    <row r="7" spans="1:44" x14ac:dyDescent="0.2">
      <c r="A7" s="342" t="s">
        <v>221</v>
      </c>
      <c r="B7" s="343" t="s">
        <v>250</v>
      </c>
      <c r="C7" s="344">
        <v>4484</v>
      </c>
      <c r="D7" s="345">
        <f t="shared" si="0"/>
        <v>226</v>
      </c>
      <c r="E7" s="346">
        <v>564</v>
      </c>
      <c r="F7" s="345">
        <v>1</v>
      </c>
      <c r="G7" s="347">
        <v>563</v>
      </c>
      <c r="H7" s="346">
        <v>0</v>
      </c>
      <c r="I7" s="346">
        <v>381</v>
      </c>
      <c r="J7" s="345">
        <v>9</v>
      </c>
      <c r="K7" s="347">
        <v>0</v>
      </c>
      <c r="L7" s="346">
        <v>88</v>
      </c>
      <c r="M7" s="346">
        <v>162</v>
      </c>
      <c r="N7" s="345">
        <v>24</v>
      </c>
      <c r="O7" s="347">
        <v>106</v>
      </c>
      <c r="P7" s="345">
        <v>0</v>
      </c>
      <c r="Q7" s="347">
        <v>0</v>
      </c>
      <c r="R7" s="346">
        <v>1</v>
      </c>
      <c r="S7" s="346">
        <v>46</v>
      </c>
      <c r="T7" s="345">
        <v>1</v>
      </c>
      <c r="U7" s="347">
        <v>0</v>
      </c>
      <c r="V7" s="346">
        <v>0</v>
      </c>
      <c r="W7" s="346">
        <v>0</v>
      </c>
      <c r="X7" s="345">
        <v>0</v>
      </c>
      <c r="Y7" s="347">
        <v>2</v>
      </c>
      <c r="Z7" s="346">
        <v>1</v>
      </c>
      <c r="AA7" s="346">
        <v>443</v>
      </c>
      <c r="AB7" s="345">
        <v>6</v>
      </c>
      <c r="AC7" s="347">
        <v>1108</v>
      </c>
      <c r="AD7" s="346">
        <v>9</v>
      </c>
      <c r="AE7" s="346">
        <v>0</v>
      </c>
      <c r="AF7" s="345">
        <v>149</v>
      </c>
      <c r="AG7" s="347">
        <v>0</v>
      </c>
      <c r="AH7" s="346">
        <v>0</v>
      </c>
      <c r="AI7" s="346">
        <v>0</v>
      </c>
      <c r="AJ7" s="345">
        <v>14</v>
      </c>
      <c r="AK7" s="347">
        <v>0</v>
      </c>
      <c r="AL7" s="346">
        <v>0</v>
      </c>
      <c r="AM7" s="346">
        <v>0</v>
      </c>
      <c r="AN7" s="345">
        <v>0</v>
      </c>
      <c r="AO7" s="347">
        <v>1</v>
      </c>
      <c r="AP7" s="346">
        <v>0</v>
      </c>
      <c r="AQ7" s="346">
        <v>352</v>
      </c>
      <c r="AR7" s="348">
        <v>227</v>
      </c>
    </row>
    <row r="8" spans="1:44" x14ac:dyDescent="0.2">
      <c r="A8" s="342" t="s">
        <v>222</v>
      </c>
      <c r="B8" s="343" t="s">
        <v>27</v>
      </c>
      <c r="C8" s="344">
        <v>420</v>
      </c>
      <c r="D8" s="345">
        <f t="shared" si="0"/>
        <v>30</v>
      </c>
      <c r="E8" s="346">
        <v>119</v>
      </c>
      <c r="F8" s="345">
        <v>21</v>
      </c>
      <c r="G8" s="347">
        <v>5</v>
      </c>
      <c r="H8" s="346">
        <v>5</v>
      </c>
      <c r="I8" s="346">
        <v>13</v>
      </c>
      <c r="J8" s="345">
        <v>0</v>
      </c>
      <c r="K8" s="347">
        <v>0</v>
      </c>
      <c r="L8" s="346">
        <v>9</v>
      </c>
      <c r="M8" s="346">
        <v>12</v>
      </c>
      <c r="N8" s="345">
        <v>9</v>
      </c>
      <c r="O8" s="347">
        <v>22</v>
      </c>
      <c r="P8" s="345">
        <v>1</v>
      </c>
      <c r="Q8" s="347">
        <v>8</v>
      </c>
      <c r="R8" s="346">
        <v>0</v>
      </c>
      <c r="S8" s="346">
        <v>13</v>
      </c>
      <c r="T8" s="345">
        <v>0</v>
      </c>
      <c r="U8" s="347">
        <v>5</v>
      </c>
      <c r="V8" s="346">
        <v>1</v>
      </c>
      <c r="W8" s="346">
        <v>8</v>
      </c>
      <c r="X8" s="345">
        <v>1</v>
      </c>
      <c r="Y8" s="347">
        <v>32</v>
      </c>
      <c r="Z8" s="346">
        <v>11</v>
      </c>
      <c r="AA8" s="346">
        <v>4</v>
      </c>
      <c r="AB8" s="345">
        <v>8</v>
      </c>
      <c r="AC8" s="347">
        <v>1</v>
      </c>
      <c r="AD8" s="346">
        <v>1</v>
      </c>
      <c r="AE8" s="346">
        <v>43</v>
      </c>
      <c r="AF8" s="345">
        <v>7</v>
      </c>
      <c r="AG8" s="347">
        <v>0</v>
      </c>
      <c r="AH8" s="346">
        <v>1</v>
      </c>
      <c r="AI8" s="346">
        <v>0</v>
      </c>
      <c r="AJ8" s="345">
        <v>1</v>
      </c>
      <c r="AK8" s="347">
        <v>0</v>
      </c>
      <c r="AL8" s="346">
        <v>0</v>
      </c>
      <c r="AM8" s="346">
        <v>15</v>
      </c>
      <c r="AN8" s="345">
        <v>0</v>
      </c>
      <c r="AO8" s="347">
        <v>1</v>
      </c>
      <c r="AP8" s="346">
        <v>5</v>
      </c>
      <c r="AQ8" s="346">
        <v>7</v>
      </c>
      <c r="AR8" s="348">
        <v>1</v>
      </c>
    </row>
    <row r="9" spans="1:44" x14ac:dyDescent="0.2">
      <c r="A9" s="342" t="s">
        <v>223</v>
      </c>
      <c r="B9" s="343" t="s">
        <v>191</v>
      </c>
      <c r="C9" s="344">
        <v>71746</v>
      </c>
      <c r="D9" s="345">
        <f t="shared" si="0"/>
        <v>20579</v>
      </c>
      <c r="E9" s="346">
        <v>6310</v>
      </c>
      <c r="F9" s="345">
        <v>2289</v>
      </c>
      <c r="G9" s="347">
        <v>2199</v>
      </c>
      <c r="H9" s="346">
        <v>6105</v>
      </c>
      <c r="I9" s="346">
        <v>191</v>
      </c>
      <c r="J9" s="345">
        <v>219</v>
      </c>
      <c r="K9" s="347">
        <v>4036</v>
      </c>
      <c r="L9" s="346">
        <v>481</v>
      </c>
      <c r="M9" s="346">
        <v>1014</v>
      </c>
      <c r="N9" s="345">
        <v>3971</v>
      </c>
      <c r="O9" s="347">
        <v>229</v>
      </c>
      <c r="P9" s="345">
        <v>168</v>
      </c>
      <c r="Q9" s="347">
        <v>1782</v>
      </c>
      <c r="R9" s="346">
        <v>1571</v>
      </c>
      <c r="S9" s="346">
        <v>1055</v>
      </c>
      <c r="T9" s="345">
        <v>226</v>
      </c>
      <c r="U9" s="347">
        <v>2431</v>
      </c>
      <c r="V9" s="346">
        <v>1192</v>
      </c>
      <c r="W9" s="346">
        <v>680</v>
      </c>
      <c r="X9" s="345">
        <v>567</v>
      </c>
      <c r="Y9" s="347">
        <v>238</v>
      </c>
      <c r="Z9" s="346">
        <v>1199</v>
      </c>
      <c r="AA9" s="346">
        <v>893</v>
      </c>
      <c r="AB9" s="345">
        <v>606</v>
      </c>
      <c r="AC9" s="347">
        <v>1022</v>
      </c>
      <c r="AD9" s="346">
        <v>2015</v>
      </c>
      <c r="AE9" s="346">
        <v>749</v>
      </c>
      <c r="AF9" s="345">
        <v>3055</v>
      </c>
      <c r="AG9" s="347">
        <v>24</v>
      </c>
      <c r="AH9" s="346">
        <v>341</v>
      </c>
      <c r="AI9" s="346">
        <v>1803</v>
      </c>
      <c r="AJ9" s="345">
        <v>22</v>
      </c>
      <c r="AK9" s="347">
        <v>22</v>
      </c>
      <c r="AL9" s="346">
        <v>202</v>
      </c>
      <c r="AM9" s="346">
        <v>292</v>
      </c>
      <c r="AN9" s="345">
        <v>223</v>
      </c>
      <c r="AO9" s="347">
        <v>187</v>
      </c>
      <c r="AP9" s="346">
        <v>188</v>
      </c>
      <c r="AQ9" s="346">
        <v>870</v>
      </c>
      <c r="AR9" s="348">
        <v>500</v>
      </c>
    </row>
    <row r="10" spans="1:44" x14ac:dyDescent="0.2">
      <c r="A10" s="342" t="s">
        <v>224</v>
      </c>
      <c r="B10" s="343" t="s">
        <v>28</v>
      </c>
      <c r="C10" s="344">
        <v>13333</v>
      </c>
      <c r="D10" s="345">
        <f t="shared" si="0"/>
        <v>767</v>
      </c>
      <c r="E10" s="346">
        <v>1941</v>
      </c>
      <c r="F10" s="345">
        <v>351</v>
      </c>
      <c r="G10" s="347">
        <v>89</v>
      </c>
      <c r="H10" s="346">
        <v>324</v>
      </c>
      <c r="I10" s="346">
        <v>198</v>
      </c>
      <c r="J10" s="345">
        <v>69</v>
      </c>
      <c r="K10" s="347">
        <v>399</v>
      </c>
      <c r="L10" s="346">
        <v>43</v>
      </c>
      <c r="M10" s="346">
        <v>448</v>
      </c>
      <c r="N10" s="345">
        <v>1408</v>
      </c>
      <c r="O10" s="347">
        <v>325</v>
      </c>
      <c r="P10" s="345">
        <v>1799</v>
      </c>
      <c r="Q10" s="347">
        <v>284</v>
      </c>
      <c r="R10" s="346">
        <v>151</v>
      </c>
      <c r="S10" s="346">
        <v>217</v>
      </c>
      <c r="T10" s="345">
        <v>81</v>
      </c>
      <c r="U10" s="347">
        <v>423</v>
      </c>
      <c r="V10" s="346">
        <v>49</v>
      </c>
      <c r="W10" s="346">
        <v>319</v>
      </c>
      <c r="X10" s="345">
        <v>91</v>
      </c>
      <c r="Y10" s="347">
        <v>157</v>
      </c>
      <c r="Z10" s="346">
        <v>581</v>
      </c>
      <c r="AA10" s="346">
        <v>88</v>
      </c>
      <c r="AB10" s="345">
        <v>368</v>
      </c>
      <c r="AC10" s="347">
        <v>75</v>
      </c>
      <c r="AD10" s="346">
        <v>161</v>
      </c>
      <c r="AE10" s="346">
        <v>270</v>
      </c>
      <c r="AF10" s="345">
        <v>192</v>
      </c>
      <c r="AG10" s="347">
        <v>0</v>
      </c>
      <c r="AH10" s="346">
        <v>974</v>
      </c>
      <c r="AI10" s="346">
        <v>81</v>
      </c>
      <c r="AJ10" s="345">
        <v>144</v>
      </c>
      <c r="AK10" s="347">
        <v>66</v>
      </c>
      <c r="AL10" s="346">
        <v>58</v>
      </c>
      <c r="AM10" s="346">
        <v>43</v>
      </c>
      <c r="AN10" s="345">
        <v>20</v>
      </c>
      <c r="AO10" s="347">
        <v>13</v>
      </c>
      <c r="AP10" s="346">
        <v>73</v>
      </c>
      <c r="AQ10" s="346">
        <v>145</v>
      </c>
      <c r="AR10" s="348">
        <v>48</v>
      </c>
    </row>
    <row r="11" spans="1:44" x14ac:dyDescent="0.2">
      <c r="A11" s="342" t="s">
        <v>225</v>
      </c>
      <c r="B11" s="343" t="s">
        <v>268</v>
      </c>
      <c r="C11" s="344">
        <v>15830</v>
      </c>
      <c r="D11" s="345">
        <f t="shared" si="0"/>
        <v>1747</v>
      </c>
      <c r="E11" s="346">
        <v>1704</v>
      </c>
      <c r="F11" s="345">
        <v>1404</v>
      </c>
      <c r="G11" s="347">
        <v>650</v>
      </c>
      <c r="H11" s="346">
        <v>317</v>
      </c>
      <c r="I11" s="346">
        <v>80</v>
      </c>
      <c r="J11" s="345">
        <v>14</v>
      </c>
      <c r="K11" s="347">
        <v>837</v>
      </c>
      <c r="L11" s="346">
        <v>69</v>
      </c>
      <c r="M11" s="346">
        <v>477</v>
      </c>
      <c r="N11" s="345">
        <v>571</v>
      </c>
      <c r="O11" s="347">
        <v>100</v>
      </c>
      <c r="P11" s="345">
        <v>142</v>
      </c>
      <c r="Q11" s="347">
        <v>49</v>
      </c>
      <c r="R11" s="346">
        <v>518</v>
      </c>
      <c r="S11" s="346">
        <v>621</v>
      </c>
      <c r="T11" s="345">
        <v>86</v>
      </c>
      <c r="U11" s="347">
        <v>540</v>
      </c>
      <c r="V11" s="346">
        <v>375</v>
      </c>
      <c r="W11" s="346">
        <v>762</v>
      </c>
      <c r="X11" s="345">
        <v>262</v>
      </c>
      <c r="Y11" s="347">
        <v>91</v>
      </c>
      <c r="Z11" s="346">
        <v>1234</v>
      </c>
      <c r="AA11" s="346">
        <v>113</v>
      </c>
      <c r="AB11" s="345">
        <v>108</v>
      </c>
      <c r="AC11" s="347">
        <v>27</v>
      </c>
      <c r="AD11" s="346">
        <v>619</v>
      </c>
      <c r="AE11" s="346">
        <v>651</v>
      </c>
      <c r="AF11" s="345">
        <v>610</v>
      </c>
      <c r="AG11" s="347">
        <v>10</v>
      </c>
      <c r="AH11" s="346">
        <v>114</v>
      </c>
      <c r="AI11" s="346">
        <v>242</v>
      </c>
      <c r="AJ11" s="345">
        <v>61</v>
      </c>
      <c r="AK11" s="347">
        <v>60</v>
      </c>
      <c r="AL11" s="346">
        <v>236</v>
      </c>
      <c r="AM11" s="346">
        <v>143</v>
      </c>
      <c r="AN11" s="345">
        <v>73</v>
      </c>
      <c r="AO11" s="347">
        <v>41</v>
      </c>
      <c r="AP11" s="346">
        <v>47</v>
      </c>
      <c r="AQ11" s="346">
        <v>16</v>
      </c>
      <c r="AR11" s="348">
        <v>9</v>
      </c>
    </row>
    <row r="12" spans="1:44" x14ac:dyDescent="0.2">
      <c r="A12" s="342" t="s">
        <v>226</v>
      </c>
      <c r="B12" s="343" t="s">
        <v>29</v>
      </c>
      <c r="C12" s="344">
        <v>27385</v>
      </c>
      <c r="D12" s="345">
        <f t="shared" si="0"/>
        <v>3721</v>
      </c>
      <c r="E12" s="346">
        <v>4289</v>
      </c>
      <c r="F12" s="345">
        <v>4057</v>
      </c>
      <c r="G12" s="347">
        <v>726</v>
      </c>
      <c r="H12" s="346">
        <v>844</v>
      </c>
      <c r="I12" s="346">
        <v>68</v>
      </c>
      <c r="J12" s="345">
        <v>237</v>
      </c>
      <c r="K12" s="347">
        <v>948</v>
      </c>
      <c r="L12" s="346">
        <v>140</v>
      </c>
      <c r="M12" s="346">
        <v>164</v>
      </c>
      <c r="N12" s="345">
        <v>618</v>
      </c>
      <c r="O12" s="347">
        <v>1941</v>
      </c>
      <c r="P12" s="345">
        <v>12</v>
      </c>
      <c r="Q12" s="347">
        <v>76</v>
      </c>
      <c r="R12" s="346">
        <v>369</v>
      </c>
      <c r="S12" s="346">
        <v>1815</v>
      </c>
      <c r="T12" s="345">
        <v>165</v>
      </c>
      <c r="U12" s="347">
        <v>611</v>
      </c>
      <c r="V12" s="346">
        <v>1519</v>
      </c>
      <c r="W12" s="346">
        <v>62</v>
      </c>
      <c r="X12" s="345">
        <v>492</v>
      </c>
      <c r="Y12" s="347">
        <v>101</v>
      </c>
      <c r="Z12" s="346">
        <v>792</v>
      </c>
      <c r="AA12" s="346">
        <v>0</v>
      </c>
      <c r="AB12" s="345">
        <v>125</v>
      </c>
      <c r="AC12" s="347">
        <v>111</v>
      </c>
      <c r="AD12" s="346">
        <v>39</v>
      </c>
      <c r="AE12" s="346">
        <v>596</v>
      </c>
      <c r="AF12" s="345">
        <v>931</v>
      </c>
      <c r="AG12" s="347">
        <v>56</v>
      </c>
      <c r="AH12" s="346">
        <v>3</v>
      </c>
      <c r="AI12" s="346">
        <v>135</v>
      </c>
      <c r="AJ12" s="345">
        <v>816</v>
      </c>
      <c r="AK12" s="347">
        <v>60</v>
      </c>
      <c r="AL12" s="346">
        <v>673</v>
      </c>
      <c r="AM12" s="346">
        <v>21</v>
      </c>
      <c r="AN12" s="345">
        <v>0</v>
      </c>
      <c r="AO12" s="347">
        <v>51</v>
      </c>
      <c r="AP12" s="346">
        <v>1</v>
      </c>
      <c r="AQ12" s="346">
        <v>0</v>
      </c>
      <c r="AR12" s="348">
        <v>0</v>
      </c>
    </row>
    <row r="13" spans="1:44" x14ac:dyDescent="0.2">
      <c r="A13" s="342" t="s">
        <v>227</v>
      </c>
      <c r="B13" s="343" t="s">
        <v>30</v>
      </c>
      <c r="C13" s="344">
        <v>1491</v>
      </c>
      <c r="D13" s="345">
        <f t="shared" si="0"/>
        <v>382</v>
      </c>
      <c r="E13" s="346">
        <v>83</v>
      </c>
      <c r="F13" s="345">
        <v>281</v>
      </c>
      <c r="G13" s="347">
        <v>25</v>
      </c>
      <c r="H13" s="346">
        <v>33</v>
      </c>
      <c r="I13" s="346">
        <v>3</v>
      </c>
      <c r="J13" s="345">
        <v>0</v>
      </c>
      <c r="K13" s="347">
        <v>10</v>
      </c>
      <c r="L13" s="346">
        <v>0</v>
      </c>
      <c r="M13" s="346">
        <v>0</v>
      </c>
      <c r="N13" s="345">
        <v>395</v>
      </c>
      <c r="O13" s="347">
        <v>68</v>
      </c>
      <c r="P13" s="345">
        <v>10</v>
      </c>
      <c r="Q13" s="347">
        <v>10</v>
      </c>
      <c r="R13" s="346">
        <v>20</v>
      </c>
      <c r="S13" s="346">
        <v>0</v>
      </c>
      <c r="T13" s="345">
        <v>0</v>
      </c>
      <c r="U13" s="347">
        <v>28</v>
      </c>
      <c r="V13" s="346">
        <v>43</v>
      </c>
      <c r="W13" s="346">
        <v>0</v>
      </c>
      <c r="X13" s="345">
        <v>0</v>
      </c>
      <c r="Y13" s="347">
        <v>3</v>
      </c>
      <c r="Z13" s="346">
        <v>25</v>
      </c>
      <c r="AA13" s="346">
        <v>0</v>
      </c>
      <c r="AB13" s="345">
        <v>8</v>
      </c>
      <c r="AC13" s="347">
        <v>6</v>
      </c>
      <c r="AD13" s="346">
        <v>22</v>
      </c>
      <c r="AE13" s="346">
        <v>9</v>
      </c>
      <c r="AF13" s="345">
        <v>2</v>
      </c>
      <c r="AG13" s="347">
        <v>0</v>
      </c>
      <c r="AH13" s="346">
        <v>0</v>
      </c>
      <c r="AI13" s="346">
        <v>0</v>
      </c>
      <c r="AJ13" s="345">
        <v>0</v>
      </c>
      <c r="AK13" s="347">
        <v>0</v>
      </c>
      <c r="AL13" s="346">
        <v>0</v>
      </c>
      <c r="AM13" s="346">
        <v>10</v>
      </c>
      <c r="AN13" s="345">
        <v>15</v>
      </c>
      <c r="AO13" s="347">
        <v>0</v>
      </c>
      <c r="AP13" s="346">
        <v>0</v>
      </c>
      <c r="AQ13" s="346">
        <v>0</v>
      </c>
      <c r="AR13" s="348">
        <v>0</v>
      </c>
    </row>
    <row r="14" spans="1:44" x14ac:dyDescent="0.2">
      <c r="A14" s="342" t="s">
        <v>2</v>
      </c>
      <c r="B14" s="343" t="s">
        <v>535</v>
      </c>
      <c r="C14" s="344">
        <v>24915</v>
      </c>
      <c r="D14" s="345">
        <f t="shared" si="0"/>
        <v>6656</v>
      </c>
      <c r="E14" s="346">
        <v>2168</v>
      </c>
      <c r="F14" s="345">
        <v>1733</v>
      </c>
      <c r="G14" s="347">
        <v>961</v>
      </c>
      <c r="H14" s="346">
        <v>293</v>
      </c>
      <c r="I14" s="346">
        <v>25</v>
      </c>
      <c r="J14" s="345">
        <v>29</v>
      </c>
      <c r="K14" s="347">
        <v>950</v>
      </c>
      <c r="L14" s="346">
        <v>62</v>
      </c>
      <c r="M14" s="346">
        <v>918</v>
      </c>
      <c r="N14" s="345">
        <v>1337</v>
      </c>
      <c r="O14" s="347">
        <v>203</v>
      </c>
      <c r="P14" s="345">
        <v>265</v>
      </c>
      <c r="Q14" s="347">
        <v>175</v>
      </c>
      <c r="R14" s="346">
        <v>446</v>
      </c>
      <c r="S14" s="346">
        <v>207</v>
      </c>
      <c r="T14" s="345">
        <v>48</v>
      </c>
      <c r="U14" s="347">
        <v>668</v>
      </c>
      <c r="V14" s="346">
        <v>971</v>
      </c>
      <c r="W14" s="346">
        <v>882</v>
      </c>
      <c r="X14" s="345">
        <v>501</v>
      </c>
      <c r="Y14" s="347">
        <v>36</v>
      </c>
      <c r="Z14" s="346">
        <v>1022</v>
      </c>
      <c r="AA14" s="346">
        <v>90</v>
      </c>
      <c r="AB14" s="345">
        <v>191</v>
      </c>
      <c r="AC14" s="347">
        <v>46</v>
      </c>
      <c r="AD14" s="346">
        <v>238</v>
      </c>
      <c r="AE14" s="346">
        <v>747</v>
      </c>
      <c r="AF14" s="345">
        <v>1321</v>
      </c>
      <c r="AG14" s="347">
        <v>0</v>
      </c>
      <c r="AH14" s="346">
        <v>250</v>
      </c>
      <c r="AI14" s="346">
        <v>512</v>
      </c>
      <c r="AJ14" s="345">
        <v>124</v>
      </c>
      <c r="AK14" s="347">
        <v>173</v>
      </c>
      <c r="AL14" s="346">
        <v>407</v>
      </c>
      <c r="AM14" s="346">
        <v>18</v>
      </c>
      <c r="AN14" s="345">
        <v>35</v>
      </c>
      <c r="AO14" s="347">
        <v>164</v>
      </c>
      <c r="AP14" s="346">
        <v>38</v>
      </c>
      <c r="AQ14" s="346">
        <v>2</v>
      </c>
      <c r="AR14" s="348">
        <v>3</v>
      </c>
    </row>
    <row r="15" spans="1:44" x14ac:dyDescent="0.2">
      <c r="A15" s="342" t="s">
        <v>3</v>
      </c>
      <c r="B15" s="343" t="s">
        <v>31</v>
      </c>
      <c r="C15" s="344">
        <v>10880</v>
      </c>
      <c r="D15" s="345">
        <f t="shared" si="0"/>
        <v>771</v>
      </c>
      <c r="E15" s="346">
        <v>1251</v>
      </c>
      <c r="F15" s="345">
        <v>1443</v>
      </c>
      <c r="G15" s="347">
        <v>296</v>
      </c>
      <c r="H15" s="346">
        <v>203</v>
      </c>
      <c r="I15" s="346">
        <v>17</v>
      </c>
      <c r="J15" s="345">
        <v>12</v>
      </c>
      <c r="K15" s="347">
        <v>196</v>
      </c>
      <c r="L15" s="346">
        <v>32</v>
      </c>
      <c r="M15" s="346">
        <v>216</v>
      </c>
      <c r="N15" s="345">
        <v>146</v>
      </c>
      <c r="O15" s="347">
        <v>830</v>
      </c>
      <c r="P15" s="345">
        <v>167</v>
      </c>
      <c r="Q15" s="347">
        <v>19</v>
      </c>
      <c r="R15" s="346">
        <v>109</v>
      </c>
      <c r="S15" s="346">
        <v>1449</v>
      </c>
      <c r="T15" s="345">
        <v>93</v>
      </c>
      <c r="U15" s="347">
        <v>308</v>
      </c>
      <c r="V15" s="346">
        <v>31</v>
      </c>
      <c r="W15" s="346">
        <v>271</v>
      </c>
      <c r="X15" s="345">
        <v>205</v>
      </c>
      <c r="Y15" s="347">
        <v>103</v>
      </c>
      <c r="Z15" s="346">
        <v>319</v>
      </c>
      <c r="AA15" s="346">
        <v>846</v>
      </c>
      <c r="AB15" s="345">
        <v>56</v>
      </c>
      <c r="AC15" s="347">
        <v>153</v>
      </c>
      <c r="AD15" s="346">
        <v>75</v>
      </c>
      <c r="AE15" s="346">
        <v>318</v>
      </c>
      <c r="AF15" s="345">
        <v>133</v>
      </c>
      <c r="AG15" s="347">
        <v>35</v>
      </c>
      <c r="AH15" s="346">
        <v>42</v>
      </c>
      <c r="AI15" s="346">
        <v>44</v>
      </c>
      <c r="AJ15" s="345">
        <v>317</v>
      </c>
      <c r="AK15" s="347">
        <v>85</v>
      </c>
      <c r="AL15" s="346">
        <v>52</v>
      </c>
      <c r="AM15" s="346">
        <v>47</v>
      </c>
      <c r="AN15" s="345">
        <v>5</v>
      </c>
      <c r="AO15" s="347">
        <v>5</v>
      </c>
      <c r="AP15" s="346">
        <v>109</v>
      </c>
      <c r="AQ15" s="346">
        <v>39</v>
      </c>
      <c r="AR15" s="348">
        <v>32</v>
      </c>
    </row>
    <row r="16" spans="1:44" x14ac:dyDescent="0.2">
      <c r="A16" s="342" t="s">
        <v>4</v>
      </c>
      <c r="B16" s="343" t="s">
        <v>32</v>
      </c>
      <c r="C16" s="344">
        <v>23687</v>
      </c>
      <c r="D16" s="345">
        <f t="shared" si="0"/>
        <v>4316</v>
      </c>
      <c r="E16" s="346">
        <v>6480</v>
      </c>
      <c r="F16" s="345">
        <v>3271</v>
      </c>
      <c r="G16" s="347">
        <v>65</v>
      </c>
      <c r="H16" s="346">
        <v>247</v>
      </c>
      <c r="I16" s="346">
        <v>15</v>
      </c>
      <c r="J16" s="345">
        <v>0</v>
      </c>
      <c r="K16" s="347">
        <v>1254</v>
      </c>
      <c r="L16" s="346">
        <v>85</v>
      </c>
      <c r="M16" s="346">
        <v>34</v>
      </c>
      <c r="N16" s="345">
        <v>5085</v>
      </c>
      <c r="O16" s="347">
        <v>11</v>
      </c>
      <c r="P16" s="345">
        <v>61</v>
      </c>
      <c r="Q16" s="347">
        <v>3</v>
      </c>
      <c r="R16" s="346">
        <v>157</v>
      </c>
      <c r="S16" s="346">
        <v>152</v>
      </c>
      <c r="T16" s="345">
        <v>156</v>
      </c>
      <c r="U16" s="347">
        <v>717</v>
      </c>
      <c r="V16" s="346">
        <v>61</v>
      </c>
      <c r="W16" s="346">
        <v>473</v>
      </c>
      <c r="X16" s="345">
        <v>56</v>
      </c>
      <c r="Y16" s="347">
        <v>17</v>
      </c>
      <c r="Z16" s="346">
        <v>38</v>
      </c>
      <c r="AA16" s="346">
        <v>13</v>
      </c>
      <c r="AB16" s="345">
        <v>105</v>
      </c>
      <c r="AC16" s="347">
        <v>31</v>
      </c>
      <c r="AD16" s="346">
        <v>11</v>
      </c>
      <c r="AE16" s="346">
        <v>53</v>
      </c>
      <c r="AF16" s="345">
        <v>96</v>
      </c>
      <c r="AG16" s="347">
        <v>13</v>
      </c>
      <c r="AH16" s="346">
        <v>82</v>
      </c>
      <c r="AI16" s="346">
        <v>122</v>
      </c>
      <c r="AJ16" s="345">
        <v>165</v>
      </c>
      <c r="AK16" s="347">
        <v>16</v>
      </c>
      <c r="AL16" s="346">
        <v>40</v>
      </c>
      <c r="AM16" s="346">
        <v>0</v>
      </c>
      <c r="AN16" s="345">
        <v>95</v>
      </c>
      <c r="AO16" s="347">
        <v>3</v>
      </c>
      <c r="AP16" s="346">
        <v>88</v>
      </c>
      <c r="AQ16" s="346">
        <v>0</v>
      </c>
      <c r="AR16" s="348">
        <v>0</v>
      </c>
    </row>
    <row r="17" spans="1:44" x14ac:dyDescent="0.2">
      <c r="A17" s="342" t="s">
        <v>5</v>
      </c>
      <c r="B17" s="343" t="s">
        <v>33</v>
      </c>
      <c r="C17" s="344">
        <v>6870</v>
      </c>
      <c r="D17" s="345">
        <f t="shared" si="0"/>
        <v>978</v>
      </c>
      <c r="E17" s="346">
        <v>690</v>
      </c>
      <c r="F17" s="345">
        <v>1893</v>
      </c>
      <c r="G17" s="347">
        <v>406</v>
      </c>
      <c r="H17" s="346">
        <v>50</v>
      </c>
      <c r="I17" s="346">
        <v>4</v>
      </c>
      <c r="J17" s="345">
        <v>9</v>
      </c>
      <c r="K17" s="347">
        <v>114</v>
      </c>
      <c r="L17" s="346">
        <v>65</v>
      </c>
      <c r="M17" s="346">
        <v>353</v>
      </c>
      <c r="N17" s="345">
        <v>292</v>
      </c>
      <c r="O17" s="347">
        <v>89</v>
      </c>
      <c r="P17" s="345">
        <v>0</v>
      </c>
      <c r="Q17" s="347">
        <v>68</v>
      </c>
      <c r="R17" s="346">
        <v>102</v>
      </c>
      <c r="S17" s="346">
        <v>167</v>
      </c>
      <c r="T17" s="345">
        <v>48</v>
      </c>
      <c r="U17" s="347">
        <v>78</v>
      </c>
      <c r="V17" s="346">
        <v>376</v>
      </c>
      <c r="W17" s="346">
        <v>81</v>
      </c>
      <c r="X17" s="345">
        <v>9</v>
      </c>
      <c r="Y17" s="347">
        <v>6</v>
      </c>
      <c r="Z17" s="346">
        <v>241</v>
      </c>
      <c r="AA17" s="346">
        <v>1</v>
      </c>
      <c r="AB17" s="345">
        <v>67</v>
      </c>
      <c r="AC17" s="347">
        <v>7</v>
      </c>
      <c r="AD17" s="346">
        <v>33</v>
      </c>
      <c r="AE17" s="346">
        <v>145</v>
      </c>
      <c r="AF17" s="345">
        <v>45</v>
      </c>
      <c r="AG17" s="347">
        <v>0</v>
      </c>
      <c r="AH17" s="346">
        <v>146</v>
      </c>
      <c r="AI17" s="346">
        <v>33</v>
      </c>
      <c r="AJ17" s="345">
        <v>173</v>
      </c>
      <c r="AK17" s="347">
        <v>4</v>
      </c>
      <c r="AL17" s="346">
        <v>41</v>
      </c>
      <c r="AM17" s="346">
        <v>12</v>
      </c>
      <c r="AN17" s="345">
        <v>0</v>
      </c>
      <c r="AO17" s="347">
        <v>0</v>
      </c>
      <c r="AP17" s="346">
        <v>35</v>
      </c>
      <c r="AQ17" s="346">
        <v>9</v>
      </c>
      <c r="AR17" s="348">
        <v>0</v>
      </c>
    </row>
    <row r="18" spans="1:44" x14ac:dyDescent="0.2">
      <c r="A18" s="342" t="s">
        <v>6</v>
      </c>
      <c r="B18" s="343" t="s">
        <v>34</v>
      </c>
      <c r="C18" s="344">
        <v>39164</v>
      </c>
      <c r="D18" s="345">
        <f t="shared" si="0"/>
        <v>4594</v>
      </c>
      <c r="E18" s="346">
        <v>4229</v>
      </c>
      <c r="F18" s="345">
        <v>5784</v>
      </c>
      <c r="G18" s="347">
        <v>4259</v>
      </c>
      <c r="H18" s="346">
        <v>366</v>
      </c>
      <c r="I18" s="346">
        <v>169</v>
      </c>
      <c r="J18" s="345">
        <v>6</v>
      </c>
      <c r="K18" s="347">
        <v>1663</v>
      </c>
      <c r="L18" s="346">
        <v>292</v>
      </c>
      <c r="M18" s="346">
        <v>663</v>
      </c>
      <c r="N18" s="345">
        <v>1310</v>
      </c>
      <c r="O18" s="347">
        <v>496</v>
      </c>
      <c r="P18" s="345">
        <v>421</v>
      </c>
      <c r="Q18" s="347">
        <v>214</v>
      </c>
      <c r="R18" s="346">
        <v>2556</v>
      </c>
      <c r="S18" s="346">
        <v>844</v>
      </c>
      <c r="T18" s="345">
        <v>442</v>
      </c>
      <c r="U18" s="347">
        <v>1605</v>
      </c>
      <c r="V18" s="346">
        <v>291</v>
      </c>
      <c r="W18" s="346">
        <v>1777</v>
      </c>
      <c r="X18" s="345">
        <v>346</v>
      </c>
      <c r="Y18" s="347">
        <v>162</v>
      </c>
      <c r="Z18" s="346">
        <v>773</v>
      </c>
      <c r="AA18" s="346">
        <v>115</v>
      </c>
      <c r="AB18" s="345">
        <v>1359</v>
      </c>
      <c r="AC18" s="347">
        <v>63</v>
      </c>
      <c r="AD18" s="346">
        <v>212</v>
      </c>
      <c r="AE18" s="346">
        <v>587</v>
      </c>
      <c r="AF18" s="345">
        <v>587</v>
      </c>
      <c r="AG18" s="347">
        <v>108</v>
      </c>
      <c r="AH18" s="346">
        <v>278</v>
      </c>
      <c r="AI18" s="346">
        <v>502</v>
      </c>
      <c r="AJ18" s="345">
        <v>521</v>
      </c>
      <c r="AK18" s="347">
        <v>635</v>
      </c>
      <c r="AL18" s="346">
        <v>545</v>
      </c>
      <c r="AM18" s="346">
        <v>4</v>
      </c>
      <c r="AN18" s="345">
        <v>91</v>
      </c>
      <c r="AO18" s="347">
        <v>83</v>
      </c>
      <c r="AP18" s="346">
        <v>160</v>
      </c>
      <c r="AQ18" s="346">
        <v>28</v>
      </c>
      <c r="AR18" s="348">
        <v>24</v>
      </c>
    </row>
    <row r="19" spans="1:44" x14ac:dyDescent="0.2">
      <c r="A19" s="342" t="s">
        <v>7</v>
      </c>
      <c r="B19" s="343" t="s">
        <v>269</v>
      </c>
      <c r="C19" s="344">
        <v>31734</v>
      </c>
      <c r="D19" s="345">
        <f t="shared" si="0"/>
        <v>9431</v>
      </c>
      <c r="E19" s="346">
        <v>2932</v>
      </c>
      <c r="F19" s="345">
        <v>2245</v>
      </c>
      <c r="G19" s="347">
        <v>538</v>
      </c>
      <c r="H19" s="346">
        <v>190</v>
      </c>
      <c r="I19" s="346">
        <v>177</v>
      </c>
      <c r="J19" s="345">
        <v>21</v>
      </c>
      <c r="K19" s="347">
        <v>670</v>
      </c>
      <c r="L19" s="346">
        <v>749</v>
      </c>
      <c r="M19" s="346">
        <v>157</v>
      </c>
      <c r="N19" s="345">
        <v>1315</v>
      </c>
      <c r="O19" s="347">
        <v>27</v>
      </c>
      <c r="P19" s="345">
        <v>88</v>
      </c>
      <c r="Q19" s="347">
        <v>67</v>
      </c>
      <c r="R19" s="346">
        <v>264</v>
      </c>
      <c r="S19" s="346">
        <v>7743</v>
      </c>
      <c r="T19" s="345">
        <v>153</v>
      </c>
      <c r="U19" s="347">
        <v>319</v>
      </c>
      <c r="V19" s="346">
        <v>52</v>
      </c>
      <c r="W19" s="346">
        <v>1661</v>
      </c>
      <c r="X19" s="345">
        <v>178</v>
      </c>
      <c r="Y19" s="347">
        <v>37</v>
      </c>
      <c r="Z19" s="346">
        <v>40</v>
      </c>
      <c r="AA19" s="346">
        <v>81</v>
      </c>
      <c r="AB19" s="345">
        <v>122</v>
      </c>
      <c r="AC19" s="347">
        <v>21</v>
      </c>
      <c r="AD19" s="346">
        <v>49</v>
      </c>
      <c r="AE19" s="346">
        <v>794</v>
      </c>
      <c r="AF19" s="345">
        <v>606</v>
      </c>
      <c r="AG19" s="347">
        <v>13</v>
      </c>
      <c r="AH19" s="346">
        <v>98</v>
      </c>
      <c r="AI19" s="346">
        <v>135</v>
      </c>
      <c r="AJ19" s="345">
        <v>607</v>
      </c>
      <c r="AK19" s="347">
        <v>12</v>
      </c>
      <c r="AL19" s="346">
        <v>52</v>
      </c>
      <c r="AM19" s="346">
        <v>4</v>
      </c>
      <c r="AN19" s="345">
        <v>46</v>
      </c>
      <c r="AO19" s="347">
        <v>3</v>
      </c>
      <c r="AP19" s="346">
        <v>8</v>
      </c>
      <c r="AQ19" s="346">
        <v>24</v>
      </c>
      <c r="AR19" s="348">
        <v>5</v>
      </c>
    </row>
    <row r="20" spans="1:44" x14ac:dyDescent="0.2">
      <c r="A20" s="342" t="s">
        <v>8</v>
      </c>
      <c r="B20" s="343" t="s">
        <v>270</v>
      </c>
      <c r="C20" s="344">
        <v>30254</v>
      </c>
      <c r="D20" s="345">
        <f t="shared" si="0"/>
        <v>5601</v>
      </c>
      <c r="E20" s="346">
        <v>1875</v>
      </c>
      <c r="F20" s="345">
        <v>5058</v>
      </c>
      <c r="G20" s="347">
        <v>4761</v>
      </c>
      <c r="H20" s="346">
        <v>590</v>
      </c>
      <c r="I20" s="346">
        <v>599</v>
      </c>
      <c r="J20" s="345">
        <v>24</v>
      </c>
      <c r="K20" s="347">
        <v>1375</v>
      </c>
      <c r="L20" s="346">
        <v>40</v>
      </c>
      <c r="M20" s="346">
        <v>187</v>
      </c>
      <c r="N20" s="345">
        <v>1544</v>
      </c>
      <c r="O20" s="347">
        <v>123</v>
      </c>
      <c r="P20" s="345">
        <v>249</v>
      </c>
      <c r="Q20" s="347">
        <v>132</v>
      </c>
      <c r="R20" s="346">
        <v>1052</v>
      </c>
      <c r="S20" s="346">
        <v>235</v>
      </c>
      <c r="T20" s="345">
        <v>693</v>
      </c>
      <c r="U20" s="347">
        <v>264</v>
      </c>
      <c r="V20" s="346">
        <v>211</v>
      </c>
      <c r="W20" s="346">
        <v>950</v>
      </c>
      <c r="X20" s="345">
        <v>158</v>
      </c>
      <c r="Y20" s="347">
        <v>251</v>
      </c>
      <c r="Z20" s="346">
        <v>210</v>
      </c>
      <c r="AA20" s="346">
        <v>250</v>
      </c>
      <c r="AB20" s="345">
        <v>205</v>
      </c>
      <c r="AC20" s="347">
        <v>103</v>
      </c>
      <c r="AD20" s="346">
        <v>55</v>
      </c>
      <c r="AE20" s="346">
        <v>583</v>
      </c>
      <c r="AF20" s="345">
        <v>268</v>
      </c>
      <c r="AG20" s="347">
        <v>0</v>
      </c>
      <c r="AH20" s="346">
        <v>164</v>
      </c>
      <c r="AI20" s="346">
        <v>892</v>
      </c>
      <c r="AJ20" s="345">
        <v>1214</v>
      </c>
      <c r="AK20" s="347">
        <v>52</v>
      </c>
      <c r="AL20" s="346">
        <v>148</v>
      </c>
      <c r="AM20" s="346">
        <v>8</v>
      </c>
      <c r="AN20" s="345">
        <v>18</v>
      </c>
      <c r="AO20" s="347">
        <v>25</v>
      </c>
      <c r="AP20" s="346">
        <v>10</v>
      </c>
      <c r="AQ20" s="346">
        <v>22</v>
      </c>
      <c r="AR20" s="348">
        <v>55</v>
      </c>
    </row>
    <row r="21" spans="1:44" x14ac:dyDescent="0.2">
      <c r="A21" s="342" t="s">
        <v>9</v>
      </c>
      <c r="B21" s="343" t="s">
        <v>271</v>
      </c>
      <c r="C21" s="344">
        <v>10720</v>
      </c>
      <c r="D21" s="345">
        <f t="shared" si="0"/>
        <v>2732</v>
      </c>
      <c r="E21" s="346">
        <v>2506</v>
      </c>
      <c r="F21" s="345">
        <v>617</v>
      </c>
      <c r="G21" s="347">
        <v>725</v>
      </c>
      <c r="H21" s="346">
        <v>663</v>
      </c>
      <c r="I21" s="346">
        <v>0</v>
      </c>
      <c r="J21" s="345">
        <v>66</v>
      </c>
      <c r="K21" s="347">
        <v>232</v>
      </c>
      <c r="L21" s="346">
        <v>31</v>
      </c>
      <c r="M21" s="346">
        <v>184</v>
      </c>
      <c r="N21" s="345">
        <v>278</v>
      </c>
      <c r="O21" s="347">
        <v>1</v>
      </c>
      <c r="P21" s="345">
        <v>15</v>
      </c>
      <c r="Q21" s="347">
        <v>649</v>
      </c>
      <c r="R21" s="346">
        <v>142</v>
      </c>
      <c r="S21" s="346">
        <v>49</v>
      </c>
      <c r="T21" s="345">
        <v>67</v>
      </c>
      <c r="U21" s="347">
        <v>0</v>
      </c>
      <c r="V21" s="346">
        <v>43</v>
      </c>
      <c r="W21" s="346">
        <v>151</v>
      </c>
      <c r="X21" s="345">
        <v>109</v>
      </c>
      <c r="Y21" s="347">
        <v>7</v>
      </c>
      <c r="Z21" s="346">
        <v>10</v>
      </c>
      <c r="AA21" s="346">
        <v>60</v>
      </c>
      <c r="AB21" s="345">
        <v>0</v>
      </c>
      <c r="AC21" s="347">
        <v>9</v>
      </c>
      <c r="AD21" s="346">
        <v>69</v>
      </c>
      <c r="AE21" s="346">
        <v>7</v>
      </c>
      <c r="AF21" s="345">
        <v>112</v>
      </c>
      <c r="AG21" s="347">
        <v>3</v>
      </c>
      <c r="AH21" s="346">
        <v>235</v>
      </c>
      <c r="AI21" s="346">
        <v>9</v>
      </c>
      <c r="AJ21" s="345">
        <v>69</v>
      </c>
      <c r="AK21" s="347">
        <v>202</v>
      </c>
      <c r="AL21" s="346">
        <v>529</v>
      </c>
      <c r="AM21" s="346">
        <v>0</v>
      </c>
      <c r="AN21" s="345">
        <v>0</v>
      </c>
      <c r="AO21" s="347">
        <v>10</v>
      </c>
      <c r="AP21" s="346">
        <v>102</v>
      </c>
      <c r="AQ21" s="346">
        <v>27</v>
      </c>
      <c r="AR21" s="348">
        <v>0</v>
      </c>
    </row>
    <row r="22" spans="1:44" x14ac:dyDescent="0.2">
      <c r="A22" s="342" t="s">
        <v>10</v>
      </c>
      <c r="B22" s="343" t="s">
        <v>281</v>
      </c>
      <c r="C22" s="344">
        <v>11196</v>
      </c>
      <c r="D22" s="345">
        <f t="shared" si="0"/>
        <v>1058</v>
      </c>
      <c r="E22" s="346">
        <v>1505</v>
      </c>
      <c r="F22" s="345">
        <v>1466</v>
      </c>
      <c r="G22" s="347">
        <v>514</v>
      </c>
      <c r="H22" s="346">
        <v>147</v>
      </c>
      <c r="I22" s="346">
        <v>14</v>
      </c>
      <c r="J22" s="345">
        <v>13</v>
      </c>
      <c r="K22" s="347">
        <v>1254</v>
      </c>
      <c r="L22" s="346">
        <v>48</v>
      </c>
      <c r="M22" s="346">
        <v>266</v>
      </c>
      <c r="N22" s="345">
        <v>162</v>
      </c>
      <c r="O22" s="347">
        <v>213</v>
      </c>
      <c r="P22" s="345">
        <v>152</v>
      </c>
      <c r="Q22" s="347">
        <v>104</v>
      </c>
      <c r="R22" s="346">
        <v>51</v>
      </c>
      <c r="S22" s="346">
        <v>8</v>
      </c>
      <c r="T22" s="345">
        <v>72</v>
      </c>
      <c r="U22" s="347">
        <v>142</v>
      </c>
      <c r="V22" s="346">
        <v>137</v>
      </c>
      <c r="W22" s="346">
        <v>93</v>
      </c>
      <c r="X22" s="345">
        <v>165</v>
      </c>
      <c r="Y22" s="347">
        <v>31</v>
      </c>
      <c r="Z22" s="346">
        <v>376</v>
      </c>
      <c r="AA22" s="346">
        <v>35</v>
      </c>
      <c r="AB22" s="345">
        <v>108</v>
      </c>
      <c r="AC22" s="347">
        <v>2</v>
      </c>
      <c r="AD22" s="346">
        <v>13</v>
      </c>
      <c r="AE22" s="346">
        <v>452</v>
      </c>
      <c r="AF22" s="345">
        <v>248</v>
      </c>
      <c r="AG22" s="347">
        <v>319</v>
      </c>
      <c r="AH22" s="346">
        <v>163</v>
      </c>
      <c r="AI22" s="346">
        <v>3</v>
      </c>
      <c r="AJ22" s="345">
        <v>2</v>
      </c>
      <c r="AK22" s="347">
        <v>6</v>
      </c>
      <c r="AL22" s="346">
        <v>2</v>
      </c>
      <c r="AM22" s="346">
        <v>0</v>
      </c>
      <c r="AN22" s="345">
        <v>1567</v>
      </c>
      <c r="AO22" s="347">
        <v>18</v>
      </c>
      <c r="AP22" s="346">
        <v>164</v>
      </c>
      <c r="AQ22" s="346">
        <v>103</v>
      </c>
      <c r="AR22" s="348">
        <v>0</v>
      </c>
    </row>
    <row r="23" spans="1:44" x14ac:dyDescent="0.2">
      <c r="A23" s="342" t="s">
        <v>11</v>
      </c>
      <c r="B23" s="343" t="s">
        <v>35</v>
      </c>
      <c r="C23" s="344">
        <v>38482</v>
      </c>
      <c r="D23" s="345">
        <f t="shared" si="0"/>
        <v>7041</v>
      </c>
      <c r="E23" s="346">
        <v>10403</v>
      </c>
      <c r="F23" s="345">
        <v>3136</v>
      </c>
      <c r="G23" s="347">
        <v>1365</v>
      </c>
      <c r="H23" s="346">
        <v>567</v>
      </c>
      <c r="I23" s="346">
        <v>1357</v>
      </c>
      <c r="J23" s="345">
        <v>39</v>
      </c>
      <c r="K23" s="347">
        <v>1016</v>
      </c>
      <c r="L23" s="346">
        <v>52</v>
      </c>
      <c r="M23" s="346">
        <v>245</v>
      </c>
      <c r="N23" s="345">
        <v>1152</v>
      </c>
      <c r="O23" s="347">
        <v>725</v>
      </c>
      <c r="P23" s="345">
        <v>99</v>
      </c>
      <c r="Q23" s="347">
        <v>314</v>
      </c>
      <c r="R23" s="346">
        <v>135</v>
      </c>
      <c r="S23" s="346">
        <v>556</v>
      </c>
      <c r="T23" s="345">
        <v>309</v>
      </c>
      <c r="U23" s="347">
        <v>94</v>
      </c>
      <c r="V23" s="346">
        <v>1473</v>
      </c>
      <c r="W23" s="346">
        <v>1430</v>
      </c>
      <c r="X23" s="345">
        <v>241</v>
      </c>
      <c r="Y23" s="347">
        <v>306</v>
      </c>
      <c r="Z23" s="346">
        <v>1375</v>
      </c>
      <c r="AA23" s="346">
        <v>794</v>
      </c>
      <c r="AB23" s="345">
        <v>12</v>
      </c>
      <c r="AC23" s="347">
        <v>350</v>
      </c>
      <c r="AD23" s="346">
        <v>568</v>
      </c>
      <c r="AE23" s="346">
        <v>431</v>
      </c>
      <c r="AF23" s="345">
        <v>786</v>
      </c>
      <c r="AG23" s="347">
        <v>3</v>
      </c>
      <c r="AH23" s="346">
        <v>115</v>
      </c>
      <c r="AI23" s="346">
        <v>140</v>
      </c>
      <c r="AJ23" s="345">
        <v>96</v>
      </c>
      <c r="AK23" s="347">
        <v>112</v>
      </c>
      <c r="AL23" s="346">
        <v>916</v>
      </c>
      <c r="AM23" s="346">
        <v>22</v>
      </c>
      <c r="AN23" s="345">
        <v>140</v>
      </c>
      <c r="AO23" s="347">
        <v>365</v>
      </c>
      <c r="AP23" s="346">
        <v>181</v>
      </c>
      <c r="AQ23" s="346">
        <v>0</v>
      </c>
      <c r="AR23" s="348">
        <v>21</v>
      </c>
    </row>
    <row r="24" spans="1:44" x14ac:dyDescent="0.2">
      <c r="A24" s="342" t="s">
        <v>12</v>
      </c>
      <c r="B24" s="343" t="s">
        <v>366</v>
      </c>
      <c r="C24" s="344">
        <v>13315</v>
      </c>
      <c r="D24" s="345">
        <f t="shared" si="0"/>
        <v>3151</v>
      </c>
      <c r="E24" s="346">
        <v>474</v>
      </c>
      <c r="F24" s="345">
        <v>3386</v>
      </c>
      <c r="G24" s="347">
        <v>508</v>
      </c>
      <c r="H24" s="346">
        <v>824</v>
      </c>
      <c r="I24" s="346">
        <v>0</v>
      </c>
      <c r="J24" s="345">
        <v>0</v>
      </c>
      <c r="K24" s="347">
        <v>731</v>
      </c>
      <c r="L24" s="346">
        <v>0</v>
      </c>
      <c r="M24" s="346">
        <v>12</v>
      </c>
      <c r="N24" s="345">
        <v>41</v>
      </c>
      <c r="O24" s="347">
        <v>0</v>
      </c>
      <c r="P24" s="345">
        <v>96</v>
      </c>
      <c r="Q24" s="347">
        <v>144</v>
      </c>
      <c r="R24" s="346">
        <v>423</v>
      </c>
      <c r="S24" s="346">
        <v>0</v>
      </c>
      <c r="T24" s="345">
        <v>31</v>
      </c>
      <c r="U24" s="347">
        <v>10</v>
      </c>
      <c r="V24" s="346">
        <v>2279</v>
      </c>
      <c r="W24" s="346">
        <v>24</v>
      </c>
      <c r="X24" s="345">
        <v>200</v>
      </c>
      <c r="Y24" s="347">
        <v>0</v>
      </c>
      <c r="Z24" s="346">
        <v>12</v>
      </c>
      <c r="AA24" s="346">
        <v>0</v>
      </c>
      <c r="AB24" s="345">
        <v>0</v>
      </c>
      <c r="AC24" s="347">
        <v>89</v>
      </c>
      <c r="AD24" s="346">
        <v>0</v>
      </c>
      <c r="AE24" s="346">
        <v>661</v>
      </c>
      <c r="AF24" s="345">
        <v>8</v>
      </c>
      <c r="AG24" s="347">
        <v>15</v>
      </c>
      <c r="AH24" s="346">
        <v>0</v>
      </c>
      <c r="AI24" s="346">
        <v>79</v>
      </c>
      <c r="AJ24" s="345">
        <v>0</v>
      </c>
      <c r="AK24" s="347">
        <v>2</v>
      </c>
      <c r="AL24" s="346">
        <v>105</v>
      </c>
      <c r="AM24" s="346">
        <v>0</v>
      </c>
      <c r="AN24" s="345">
        <v>0</v>
      </c>
      <c r="AO24" s="347">
        <v>0</v>
      </c>
      <c r="AP24" s="346">
        <v>0</v>
      </c>
      <c r="AQ24" s="346">
        <v>10</v>
      </c>
      <c r="AR24" s="348">
        <v>0</v>
      </c>
    </row>
    <row r="25" spans="1:44" x14ac:dyDescent="0.2">
      <c r="A25" s="342" t="s">
        <v>13</v>
      </c>
      <c r="B25" s="343" t="s">
        <v>192</v>
      </c>
      <c r="C25" s="344">
        <v>32308</v>
      </c>
      <c r="D25" s="345">
        <f t="shared" si="0"/>
        <v>9941</v>
      </c>
      <c r="E25" s="346">
        <v>2887</v>
      </c>
      <c r="F25" s="345">
        <v>1816</v>
      </c>
      <c r="G25" s="347">
        <v>6662</v>
      </c>
      <c r="H25" s="346">
        <v>692</v>
      </c>
      <c r="I25" s="346">
        <v>105</v>
      </c>
      <c r="J25" s="345">
        <v>16</v>
      </c>
      <c r="K25" s="347">
        <v>555</v>
      </c>
      <c r="L25" s="346">
        <v>882</v>
      </c>
      <c r="M25" s="346">
        <v>287</v>
      </c>
      <c r="N25" s="345">
        <v>432</v>
      </c>
      <c r="O25" s="347">
        <v>71</v>
      </c>
      <c r="P25" s="345">
        <v>166</v>
      </c>
      <c r="Q25" s="347">
        <v>197</v>
      </c>
      <c r="R25" s="346">
        <v>544</v>
      </c>
      <c r="S25" s="346">
        <v>439</v>
      </c>
      <c r="T25" s="345">
        <v>379</v>
      </c>
      <c r="U25" s="347">
        <v>715</v>
      </c>
      <c r="V25" s="346">
        <v>671</v>
      </c>
      <c r="W25" s="346">
        <v>606</v>
      </c>
      <c r="X25" s="345">
        <v>248</v>
      </c>
      <c r="Y25" s="347">
        <v>75</v>
      </c>
      <c r="Z25" s="346">
        <v>777</v>
      </c>
      <c r="AA25" s="346">
        <v>117</v>
      </c>
      <c r="AB25" s="345">
        <v>70</v>
      </c>
      <c r="AC25" s="347">
        <v>222</v>
      </c>
      <c r="AD25" s="346">
        <v>174</v>
      </c>
      <c r="AE25" s="346">
        <v>207</v>
      </c>
      <c r="AF25" s="345">
        <v>318</v>
      </c>
      <c r="AG25" s="347">
        <v>3</v>
      </c>
      <c r="AH25" s="346">
        <v>297</v>
      </c>
      <c r="AI25" s="346">
        <v>597</v>
      </c>
      <c r="AJ25" s="345">
        <v>146</v>
      </c>
      <c r="AK25" s="347">
        <v>33</v>
      </c>
      <c r="AL25" s="346">
        <v>651</v>
      </c>
      <c r="AM25" s="346">
        <v>57</v>
      </c>
      <c r="AN25" s="345">
        <v>19</v>
      </c>
      <c r="AO25" s="347">
        <v>0</v>
      </c>
      <c r="AP25" s="346">
        <v>74</v>
      </c>
      <c r="AQ25" s="346">
        <v>132</v>
      </c>
      <c r="AR25" s="348">
        <v>28</v>
      </c>
    </row>
    <row r="26" spans="1:44" x14ac:dyDescent="0.2">
      <c r="A26" s="342" t="s">
        <v>14</v>
      </c>
      <c r="B26" s="343" t="s">
        <v>50</v>
      </c>
      <c r="C26" s="344">
        <v>35106</v>
      </c>
      <c r="D26" s="345">
        <f t="shared" si="0"/>
        <v>8818</v>
      </c>
      <c r="E26" s="346">
        <v>4915</v>
      </c>
      <c r="F26" s="345">
        <v>1451</v>
      </c>
      <c r="G26" s="347">
        <v>650</v>
      </c>
      <c r="H26" s="346">
        <v>797</v>
      </c>
      <c r="I26" s="346">
        <v>290</v>
      </c>
      <c r="J26" s="345">
        <v>165</v>
      </c>
      <c r="K26" s="347">
        <v>596</v>
      </c>
      <c r="L26" s="346">
        <v>29</v>
      </c>
      <c r="M26" s="346">
        <v>2900</v>
      </c>
      <c r="N26" s="345">
        <v>549</v>
      </c>
      <c r="O26" s="347">
        <v>163</v>
      </c>
      <c r="P26" s="345">
        <v>811</v>
      </c>
      <c r="Q26" s="347">
        <v>175</v>
      </c>
      <c r="R26" s="346">
        <v>679</v>
      </c>
      <c r="S26" s="346">
        <v>324</v>
      </c>
      <c r="T26" s="345">
        <v>177</v>
      </c>
      <c r="U26" s="347">
        <v>387</v>
      </c>
      <c r="V26" s="346">
        <v>397</v>
      </c>
      <c r="W26" s="346">
        <v>533</v>
      </c>
      <c r="X26" s="345">
        <v>432</v>
      </c>
      <c r="Y26" s="347">
        <v>338</v>
      </c>
      <c r="Z26" s="346">
        <v>1129</v>
      </c>
      <c r="AA26" s="346">
        <v>178</v>
      </c>
      <c r="AB26" s="345">
        <v>175</v>
      </c>
      <c r="AC26" s="347">
        <v>793</v>
      </c>
      <c r="AD26" s="346">
        <v>379</v>
      </c>
      <c r="AE26" s="346">
        <v>2318</v>
      </c>
      <c r="AF26" s="345">
        <v>2990</v>
      </c>
      <c r="AG26" s="347">
        <v>38</v>
      </c>
      <c r="AH26" s="346">
        <v>91</v>
      </c>
      <c r="AI26" s="346">
        <v>259</v>
      </c>
      <c r="AJ26" s="345">
        <v>28</v>
      </c>
      <c r="AK26" s="347">
        <v>158</v>
      </c>
      <c r="AL26" s="346">
        <v>603</v>
      </c>
      <c r="AM26" s="346">
        <v>55</v>
      </c>
      <c r="AN26" s="345">
        <v>153</v>
      </c>
      <c r="AO26" s="347">
        <v>76</v>
      </c>
      <c r="AP26" s="346">
        <v>46</v>
      </c>
      <c r="AQ26" s="346">
        <v>43</v>
      </c>
      <c r="AR26" s="348">
        <v>18</v>
      </c>
    </row>
    <row r="27" spans="1:44" x14ac:dyDescent="0.2">
      <c r="A27" s="342" t="s">
        <v>15</v>
      </c>
      <c r="B27" s="343" t="s">
        <v>36</v>
      </c>
      <c r="C27" s="344">
        <v>160898</v>
      </c>
      <c r="D27" s="345">
        <f t="shared" si="0"/>
        <v>39946</v>
      </c>
      <c r="E27" s="346">
        <v>24975</v>
      </c>
      <c r="F27" s="345">
        <v>16540</v>
      </c>
      <c r="G27" s="347">
        <v>5351</v>
      </c>
      <c r="H27" s="346">
        <v>8271</v>
      </c>
      <c r="I27" s="346">
        <v>1758</v>
      </c>
      <c r="J27" s="345">
        <v>990</v>
      </c>
      <c r="K27" s="347">
        <v>5172</v>
      </c>
      <c r="L27" s="346">
        <v>1246</v>
      </c>
      <c r="M27" s="346">
        <v>4190</v>
      </c>
      <c r="N27" s="345">
        <v>8789</v>
      </c>
      <c r="O27" s="347">
        <v>1269</v>
      </c>
      <c r="P27" s="345">
        <v>1232</v>
      </c>
      <c r="Q27" s="347">
        <v>3691</v>
      </c>
      <c r="R27" s="346">
        <v>2451</v>
      </c>
      <c r="S27" s="346">
        <v>4236</v>
      </c>
      <c r="T27" s="345">
        <v>2924</v>
      </c>
      <c r="U27" s="347">
        <v>1071</v>
      </c>
      <c r="V27" s="346">
        <v>1706</v>
      </c>
      <c r="W27" s="346">
        <v>1293</v>
      </c>
      <c r="X27" s="345">
        <v>1038</v>
      </c>
      <c r="Y27" s="347">
        <v>1126</v>
      </c>
      <c r="Z27" s="346">
        <v>2505</v>
      </c>
      <c r="AA27" s="346">
        <v>1937</v>
      </c>
      <c r="AB27" s="345">
        <v>1238</v>
      </c>
      <c r="AC27" s="347">
        <v>1488</v>
      </c>
      <c r="AD27" s="346">
        <v>1882</v>
      </c>
      <c r="AE27" s="346">
        <v>1242</v>
      </c>
      <c r="AF27" s="345">
        <v>2462</v>
      </c>
      <c r="AG27" s="347">
        <v>542</v>
      </c>
      <c r="AH27" s="346">
        <v>615</v>
      </c>
      <c r="AI27" s="346">
        <v>1142</v>
      </c>
      <c r="AJ27" s="345">
        <v>831</v>
      </c>
      <c r="AK27" s="347">
        <v>363</v>
      </c>
      <c r="AL27" s="346">
        <v>585</v>
      </c>
      <c r="AM27" s="346">
        <v>404</v>
      </c>
      <c r="AN27" s="345">
        <v>1129</v>
      </c>
      <c r="AO27" s="347">
        <v>404</v>
      </c>
      <c r="AP27" s="346">
        <v>899</v>
      </c>
      <c r="AQ27" s="346">
        <v>942</v>
      </c>
      <c r="AR27" s="348">
        <v>1023</v>
      </c>
    </row>
    <row r="28" spans="1:44" x14ac:dyDescent="0.2">
      <c r="A28" s="342" t="s">
        <v>16</v>
      </c>
      <c r="B28" s="343" t="s">
        <v>193</v>
      </c>
      <c r="C28" s="344">
        <v>7222</v>
      </c>
      <c r="D28" s="345">
        <f t="shared" si="0"/>
        <v>2084</v>
      </c>
      <c r="E28" s="346">
        <v>1982</v>
      </c>
      <c r="F28" s="345">
        <v>765</v>
      </c>
      <c r="G28" s="347">
        <v>179</v>
      </c>
      <c r="H28" s="346">
        <v>26</v>
      </c>
      <c r="I28" s="346">
        <v>199</v>
      </c>
      <c r="J28" s="345">
        <v>10</v>
      </c>
      <c r="K28" s="347">
        <v>0</v>
      </c>
      <c r="L28" s="346">
        <v>419</v>
      </c>
      <c r="M28" s="346">
        <v>196</v>
      </c>
      <c r="N28" s="345">
        <v>188</v>
      </c>
      <c r="O28" s="347">
        <v>250</v>
      </c>
      <c r="P28" s="345">
        <v>2</v>
      </c>
      <c r="Q28" s="347">
        <v>30</v>
      </c>
      <c r="R28" s="346">
        <v>7</v>
      </c>
      <c r="S28" s="346">
        <v>157</v>
      </c>
      <c r="T28" s="345">
        <v>0</v>
      </c>
      <c r="U28" s="347">
        <v>0</v>
      </c>
      <c r="V28" s="346">
        <v>219</v>
      </c>
      <c r="W28" s="346">
        <v>0</v>
      </c>
      <c r="X28" s="345">
        <v>17</v>
      </c>
      <c r="Y28" s="347">
        <v>3</v>
      </c>
      <c r="Z28" s="346">
        <v>23</v>
      </c>
      <c r="AA28" s="346">
        <v>1</v>
      </c>
      <c r="AB28" s="345">
        <v>223</v>
      </c>
      <c r="AC28" s="347">
        <v>9</v>
      </c>
      <c r="AD28" s="346">
        <v>17</v>
      </c>
      <c r="AE28" s="346">
        <v>143</v>
      </c>
      <c r="AF28" s="345">
        <v>3</v>
      </c>
      <c r="AG28" s="347">
        <v>13</v>
      </c>
      <c r="AH28" s="346">
        <v>0</v>
      </c>
      <c r="AI28" s="346">
        <v>0</v>
      </c>
      <c r="AJ28" s="345">
        <v>0</v>
      </c>
      <c r="AK28" s="347">
        <v>0</v>
      </c>
      <c r="AL28" s="346">
        <v>13</v>
      </c>
      <c r="AM28" s="346">
        <v>33</v>
      </c>
      <c r="AN28" s="345">
        <v>0</v>
      </c>
      <c r="AO28" s="347">
        <v>0</v>
      </c>
      <c r="AP28" s="346">
        <v>0</v>
      </c>
      <c r="AQ28" s="346">
        <v>11</v>
      </c>
      <c r="AR28" s="348">
        <v>0</v>
      </c>
    </row>
    <row r="29" spans="1:44" x14ac:dyDescent="0.2">
      <c r="A29" s="342" t="s">
        <v>17</v>
      </c>
      <c r="B29" s="343" t="s">
        <v>273</v>
      </c>
      <c r="C29" s="344">
        <v>3361</v>
      </c>
      <c r="D29" s="345">
        <f t="shared" si="0"/>
        <v>1174</v>
      </c>
      <c r="E29" s="346">
        <v>379</v>
      </c>
      <c r="F29" s="345">
        <v>382</v>
      </c>
      <c r="G29" s="347">
        <v>127</v>
      </c>
      <c r="H29" s="346">
        <v>264</v>
      </c>
      <c r="I29" s="346">
        <v>11</v>
      </c>
      <c r="J29" s="345">
        <v>64</v>
      </c>
      <c r="K29" s="347">
        <v>44</v>
      </c>
      <c r="L29" s="346">
        <v>38</v>
      </c>
      <c r="M29" s="346">
        <v>36</v>
      </c>
      <c r="N29" s="345">
        <v>131</v>
      </c>
      <c r="O29" s="347">
        <v>54</v>
      </c>
      <c r="P29" s="345">
        <v>6</v>
      </c>
      <c r="Q29" s="347">
        <v>72</v>
      </c>
      <c r="R29" s="346">
        <v>11</v>
      </c>
      <c r="S29" s="346">
        <v>119</v>
      </c>
      <c r="T29" s="345">
        <v>58</v>
      </c>
      <c r="U29" s="347">
        <v>46</v>
      </c>
      <c r="V29" s="346">
        <v>47</v>
      </c>
      <c r="W29" s="346">
        <v>7</v>
      </c>
      <c r="X29" s="345">
        <v>27</v>
      </c>
      <c r="Y29" s="347">
        <v>3</v>
      </c>
      <c r="Z29" s="346">
        <v>25</v>
      </c>
      <c r="AA29" s="346">
        <v>33</v>
      </c>
      <c r="AB29" s="345">
        <v>9</v>
      </c>
      <c r="AC29" s="347">
        <v>23</v>
      </c>
      <c r="AD29" s="346">
        <v>36</v>
      </c>
      <c r="AE29" s="346">
        <v>11</v>
      </c>
      <c r="AF29" s="345">
        <v>13</v>
      </c>
      <c r="AG29" s="347">
        <v>5</v>
      </c>
      <c r="AH29" s="346">
        <v>14</v>
      </c>
      <c r="AI29" s="346">
        <v>3</v>
      </c>
      <c r="AJ29" s="345">
        <v>11</v>
      </c>
      <c r="AK29" s="347">
        <v>5</v>
      </c>
      <c r="AL29" s="346">
        <v>7</v>
      </c>
      <c r="AM29" s="346">
        <v>8</v>
      </c>
      <c r="AN29" s="345">
        <v>4</v>
      </c>
      <c r="AO29" s="347">
        <v>39</v>
      </c>
      <c r="AP29" s="346">
        <v>8</v>
      </c>
      <c r="AQ29" s="346">
        <v>7</v>
      </c>
      <c r="AR29" s="348">
        <v>0</v>
      </c>
    </row>
    <row r="30" spans="1:44" x14ac:dyDescent="0.2">
      <c r="A30" s="342" t="s">
        <v>18</v>
      </c>
      <c r="B30" s="343" t="s">
        <v>282</v>
      </c>
      <c r="C30" s="344">
        <v>11375</v>
      </c>
      <c r="D30" s="345">
        <f t="shared" si="0"/>
        <v>3172</v>
      </c>
      <c r="E30" s="346">
        <v>1918</v>
      </c>
      <c r="F30" s="345">
        <v>1231</v>
      </c>
      <c r="G30" s="347">
        <v>410</v>
      </c>
      <c r="H30" s="346">
        <v>663</v>
      </c>
      <c r="I30" s="346">
        <v>143</v>
      </c>
      <c r="J30" s="345">
        <v>97</v>
      </c>
      <c r="K30" s="347">
        <v>199</v>
      </c>
      <c r="L30" s="346">
        <v>270</v>
      </c>
      <c r="M30" s="346">
        <v>221</v>
      </c>
      <c r="N30" s="345">
        <v>362</v>
      </c>
      <c r="O30" s="347">
        <v>248</v>
      </c>
      <c r="P30" s="345">
        <v>68</v>
      </c>
      <c r="Q30" s="347">
        <v>221</v>
      </c>
      <c r="R30" s="346">
        <v>90</v>
      </c>
      <c r="S30" s="346">
        <v>383</v>
      </c>
      <c r="T30" s="345">
        <v>166</v>
      </c>
      <c r="U30" s="347">
        <v>76</v>
      </c>
      <c r="V30" s="346">
        <v>217</v>
      </c>
      <c r="W30" s="346">
        <v>29</v>
      </c>
      <c r="X30" s="345">
        <v>76</v>
      </c>
      <c r="Y30" s="347">
        <v>44</v>
      </c>
      <c r="Z30" s="346">
        <v>106</v>
      </c>
      <c r="AA30" s="346">
        <v>93</v>
      </c>
      <c r="AB30" s="345">
        <v>92</v>
      </c>
      <c r="AC30" s="347">
        <v>74</v>
      </c>
      <c r="AD30" s="346">
        <v>60</v>
      </c>
      <c r="AE30" s="346">
        <v>108</v>
      </c>
      <c r="AF30" s="345">
        <v>121</v>
      </c>
      <c r="AG30" s="347">
        <v>48</v>
      </c>
      <c r="AH30" s="346">
        <v>3</v>
      </c>
      <c r="AI30" s="346">
        <v>30</v>
      </c>
      <c r="AJ30" s="345">
        <v>26</v>
      </c>
      <c r="AK30" s="347">
        <v>29</v>
      </c>
      <c r="AL30" s="346">
        <v>40</v>
      </c>
      <c r="AM30" s="346">
        <v>29</v>
      </c>
      <c r="AN30" s="345">
        <v>34</v>
      </c>
      <c r="AO30" s="347">
        <v>35</v>
      </c>
      <c r="AP30" s="346">
        <v>41</v>
      </c>
      <c r="AQ30" s="346">
        <v>41</v>
      </c>
      <c r="AR30" s="348">
        <v>61</v>
      </c>
    </row>
    <row r="31" spans="1:44" x14ac:dyDescent="0.2">
      <c r="A31" s="342" t="s">
        <v>19</v>
      </c>
      <c r="B31" s="343" t="s">
        <v>385</v>
      </c>
      <c r="C31" s="344">
        <v>462368</v>
      </c>
      <c r="D31" s="345">
        <f t="shared" si="0"/>
        <v>157638</v>
      </c>
      <c r="E31" s="346">
        <v>55660</v>
      </c>
      <c r="F31" s="345">
        <v>33001</v>
      </c>
      <c r="G31" s="347">
        <v>19312</v>
      </c>
      <c r="H31" s="346">
        <v>33440</v>
      </c>
      <c r="I31" s="346">
        <v>4238</v>
      </c>
      <c r="J31" s="345">
        <v>5258</v>
      </c>
      <c r="K31" s="347">
        <v>14704</v>
      </c>
      <c r="L31" s="346">
        <v>1946</v>
      </c>
      <c r="M31" s="346">
        <v>8721</v>
      </c>
      <c r="N31" s="345">
        <v>20083</v>
      </c>
      <c r="O31" s="347">
        <v>3744</v>
      </c>
      <c r="P31" s="345">
        <v>3770</v>
      </c>
      <c r="Q31" s="347">
        <v>11086</v>
      </c>
      <c r="R31" s="346">
        <v>8265</v>
      </c>
      <c r="S31" s="346">
        <v>6042</v>
      </c>
      <c r="T31" s="345">
        <v>9203</v>
      </c>
      <c r="U31" s="347">
        <v>4156</v>
      </c>
      <c r="V31" s="346">
        <v>7717</v>
      </c>
      <c r="W31" s="346">
        <v>3628</v>
      </c>
      <c r="X31" s="345">
        <v>3413</v>
      </c>
      <c r="Y31" s="347">
        <v>1893</v>
      </c>
      <c r="Z31" s="346">
        <v>4899</v>
      </c>
      <c r="AA31" s="346">
        <v>4535</v>
      </c>
      <c r="AB31" s="345">
        <v>3023</v>
      </c>
      <c r="AC31" s="347">
        <v>3609</v>
      </c>
      <c r="AD31" s="346">
        <v>2870</v>
      </c>
      <c r="AE31" s="346">
        <v>3352</v>
      </c>
      <c r="AF31" s="345">
        <v>5793</v>
      </c>
      <c r="AG31" s="347">
        <v>1989</v>
      </c>
      <c r="AH31" s="346">
        <v>1142</v>
      </c>
      <c r="AI31" s="346">
        <v>2459</v>
      </c>
      <c r="AJ31" s="345">
        <v>1432</v>
      </c>
      <c r="AK31" s="347">
        <v>546</v>
      </c>
      <c r="AL31" s="346">
        <v>2098</v>
      </c>
      <c r="AM31" s="346">
        <v>660</v>
      </c>
      <c r="AN31" s="345">
        <v>2596</v>
      </c>
      <c r="AO31" s="347">
        <v>903</v>
      </c>
      <c r="AP31" s="346">
        <v>1223</v>
      </c>
      <c r="AQ31" s="346">
        <v>1184</v>
      </c>
      <c r="AR31" s="348">
        <v>1137</v>
      </c>
    </row>
    <row r="32" spans="1:44" x14ac:dyDescent="0.2">
      <c r="A32" s="342" t="s">
        <v>20</v>
      </c>
      <c r="B32" s="343" t="s">
        <v>37</v>
      </c>
      <c r="C32" s="344">
        <v>52260</v>
      </c>
      <c r="D32" s="345">
        <f t="shared" si="0"/>
        <v>19391</v>
      </c>
      <c r="E32" s="346">
        <v>7668</v>
      </c>
      <c r="F32" s="345">
        <v>3775</v>
      </c>
      <c r="G32" s="347">
        <v>2950</v>
      </c>
      <c r="H32" s="346">
        <v>3128</v>
      </c>
      <c r="I32" s="346">
        <v>738</v>
      </c>
      <c r="J32" s="345">
        <v>800</v>
      </c>
      <c r="K32" s="347">
        <v>1116</v>
      </c>
      <c r="L32" s="346">
        <v>241</v>
      </c>
      <c r="M32" s="346">
        <v>1282</v>
      </c>
      <c r="N32" s="345">
        <v>2079</v>
      </c>
      <c r="O32" s="347">
        <v>353</v>
      </c>
      <c r="P32" s="345">
        <v>439</v>
      </c>
      <c r="Q32" s="347">
        <v>932</v>
      </c>
      <c r="R32" s="346">
        <v>490</v>
      </c>
      <c r="S32" s="346">
        <v>611</v>
      </c>
      <c r="T32" s="345">
        <v>1122</v>
      </c>
      <c r="U32" s="347">
        <v>309</v>
      </c>
      <c r="V32" s="346">
        <v>753</v>
      </c>
      <c r="W32" s="346">
        <v>303</v>
      </c>
      <c r="X32" s="345">
        <v>258</v>
      </c>
      <c r="Y32" s="347">
        <v>165</v>
      </c>
      <c r="Z32" s="346">
        <v>313</v>
      </c>
      <c r="AA32" s="346">
        <v>352</v>
      </c>
      <c r="AB32" s="345">
        <v>269</v>
      </c>
      <c r="AC32" s="347">
        <v>340</v>
      </c>
      <c r="AD32" s="346">
        <v>344</v>
      </c>
      <c r="AE32" s="346">
        <v>197</v>
      </c>
      <c r="AF32" s="345">
        <v>425</v>
      </c>
      <c r="AG32" s="347">
        <v>79</v>
      </c>
      <c r="AH32" s="346">
        <v>79</v>
      </c>
      <c r="AI32" s="346">
        <v>77</v>
      </c>
      <c r="AJ32" s="345">
        <v>87</v>
      </c>
      <c r="AK32" s="347">
        <v>25</v>
      </c>
      <c r="AL32" s="346">
        <v>208</v>
      </c>
      <c r="AM32" s="346">
        <v>48</v>
      </c>
      <c r="AN32" s="345">
        <v>153</v>
      </c>
      <c r="AO32" s="347">
        <v>62</v>
      </c>
      <c r="AP32" s="346">
        <v>84</v>
      </c>
      <c r="AQ32" s="346">
        <v>113</v>
      </c>
      <c r="AR32" s="348">
        <v>102</v>
      </c>
    </row>
    <row r="33" spans="1:45" x14ac:dyDescent="0.2">
      <c r="A33" s="342" t="s">
        <v>21</v>
      </c>
      <c r="B33" s="343" t="s">
        <v>38</v>
      </c>
      <c r="C33" s="344">
        <v>52349</v>
      </c>
      <c r="D33" s="345">
        <f t="shared" si="0"/>
        <v>20397</v>
      </c>
      <c r="E33" s="346">
        <v>4934</v>
      </c>
      <c r="F33" s="345">
        <v>5367</v>
      </c>
      <c r="G33" s="347">
        <v>2199</v>
      </c>
      <c r="H33" s="346">
        <v>5928</v>
      </c>
      <c r="I33" s="346">
        <v>251</v>
      </c>
      <c r="J33" s="345">
        <v>1478</v>
      </c>
      <c r="K33" s="347">
        <v>1727</v>
      </c>
      <c r="L33" s="346">
        <v>141</v>
      </c>
      <c r="M33" s="346">
        <v>422</v>
      </c>
      <c r="N33" s="345">
        <v>1870</v>
      </c>
      <c r="O33" s="347">
        <v>180</v>
      </c>
      <c r="P33" s="345">
        <v>137</v>
      </c>
      <c r="Q33" s="347">
        <v>2097</v>
      </c>
      <c r="R33" s="346">
        <v>390</v>
      </c>
      <c r="S33" s="346">
        <v>490</v>
      </c>
      <c r="T33" s="345">
        <v>1169</v>
      </c>
      <c r="U33" s="347">
        <v>166</v>
      </c>
      <c r="V33" s="346">
        <v>745</v>
      </c>
      <c r="W33" s="346">
        <v>113</v>
      </c>
      <c r="X33" s="345">
        <v>148</v>
      </c>
      <c r="Y33" s="347">
        <v>44</v>
      </c>
      <c r="Z33" s="346">
        <v>216</v>
      </c>
      <c r="AA33" s="346">
        <v>184</v>
      </c>
      <c r="AB33" s="345">
        <v>95</v>
      </c>
      <c r="AC33" s="347">
        <v>179</v>
      </c>
      <c r="AD33" s="346">
        <v>77</v>
      </c>
      <c r="AE33" s="346">
        <v>228</v>
      </c>
      <c r="AF33" s="345">
        <v>233</v>
      </c>
      <c r="AG33" s="347">
        <v>83</v>
      </c>
      <c r="AH33" s="346">
        <v>32</v>
      </c>
      <c r="AI33" s="346">
        <v>102</v>
      </c>
      <c r="AJ33" s="345">
        <v>154</v>
      </c>
      <c r="AK33" s="347">
        <v>9</v>
      </c>
      <c r="AL33" s="346">
        <v>84</v>
      </c>
      <c r="AM33" s="346">
        <v>18</v>
      </c>
      <c r="AN33" s="345">
        <v>143</v>
      </c>
      <c r="AO33" s="347">
        <v>55</v>
      </c>
      <c r="AP33" s="346">
        <v>29</v>
      </c>
      <c r="AQ33" s="346">
        <v>15</v>
      </c>
      <c r="AR33" s="348">
        <v>20</v>
      </c>
    </row>
    <row r="34" spans="1:45" x14ac:dyDescent="0.2">
      <c r="A34" s="342" t="s">
        <v>22</v>
      </c>
      <c r="B34" s="343" t="s">
        <v>536</v>
      </c>
      <c r="C34" s="344">
        <v>146857</v>
      </c>
      <c r="D34" s="345">
        <f t="shared" si="0"/>
        <v>58372</v>
      </c>
      <c r="E34" s="346">
        <v>16419</v>
      </c>
      <c r="F34" s="345">
        <v>13991</v>
      </c>
      <c r="G34" s="347">
        <v>4784</v>
      </c>
      <c r="H34" s="346">
        <v>10779</v>
      </c>
      <c r="I34" s="346">
        <v>684</v>
      </c>
      <c r="J34" s="345">
        <v>738</v>
      </c>
      <c r="K34" s="347">
        <v>4655</v>
      </c>
      <c r="L34" s="346">
        <v>526</v>
      </c>
      <c r="M34" s="346">
        <v>1177</v>
      </c>
      <c r="N34" s="345">
        <v>5450</v>
      </c>
      <c r="O34" s="347">
        <v>866</v>
      </c>
      <c r="P34" s="345">
        <v>999</v>
      </c>
      <c r="Q34" s="347">
        <v>2236</v>
      </c>
      <c r="R34" s="346">
        <v>1997</v>
      </c>
      <c r="S34" s="346">
        <v>1799</v>
      </c>
      <c r="T34" s="345">
        <v>1811</v>
      </c>
      <c r="U34" s="347">
        <v>1361</v>
      </c>
      <c r="V34" s="346">
        <v>1718</v>
      </c>
      <c r="W34" s="346">
        <v>1983</v>
      </c>
      <c r="X34" s="345">
        <v>846</v>
      </c>
      <c r="Y34" s="347">
        <v>580</v>
      </c>
      <c r="Z34" s="346">
        <v>1473</v>
      </c>
      <c r="AA34" s="346">
        <v>927</v>
      </c>
      <c r="AB34" s="345">
        <v>645</v>
      </c>
      <c r="AC34" s="347">
        <v>769</v>
      </c>
      <c r="AD34" s="346">
        <v>542</v>
      </c>
      <c r="AE34" s="346">
        <v>1367</v>
      </c>
      <c r="AF34" s="345">
        <v>1973</v>
      </c>
      <c r="AG34" s="347">
        <v>347</v>
      </c>
      <c r="AH34" s="346">
        <v>291</v>
      </c>
      <c r="AI34" s="346">
        <v>1199</v>
      </c>
      <c r="AJ34" s="345">
        <v>702</v>
      </c>
      <c r="AK34" s="347">
        <v>182</v>
      </c>
      <c r="AL34" s="346">
        <v>957</v>
      </c>
      <c r="AM34" s="346">
        <v>317</v>
      </c>
      <c r="AN34" s="345">
        <v>755</v>
      </c>
      <c r="AO34" s="347">
        <v>180</v>
      </c>
      <c r="AP34" s="346">
        <v>166</v>
      </c>
      <c r="AQ34" s="346">
        <v>155</v>
      </c>
      <c r="AR34" s="348">
        <v>139</v>
      </c>
    </row>
    <row r="35" spans="1:45" x14ac:dyDescent="0.2">
      <c r="A35" s="342" t="s">
        <v>23</v>
      </c>
      <c r="B35" s="343" t="s">
        <v>194</v>
      </c>
      <c r="C35" s="344">
        <v>29908</v>
      </c>
      <c r="D35" s="345">
        <f t="shared" si="0"/>
        <v>14890</v>
      </c>
      <c r="E35" s="346">
        <v>2790</v>
      </c>
      <c r="F35" s="345">
        <v>3249</v>
      </c>
      <c r="G35" s="347">
        <v>1499</v>
      </c>
      <c r="H35" s="346">
        <v>1884</v>
      </c>
      <c r="I35" s="346">
        <v>126</v>
      </c>
      <c r="J35" s="345">
        <v>253</v>
      </c>
      <c r="K35" s="347">
        <v>857</v>
      </c>
      <c r="L35" s="346">
        <v>55</v>
      </c>
      <c r="M35" s="346">
        <v>283</v>
      </c>
      <c r="N35" s="345">
        <v>844</v>
      </c>
      <c r="O35" s="347">
        <v>42</v>
      </c>
      <c r="P35" s="345">
        <v>58</v>
      </c>
      <c r="Q35" s="347">
        <v>576</v>
      </c>
      <c r="R35" s="346">
        <v>61</v>
      </c>
      <c r="S35" s="346">
        <v>588</v>
      </c>
      <c r="T35" s="345">
        <v>233</v>
      </c>
      <c r="U35" s="347">
        <v>49</v>
      </c>
      <c r="V35" s="346">
        <v>841</v>
      </c>
      <c r="W35" s="346">
        <v>41</v>
      </c>
      <c r="X35" s="345">
        <v>50</v>
      </c>
      <c r="Y35" s="347">
        <v>45</v>
      </c>
      <c r="Z35" s="346">
        <v>91</v>
      </c>
      <c r="AA35" s="346">
        <v>42</v>
      </c>
      <c r="AB35" s="345">
        <v>40</v>
      </c>
      <c r="AC35" s="347">
        <v>22</v>
      </c>
      <c r="AD35" s="346">
        <v>22</v>
      </c>
      <c r="AE35" s="346">
        <v>72</v>
      </c>
      <c r="AF35" s="345">
        <v>60</v>
      </c>
      <c r="AG35" s="347">
        <v>36</v>
      </c>
      <c r="AH35" s="346">
        <v>11</v>
      </c>
      <c r="AI35" s="346">
        <v>28</v>
      </c>
      <c r="AJ35" s="345">
        <v>24</v>
      </c>
      <c r="AK35" s="347">
        <v>10</v>
      </c>
      <c r="AL35" s="346">
        <v>14</v>
      </c>
      <c r="AM35" s="346">
        <v>13</v>
      </c>
      <c r="AN35" s="345">
        <v>45</v>
      </c>
      <c r="AO35" s="347">
        <v>13</v>
      </c>
      <c r="AP35" s="346">
        <v>18</v>
      </c>
      <c r="AQ35" s="346">
        <v>15</v>
      </c>
      <c r="AR35" s="348">
        <v>18</v>
      </c>
    </row>
    <row r="36" spans="1:45" x14ac:dyDescent="0.2">
      <c r="A36" s="342" t="s">
        <v>24</v>
      </c>
      <c r="B36" s="343" t="s">
        <v>39</v>
      </c>
      <c r="C36" s="344">
        <v>66571</v>
      </c>
      <c r="D36" s="345">
        <f t="shared" si="0"/>
        <v>21457</v>
      </c>
      <c r="E36" s="346">
        <v>5675</v>
      </c>
      <c r="F36" s="345">
        <v>3806</v>
      </c>
      <c r="G36" s="347">
        <v>3174</v>
      </c>
      <c r="H36" s="346">
        <v>3719</v>
      </c>
      <c r="I36" s="346">
        <v>904</v>
      </c>
      <c r="J36" s="345">
        <v>1158</v>
      </c>
      <c r="K36" s="347">
        <v>5057</v>
      </c>
      <c r="L36" s="346">
        <v>467</v>
      </c>
      <c r="M36" s="346">
        <v>1455</v>
      </c>
      <c r="N36" s="345">
        <v>2835</v>
      </c>
      <c r="O36" s="347">
        <v>532</v>
      </c>
      <c r="P36" s="345">
        <v>521</v>
      </c>
      <c r="Q36" s="347">
        <v>1746</v>
      </c>
      <c r="R36" s="346">
        <v>778</v>
      </c>
      <c r="S36" s="346">
        <v>863</v>
      </c>
      <c r="T36" s="345">
        <v>1203</v>
      </c>
      <c r="U36" s="347">
        <v>857</v>
      </c>
      <c r="V36" s="346">
        <v>976</v>
      </c>
      <c r="W36" s="346">
        <v>507</v>
      </c>
      <c r="X36" s="345">
        <v>589</v>
      </c>
      <c r="Y36" s="347">
        <v>409</v>
      </c>
      <c r="Z36" s="346">
        <v>907</v>
      </c>
      <c r="AA36" s="346">
        <v>508</v>
      </c>
      <c r="AB36" s="345">
        <v>545</v>
      </c>
      <c r="AC36" s="347">
        <v>572</v>
      </c>
      <c r="AD36" s="346">
        <v>599</v>
      </c>
      <c r="AE36" s="346">
        <v>850</v>
      </c>
      <c r="AF36" s="345">
        <v>913</v>
      </c>
      <c r="AG36" s="347">
        <v>261</v>
      </c>
      <c r="AH36" s="346">
        <v>237</v>
      </c>
      <c r="AI36" s="346">
        <v>228</v>
      </c>
      <c r="AJ36" s="345">
        <v>224</v>
      </c>
      <c r="AK36" s="347">
        <v>110</v>
      </c>
      <c r="AL36" s="346">
        <v>281</v>
      </c>
      <c r="AM36" s="346">
        <v>148</v>
      </c>
      <c r="AN36" s="345">
        <v>209</v>
      </c>
      <c r="AO36" s="347">
        <v>350</v>
      </c>
      <c r="AP36" s="346">
        <v>305</v>
      </c>
      <c r="AQ36" s="346">
        <v>344</v>
      </c>
      <c r="AR36" s="348">
        <v>292</v>
      </c>
    </row>
    <row r="37" spans="1:45" x14ac:dyDescent="0.2">
      <c r="A37" s="342" t="s">
        <v>25</v>
      </c>
      <c r="B37" s="343" t="s">
        <v>40</v>
      </c>
      <c r="C37" s="344">
        <v>138126</v>
      </c>
      <c r="D37" s="345">
        <f t="shared" si="0"/>
        <v>43795</v>
      </c>
      <c r="E37" s="346">
        <v>12968</v>
      </c>
      <c r="F37" s="345">
        <v>7577</v>
      </c>
      <c r="G37" s="347">
        <v>5322</v>
      </c>
      <c r="H37" s="346">
        <v>16151</v>
      </c>
      <c r="I37" s="346">
        <v>1121</v>
      </c>
      <c r="J37" s="345">
        <v>2875</v>
      </c>
      <c r="K37" s="347">
        <v>3760</v>
      </c>
      <c r="L37" s="346">
        <v>801</v>
      </c>
      <c r="M37" s="346">
        <v>2473</v>
      </c>
      <c r="N37" s="345">
        <v>4941</v>
      </c>
      <c r="O37" s="347">
        <v>1206</v>
      </c>
      <c r="P37" s="345">
        <v>950</v>
      </c>
      <c r="Q37" s="347">
        <v>4818</v>
      </c>
      <c r="R37" s="346">
        <v>1783</v>
      </c>
      <c r="S37" s="346">
        <v>1571</v>
      </c>
      <c r="T37" s="345">
        <v>2837</v>
      </c>
      <c r="U37" s="347">
        <v>931</v>
      </c>
      <c r="V37" s="346">
        <v>3683</v>
      </c>
      <c r="W37" s="346">
        <v>1038</v>
      </c>
      <c r="X37" s="345">
        <v>1159</v>
      </c>
      <c r="Y37" s="347">
        <v>608</v>
      </c>
      <c r="Z37" s="346">
        <v>1894</v>
      </c>
      <c r="AA37" s="346">
        <v>991</v>
      </c>
      <c r="AB37" s="345">
        <v>918</v>
      </c>
      <c r="AC37" s="347">
        <v>1045</v>
      </c>
      <c r="AD37" s="346">
        <v>957</v>
      </c>
      <c r="AE37" s="346">
        <v>1412</v>
      </c>
      <c r="AF37" s="345">
        <v>1939</v>
      </c>
      <c r="AG37" s="347">
        <v>770</v>
      </c>
      <c r="AH37" s="346">
        <v>637</v>
      </c>
      <c r="AI37" s="346">
        <v>716</v>
      </c>
      <c r="AJ37" s="345">
        <v>766</v>
      </c>
      <c r="AK37" s="347">
        <v>305</v>
      </c>
      <c r="AL37" s="346">
        <v>561</v>
      </c>
      <c r="AM37" s="346">
        <v>250</v>
      </c>
      <c r="AN37" s="345">
        <v>557</v>
      </c>
      <c r="AO37" s="347">
        <v>649</v>
      </c>
      <c r="AP37" s="346">
        <v>398</v>
      </c>
      <c r="AQ37" s="346">
        <v>625</v>
      </c>
      <c r="AR37" s="348">
        <v>368</v>
      </c>
    </row>
    <row r="38" spans="1:45" x14ac:dyDescent="0.2">
      <c r="A38" s="342" t="s">
        <v>26</v>
      </c>
      <c r="B38" s="343" t="s">
        <v>482</v>
      </c>
      <c r="C38" s="344">
        <v>297763</v>
      </c>
      <c r="D38" s="345">
        <f t="shared" si="0"/>
        <v>88946</v>
      </c>
      <c r="E38" s="346">
        <v>29406</v>
      </c>
      <c r="F38" s="345">
        <v>23893</v>
      </c>
      <c r="G38" s="347">
        <v>15856</v>
      </c>
      <c r="H38" s="346">
        <v>23984</v>
      </c>
      <c r="I38" s="346">
        <v>3407</v>
      </c>
      <c r="J38" s="345">
        <v>4333</v>
      </c>
      <c r="K38" s="347">
        <v>9314</v>
      </c>
      <c r="L38" s="346">
        <v>1963</v>
      </c>
      <c r="M38" s="346">
        <v>4830</v>
      </c>
      <c r="N38" s="345">
        <v>13053</v>
      </c>
      <c r="O38" s="347">
        <v>3234</v>
      </c>
      <c r="P38" s="345">
        <v>2394</v>
      </c>
      <c r="Q38" s="347">
        <v>11091</v>
      </c>
      <c r="R38" s="346">
        <v>4394</v>
      </c>
      <c r="S38" s="346">
        <v>3774</v>
      </c>
      <c r="T38" s="345">
        <v>8092</v>
      </c>
      <c r="U38" s="347">
        <v>3462</v>
      </c>
      <c r="V38" s="346">
        <v>5844</v>
      </c>
      <c r="W38" s="346">
        <v>2145</v>
      </c>
      <c r="X38" s="345">
        <v>2225</v>
      </c>
      <c r="Y38" s="347">
        <v>1968</v>
      </c>
      <c r="Z38" s="346">
        <v>3593</v>
      </c>
      <c r="AA38" s="346">
        <v>2285</v>
      </c>
      <c r="AB38" s="345">
        <v>1857</v>
      </c>
      <c r="AC38" s="347">
        <v>2560</v>
      </c>
      <c r="AD38" s="346">
        <v>2029</v>
      </c>
      <c r="AE38" s="346">
        <v>1810</v>
      </c>
      <c r="AF38" s="345">
        <v>4086</v>
      </c>
      <c r="AG38" s="347">
        <v>1453</v>
      </c>
      <c r="AH38" s="346">
        <v>1134</v>
      </c>
      <c r="AI38" s="346">
        <v>1621</v>
      </c>
      <c r="AJ38" s="345">
        <v>1027</v>
      </c>
      <c r="AK38" s="347">
        <v>332</v>
      </c>
      <c r="AL38" s="346">
        <v>1054</v>
      </c>
      <c r="AM38" s="346">
        <v>655</v>
      </c>
      <c r="AN38" s="345">
        <v>1084</v>
      </c>
      <c r="AO38" s="347">
        <v>710</v>
      </c>
      <c r="AP38" s="346">
        <v>1446</v>
      </c>
      <c r="AQ38" s="346">
        <v>767</v>
      </c>
      <c r="AR38" s="348">
        <v>652</v>
      </c>
    </row>
    <row r="39" spans="1:45" x14ac:dyDescent="0.2">
      <c r="A39" s="342" t="s">
        <v>51</v>
      </c>
      <c r="B39" s="343" t="s">
        <v>537</v>
      </c>
      <c r="C39" s="344">
        <v>24412</v>
      </c>
      <c r="D39" s="345">
        <f t="shared" si="0"/>
        <v>7105</v>
      </c>
      <c r="E39" s="346">
        <v>2880</v>
      </c>
      <c r="F39" s="345">
        <v>943</v>
      </c>
      <c r="G39" s="347">
        <v>900</v>
      </c>
      <c r="H39" s="346">
        <v>1300</v>
      </c>
      <c r="I39" s="346">
        <v>340</v>
      </c>
      <c r="J39" s="345">
        <v>185</v>
      </c>
      <c r="K39" s="347">
        <v>528</v>
      </c>
      <c r="L39" s="346">
        <v>183</v>
      </c>
      <c r="M39" s="346">
        <v>721</v>
      </c>
      <c r="N39" s="345">
        <v>924</v>
      </c>
      <c r="O39" s="347">
        <v>301</v>
      </c>
      <c r="P39" s="345">
        <v>345</v>
      </c>
      <c r="Q39" s="347">
        <v>591</v>
      </c>
      <c r="R39" s="346">
        <v>414</v>
      </c>
      <c r="S39" s="346">
        <v>357</v>
      </c>
      <c r="T39" s="345">
        <v>316</v>
      </c>
      <c r="U39" s="347">
        <v>257</v>
      </c>
      <c r="V39" s="346">
        <v>504</v>
      </c>
      <c r="W39" s="346">
        <v>317</v>
      </c>
      <c r="X39" s="345">
        <v>325</v>
      </c>
      <c r="Y39" s="347">
        <v>245</v>
      </c>
      <c r="Z39" s="346">
        <v>629</v>
      </c>
      <c r="AA39" s="346">
        <v>432</v>
      </c>
      <c r="AB39" s="345">
        <v>287</v>
      </c>
      <c r="AC39" s="347">
        <v>432</v>
      </c>
      <c r="AD39" s="346">
        <v>372</v>
      </c>
      <c r="AE39" s="346">
        <v>321</v>
      </c>
      <c r="AF39" s="345">
        <v>555</v>
      </c>
      <c r="AG39" s="347">
        <v>71</v>
      </c>
      <c r="AH39" s="346">
        <v>199</v>
      </c>
      <c r="AI39" s="346">
        <v>97</v>
      </c>
      <c r="AJ39" s="345">
        <v>92</v>
      </c>
      <c r="AK39" s="347">
        <v>69</v>
      </c>
      <c r="AL39" s="346">
        <v>115</v>
      </c>
      <c r="AM39" s="346">
        <v>112</v>
      </c>
      <c r="AN39" s="345">
        <v>81</v>
      </c>
      <c r="AO39" s="347">
        <v>108</v>
      </c>
      <c r="AP39" s="346">
        <v>149</v>
      </c>
      <c r="AQ39" s="346">
        <v>159</v>
      </c>
      <c r="AR39" s="348">
        <v>151</v>
      </c>
    </row>
    <row r="40" spans="1:45" x14ac:dyDescent="0.2">
      <c r="A40" s="342" t="s">
        <v>195</v>
      </c>
      <c r="B40" s="343" t="s">
        <v>41</v>
      </c>
      <c r="C40" s="344">
        <v>223814</v>
      </c>
      <c r="D40" s="345">
        <f t="shared" si="0"/>
        <v>82167</v>
      </c>
      <c r="E40" s="346">
        <v>23856</v>
      </c>
      <c r="F40" s="345">
        <v>20433</v>
      </c>
      <c r="G40" s="347">
        <v>10079</v>
      </c>
      <c r="H40" s="346">
        <v>13233</v>
      </c>
      <c r="I40" s="346">
        <v>1516</v>
      </c>
      <c r="J40" s="345">
        <v>3636</v>
      </c>
      <c r="K40" s="347">
        <v>4949</v>
      </c>
      <c r="L40" s="346">
        <v>933</v>
      </c>
      <c r="M40" s="346">
        <v>3211</v>
      </c>
      <c r="N40" s="345">
        <v>8567</v>
      </c>
      <c r="O40" s="347">
        <v>1103</v>
      </c>
      <c r="P40" s="345">
        <v>1505</v>
      </c>
      <c r="Q40" s="347">
        <v>6040</v>
      </c>
      <c r="R40" s="346">
        <v>1641</v>
      </c>
      <c r="S40" s="346">
        <v>11242</v>
      </c>
      <c r="T40" s="345">
        <v>3538</v>
      </c>
      <c r="U40" s="347">
        <v>1099</v>
      </c>
      <c r="V40" s="346">
        <v>3286</v>
      </c>
      <c r="W40" s="346">
        <v>1778</v>
      </c>
      <c r="X40" s="345">
        <v>1021</v>
      </c>
      <c r="Y40" s="347">
        <v>787</v>
      </c>
      <c r="Z40" s="346">
        <v>1865</v>
      </c>
      <c r="AA40" s="346">
        <v>953</v>
      </c>
      <c r="AB40" s="345">
        <v>1147</v>
      </c>
      <c r="AC40" s="347">
        <v>746</v>
      </c>
      <c r="AD40" s="346">
        <v>1017</v>
      </c>
      <c r="AE40" s="346">
        <v>1255</v>
      </c>
      <c r="AF40" s="345">
        <v>2642</v>
      </c>
      <c r="AG40" s="347">
        <v>617</v>
      </c>
      <c r="AH40" s="346">
        <v>461</v>
      </c>
      <c r="AI40" s="346">
        <v>769</v>
      </c>
      <c r="AJ40" s="345">
        <v>1621</v>
      </c>
      <c r="AK40" s="347">
        <v>227</v>
      </c>
      <c r="AL40" s="346">
        <v>479</v>
      </c>
      <c r="AM40" s="346">
        <v>142</v>
      </c>
      <c r="AN40" s="345">
        <v>566</v>
      </c>
      <c r="AO40" s="347">
        <v>624</v>
      </c>
      <c r="AP40" s="346">
        <v>2089</v>
      </c>
      <c r="AQ40" s="346">
        <v>390</v>
      </c>
      <c r="AR40" s="348">
        <v>584</v>
      </c>
    </row>
    <row r="41" spans="1:45" x14ac:dyDescent="0.2">
      <c r="A41" s="342" t="s">
        <v>201</v>
      </c>
      <c r="B41" s="343" t="s">
        <v>42</v>
      </c>
      <c r="C41" s="344">
        <v>341198</v>
      </c>
      <c r="D41" s="345">
        <f>C41-SUM(E41:AR41)</f>
        <v>114877</v>
      </c>
      <c r="E41" s="346">
        <v>35465</v>
      </c>
      <c r="F41" s="345">
        <v>27676</v>
      </c>
      <c r="G41" s="347">
        <v>15061</v>
      </c>
      <c r="H41" s="346">
        <v>27050</v>
      </c>
      <c r="I41" s="346">
        <v>3759</v>
      </c>
      <c r="J41" s="345">
        <v>4521</v>
      </c>
      <c r="K41" s="347">
        <v>9834</v>
      </c>
      <c r="L41" s="346">
        <v>1549</v>
      </c>
      <c r="M41" s="346">
        <v>7789</v>
      </c>
      <c r="N41" s="345">
        <v>13853</v>
      </c>
      <c r="O41" s="347">
        <v>2911</v>
      </c>
      <c r="P41" s="345">
        <v>2566</v>
      </c>
      <c r="Q41" s="347">
        <v>9760</v>
      </c>
      <c r="R41" s="346">
        <v>5091</v>
      </c>
      <c r="S41" s="346">
        <v>4340</v>
      </c>
      <c r="T41" s="345">
        <v>6066</v>
      </c>
      <c r="U41" s="347">
        <v>2737</v>
      </c>
      <c r="V41" s="346">
        <v>6638</v>
      </c>
      <c r="W41" s="346">
        <v>2283</v>
      </c>
      <c r="X41" s="345">
        <v>2907</v>
      </c>
      <c r="Y41" s="347">
        <v>1372</v>
      </c>
      <c r="Z41" s="346">
        <v>3235</v>
      </c>
      <c r="AA41" s="346">
        <v>3319</v>
      </c>
      <c r="AB41" s="345">
        <v>1890</v>
      </c>
      <c r="AC41" s="347">
        <v>3548</v>
      </c>
      <c r="AD41" s="346">
        <v>1930</v>
      </c>
      <c r="AE41" s="346">
        <v>3326</v>
      </c>
      <c r="AF41" s="345">
        <v>3672</v>
      </c>
      <c r="AG41" s="347">
        <v>1048</v>
      </c>
      <c r="AH41" s="346">
        <v>996</v>
      </c>
      <c r="AI41" s="346">
        <v>1300</v>
      </c>
      <c r="AJ41" s="345">
        <v>1257</v>
      </c>
      <c r="AK41" s="347">
        <v>394</v>
      </c>
      <c r="AL41" s="346">
        <v>1284</v>
      </c>
      <c r="AM41" s="346">
        <v>513</v>
      </c>
      <c r="AN41" s="345">
        <v>1311</v>
      </c>
      <c r="AO41" s="347">
        <v>652</v>
      </c>
      <c r="AP41" s="346">
        <v>973</v>
      </c>
      <c r="AQ41" s="346">
        <v>1192</v>
      </c>
      <c r="AR41" s="348">
        <v>1253</v>
      </c>
    </row>
    <row r="42" spans="1:45" x14ac:dyDescent="0.2">
      <c r="A42" s="342" t="s">
        <v>202</v>
      </c>
      <c r="B42" s="343" t="s">
        <v>283</v>
      </c>
      <c r="C42" s="344">
        <v>0</v>
      </c>
      <c r="D42" s="345">
        <v>0</v>
      </c>
      <c r="E42" s="346">
        <v>0</v>
      </c>
      <c r="F42" s="345">
        <v>0</v>
      </c>
      <c r="G42" s="347">
        <v>0</v>
      </c>
      <c r="H42" s="346">
        <v>0</v>
      </c>
      <c r="I42" s="346">
        <v>0</v>
      </c>
      <c r="J42" s="345">
        <v>0</v>
      </c>
      <c r="K42" s="347">
        <v>0</v>
      </c>
      <c r="L42" s="346">
        <v>0</v>
      </c>
      <c r="M42" s="346">
        <v>0</v>
      </c>
      <c r="N42" s="345">
        <v>0</v>
      </c>
      <c r="O42" s="347">
        <v>0</v>
      </c>
      <c r="P42" s="345">
        <v>0</v>
      </c>
      <c r="Q42" s="347">
        <v>0</v>
      </c>
      <c r="R42" s="346">
        <v>0</v>
      </c>
      <c r="S42" s="346">
        <v>0</v>
      </c>
      <c r="T42" s="345">
        <v>0</v>
      </c>
      <c r="U42" s="347">
        <v>0</v>
      </c>
      <c r="V42" s="346">
        <v>0</v>
      </c>
      <c r="W42" s="346">
        <v>0</v>
      </c>
      <c r="X42" s="345">
        <v>0</v>
      </c>
      <c r="Y42" s="347">
        <v>0</v>
      </c>
      <c r="Z42" s="346">
        <v>0</v>
      </c>
      <c r="AA42" s="346">
        <v>0</v>
      </c>
      <c r="AB42" s="345">
        <v>0</v>
      </c>
      <c r="AC42" s="347">
        <v>0</v>
      </c>
      <c r="AD42" s="346">
        <v>0</v>
      </c>
      <c r="AE42" s="346">
        <v>0</v>
      </c>
      <c r="AF42" s="345">
        <v>0</v>
      </c>
      <c r="AG42" s="347">
        <v>0</v>
      </c>
      <c r="AH42" s="346">
        <v>0</v>
      </c>
      <c r="AI42" s="346">
        <v>0</v>
      </c>
      <c r="AJ42" s="345">
        <v>0</v>
      </c>
      <c r="AK42" s="347">
        <v>0</v>
      </c>
      <c r="AL42" s="346">
        <v>0</v>
      </c>
      <c r="AM42" s="346">
        <v>0</v>
      </c>
      <c r="AN42" s="345">
        <v>0</v>
      </c>
      <c r="AO42" s="347">
        <v>0</v>
      </c>
      <c r="AP42" s="346">
        <v>0</v>
      </c>
      <c r="AQ42" s="346">
        <v>0</v>
      </c>
      <c r="AR42" s="348">
        <v>0</v>
      </c>
      <c r="AS42" s="329" t="s">
        <v>538</v>
      </c>
    </row>
    <row r="43" spans="1:45" x14ac:dyDescent="0.2">
      <c r="A43" s="342" t="s">
        <v>203</v>
      </c>
      <c r="B43" s="343" t="s">
        <v>284</v>
      </c>
      <c r="C43" s="344">
        <v>434</v>
      </c>
      <c r="D43" s="345">
        <f>C43-SUM(E43:AR43)</f>
        <v>110</v>
      </c>
      <c r="E43" s="346">
        <v>42</v>
      </c>
      <c r="F43" s="345">
        <v>18</v>
      </c>
      <c r="G43" s="347">
        <v>21</v>
      </c>
      <c r="H43" s="346">
        <v>53</v>
      </c>
      <c r="I43" s="346">
        <v>2</v>
      </c>
      <c r="J43" s="345">
        <v>14</v>
      </c>
      <c r="K43" s="347">
        <v>13</v>
      </c>
      <c r="L43" s="346">
        <v>2</v>
      </c>
      <c r="M43" s="346">
        <v>9</v>
      </c>
      <c r="N43" s="345">
        <v>23</v>
      </c>
      <c r="O43" s="347">
        <v>2</v>
      </c>
      <c r="P43" s="345">
        <v>3</v>
      </c>
      <c r="Q43" s="347">
        <v>17</v>
      </c>
      <c r="R43" s="346">
        <v>6</v>
      </c>
      <c r="S43" s="346">
        <v>8</v>
      </c>
      <c r="T43" s="345">
        <v>12</v>
      </c>
      <c r="U43" s="347">
        <v>3</v>
      </c>
      <c r="V43" s="346">
        <v>12</v>
      </c>
      <c r="W43" s="346">
        <v>4</v>
      </c>
      <c r="X43" s="345">
        <v>5</v>
      </c>
      <c r="Y43" s="347">
        <v>2</v>
      </c>
      <c r="Z43" s="346">
        <v>6</v>
      </c>
      <c r="AA43" s="346">
        <v>5</v>
      </c>
      <c r="AB43" s="345">
        <v>2</v>
      </c>
      <c r="AC43" s="347">
        <v>4</v>
      </c>
      <c r="AD43" s="346">
        <v>3</v>
      </c>
      <c r="AE43" s="346">
        <v>5</v>
      </c>
      <c r="AF43" s="345">
        <v>7</v>
      </c>
      <c r="AG43" s="347">
        <v>3</v>
      </c>
      <c r="AH43" s="346">
        <v>2</v>
      </c>
      <c r="AI43" s="346">
        <v>2</v>
      </c>
      <c r="AJ43" s="345">
        <v>3</v>
      </c>
      <c r="AK43" s="347">
        <v>0</v>
      </c>
      <c r="AL43" s="346">
        <v>2</v>
      </c>
      <c r="AM43" s="346">
        <v>1</v>
      </c>
      <c r="AN43" s="345">
        <v>2</v>
      </c>
      <c r="AO43" s="347">
        <v>2</v>
      </c>
      <c r="AP43" s="346">
        <v>1</v>
      </c>
      <c r="AQ43" s="346">
        <v>2</v>
      </c>
      <c r="AR43" s="348">
        <v>1</v>
      </c>
    </row>
    <row r="44" spans="1:45" x14ac:dyDescent="0.2">
      <c r="A44" s="349"/>
      <c r="B44" s="350" t="s">
        <v>539</v>
      </c>
      <c r="C44" s="351">
        <f>SUM(C5:C43)</f>
        <v>2516012</v>
      </c>
      <c r="D44" s="352">
        <f>SUM(D5:D43)</f>
        <v>773646</v>
      </c>
      <c r="E44" s="353">
        <f t="shared" ref="E44:AR44" si="1">SUM(E5:E43)</f>
        <v>286690</v>
      </c>
      <c r="F44" s="352">
        <f t="shared" si="1"/>
        <v>205034</v>
      </c>
      <c r="G44" s="354">
        <f t="shared" si="1"/>
        <v>114013</v>
      </c>
      <c r="H44" s="353">
        <f t="shared" si="1"/>
        <v>163870</v>
      </c>
      <c r="I44" s="353">
        <f t="shared" si="1"/>
        <v>25369</v>
      </c>
      <c r="J44" s="352">
        <f t="shared" si="1"/>
        <v>27463</v>
      </c>
      <c r="K44" s="354">
        <f t="shared" si="1"/>
        <v>79497</v>
      </c>
      <c r="L44" s="353">
        <f t="shared" si="1"/>
        <v>14190</v>
      </c>
      <c r="M44" s="353">
        <f t="shared" si="1"/>
        <v>48548</v>
      </c>
      <c r="N44" s="352">
        <f t="shared" si="1"/>
        <v>105721</v>
      </c>
      <c r="O44" s="354">
        <f t="shared" si="1"/>
        <v>22533</v>
      </c>
      <c r="P44" s="352">
        <f t="shared" si="1"/>
        <v>20121</v>
      </c>
      <c r="Q44" s="354">
        <f t="shared" si="1"/>
        <v>60589</v>
      </c>
      <c r="R44" s="353">
        <f t="shared" si="1"/>
        <v>39078</v>
      </c>
      <c r="S44" s="353">
        <f t="shared" si="1"/>
        <v>52735</v>
      </c>
      <c r="T44" s="352">
        <f t="shared" si="1"/>
        <v>42544</v>
      </c>
      <c r="U44" s="354">
        <f t="shared" si="1"/>
        <v>26737</v>
      </c>
      <c r="V44" s="353">
        <f t="shared" si="1"/>
        <v>46572</v>
      </c>
      <c r="W44" s="353">
        <f t="shared" si="1"/>
        <v>27308</v>
      </c>
      <c r="X44" s="352">
        <f t="shared" si="1"/>
        <v>21411</v>
      </c>
      <c r="Y44" s="354">
        <f t="shared" si="1"/>
        <v>12486</v>
      </c>
      <c r="Z44" s="353">
        <f t="shared" si="1"/>
        <v>35143</v>
      </c>
      <c r="AA44" s="353">
        <f t="shared" si="1"/>
        <v>27629</v>
      </c>
      <c r="AB44" s="352">
        <f t="shared" si="1"/>
        <v>17044</v>
      </c>
      <c r="AC44" s="354">
        <f t="shared" si="1"/>
        <v>22213</v>
      </c>
      <c r="AD44" s="353">
        <f t="shared" si="1"/>
        <v>18548</v>
      </c>
      <c r="AE44" s="353">
        <f t="shared" si="1"/>
        <v>26439</v>
      </c>
      <c r="AF44" s="352">
        <f t="shared" si="1"/>
        <v>38477</v>
      </c>
      <c r="AG44" s="354">
        <f t="shared" si="1"/>
        <v>8500</v>
      </c>
      <c r="AH44" s="353">
        <f t="shared" si="1"/>
        <v>9756</v>
      </c>
      <c r="AI44" s="353">
        <f t="shared" si="1"/>
        <v>16207</v>
      </c>
      <c r="AJ44" s="352">
        <f t="shared" si="1"/>
        <v>12848</v>
      </c>
      <c r="AK44" s="354">
        <f t="shared" si="1"/>
        <v>4534</v>
      </c>
      <c r="AL44" s="353">
        <f t="shared" si="1"/>
        <v>13373</v>
      </c>
      <c r="AM44" s="353">
        <f t="shared" si="1"/>
        <v>4407</v>
      </c>
      <c r="AN44" s="352">
        <f t="shared" si="1"/>
        <v>11384</v>
      </c>
      <c r="AO44" s="354">
        <f t="shared" si="1"/>
        <v>6226</v>
      </c>
      <c r="AP44" s="353">
        <f t="shared" si="1"/>
        <v>10035</v>
      </c>
      <c r="AQ44" s="353">
        <f t="shared" si="1"/>
        <v>8805</v>
      </c>
      <c r="AR44" s="355">
        <f t="shared" si="1"/>
        <v>7916</v>
      </c>
      <c r="AS44" s="356"/>
    </row>
    <row r="45" spans="1:45" x14ac:dyDescent="0.2">
      <c r="A45" s="327"/>
      <c r="B45" s="327"/>
      <c r="C45" s="357"/>
      <c r="D45" s="357" t="s">
        <v>540</v>
      </c>
      <c r="E45" s="357"/>
      <c r="F45" s="357"/>
      <c r="G45" s="357"/>
      <c r="H45" s="357"/>
      <c r="I45" s="357"/>
      <c r="J45" s="357"/>
      <c r="K45" s="357"/>
      <c r="L45" s="357"/>
      <c r="M45" s="357"/>
      <c r="N45" s="357"/>
      <c r="O45" s="357"/>
      <c r="P45" s="357"/>
      <c r="Q45" s="357"/>
      <c r="R45" s="357"/>
      <c r="S45" s="357"/>
      <c r="T45" s="357"/>
      <c r="U45" s="357"/>
      <c r="V45" s="357"/>
      <c r="W45" s="357"/>
      <c r="X45" s="357"/>
      <c r="Y45" s="357"/>
      <c r="Z45" s="357"/>
      <c r="AA45" s="357"/>
      <c r="AB45" s="357"/>
      <c r="AC45" s="357"/>
      <c r="AD45" s="357"/>
      <c r="AE45" s="357"/>
      <c r="AF45" s="357"/>
      <c r="AG45" s="357"/>
      <c r="AH45" s="357"/>
      <c r="AI45" s="357"/>
      <c r="AJ45" s="357"/>
      <c r="AK45" s="357"/>
      <c r="AL45" s="357"/>
      <c r="AM45" s="357"/>
      <c r="AN45" s="357"/>
      <c r="AO45" s="357"/>
      <c r="AP45" s="357"/>
      <c r="AQ45" s="357"/>
      <c r="AR45" s="357"/>
    </row>
    <row r="46" spans="1:45" x14ac:dyDescent="0.2">
      <c r="A46" s="327"/>
      <c r="B46" s="327"/>
      <c r="C46" s="357"/>
      <c r="D46" s="327"/>
      <c r="E46" s="327"/>
      <c r="F46" s="327"/>
      <c r="G46" s="327"/>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row>
    <row r="47" spans="1:45" x14ac:dyDescent="0.2">
      <c r="A47" s="325" t="s">
        <v>541</v>
      </c>
      <c r="B47" s="326"/>
      <c r="C47" s="327"/>
      <c r="D47" s="327"/>
      <c r="E47" s="327"/>
      <c r="F47" s="327"/>
      <c r="G47" s="327"/>
      <c r="H47" s="327"/>
      <c r="I47" s="327"/>
      <c r="J47" s="327"/>
      <c r="K47" s="327"/>
      <c r="L47" s="327"/>
      <c r="M47" s="327"/>
      <c r="N47" s="327"/>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327"/>
      <c r="AO47" s="327"/>
      <c r="AP47" s="327"/>
      <c r="AQ47" s="327"/>
      <c r="AR47" s="327"/>
    </row>
    <row r="48" spans="1:45" x14ac:dyDescent="0.2">
      <c r="A48" s="326" t="s">
        <v>178</v>
      </c>
      <c r="B48" s="326" t="s">
        <v>542</v>
      </c>
      <c r="C48" s="327"/>
      <c r="D48" s="327"/>
      <c r="E48" s="327" t="s">
        <v>178</v>
      </c>
      <c r="F48" s="327"/>
      <c r="G48" s="327"/>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t="s">
        <v>490</v>
      </c>
      <c r="AR48" s="327"/>
    </row>
    <row r="49" spans="1:44" ht="13.5" customHeight="1" x14ac:dyDescent="0.2">
      <c r="A49" s="460" t="s">
        <v>491</v>
      </c>
      <c r="B49" s="462"/>
      <c r="C49" s="330" t="s">
        <v>492</v>
      </c>
      <c r="D49" s="332" t="s">
        <v>133</v>
      </c>
      <c r="E49" s="332" t="s">
        <v>493</v>
      </c>
      <c r="F49" s="331" t="s">
        <v>494</v>
      </c>
      <c r="G49" s="333" t="s">
        <v>495</v>
      </c>
      <c r="H49" s="332" t="s">
        <v>496</v>
      </c>
      <c r="I49" s="332" t="s">
        <v>497</v>
      </c>
      <c r="J49" s="331" t="s">
        <v>498</v>
      </c>
      <c r="K49" s="333" t="s">
        <v>499</v>
      </c>
      <c r="L49" s="332" t="s">
        <v>500</v>
      </c>
      <c r="M49" s="332" t="s">
        <v>501</v>
      </c>
      <c r="N49" s="331" t="s">
        <v>502</v>
      </c>
      <c r="O49" s="333" t="s">
        <v>503</v>
      </c>
      <c r="P49" s="332" t="s">
        <v>504</v>
      </c>
      <c r="Q49" s="332" t="s">
        <v>505</v>
      </c>
      <c r="R49" s="331" t="s">
        <v>506</v>
      </c>
      <c r="S49" s="333" t="s">
        <v>507</v>
      </c>
      <c r="T49" s="332" t="s">
        <v>508</v>
      </c>
      <c r="U49" s="332" t="s">
        <v>509</v>
      </c>
      <c r="V49" s="331" t="s">
        <v>510</v>
      </c>
      <c r="W49" s="333" t="s">
        <v>511</v>
      </c>
      <c r="X49" s="332" t="s">
        <v>512</v>
      </c>
      <c r="Y49" s="332" t="s">
        <v>513</v>
      </c>
      <c r="Z49" s="331" t="s">
        <v>514</v>
      </c>
      <c r="AA49" s="333" t="s">
        <v>515</v>
      </c>
      <c r="AB49" s="332" t="s">
        <v>516</v>
      </c>
      <c r="AC49" s="332" t="s">
        <v>517</v>
      </c>
      <c r="AD49" s="331" t="s">
        <v>518</v>
      </c>
      <c r="AE49" s="333" t="s">
        <v>519</v>
      </c>
      <c r="AF49" s="332" t="s">
        <v>520</v>
      </c>
      <c r="AG49" s="332" t="s">
        <v>521</v>
      </c>
      <c r="AH49" s="331" t="s">
        <v>522</v>
      </c>
      <c r="AI49" s="333" t="s">
        <v>523</v>
      </c>
      <c r="AJ49" s="332" t="s">
        <v>524</v>
      </c>
      <c r="AK49" s="332" t="s">
        <v>525</v>
      </c>
      <c r="AL49" s="331" t="s">
        <v>526</v>
      </c>
      <c r="AM49" s="333" t="s">
        <v>527</v>
      </c>
      <c r="AN49" s="332" t="s">
        <v>528</v>
      </c>
      <c r="AO49" s="332" t="s">
        <v>529</v>
      </c>
      <c r="AP49" s="331" t="s">
        <v>530</v>
      </c>
      <c r="AQ49" s="333" t="s">
        <v>531</v>
      </c>
      <c r="AR49" s="334" t="s">
        <v>532</v>
      </c>
    </row>
    <row r="50" spans="1:44" ht="24" x14ac:dyDescent="0.2">
      <c r="A50" s="335"/>
      <c r="B50" s="358"/>
      <c r="C50" s="359" t="s">
        <v>543</v>
      </c>
      <c r="D50" s="360" t="s">
        <v>543</v>
      </c>
      <c r="E50" s="360" t="s">
        <v>543</v>
      </c>
      <c r="F50" s="361" t="s">
        <v>543</v>
      </c>
      <c r="G50" s="362" t="s">
        <v>543</v>
      </c>
      <c r="H50" s="360" t="s">
        <v>543</v>
      </c>
      <c r="I50" s="360" t="s">
        <v>543</v>
      </c>
      <c r="J50" s="361" t="s">
        <v>543</v>
      </c>
      <c r="K50" s="362" t="s">
        <v>543</v>
      </c>
      <c r="L50" s="360" t="s">
        <v>543</v>
      </c>
      <c r="M50" s="360" t="s">
        <v>543</v>
      </c>
      <c r="N50" s="361" t="s">
        <v>543</v>
      </c>
      <c r="O50" s="362" t="s">
        <v>543</v>
      </c>
      <c r="P50" s="360" t="s">
        <v>543</v>
      </c>
      <c r="Q50" s="360" t="s">
        <v>543</v>
      </c>
      <c r="R50" s="361" t="s">
        <v>543</v>
      </c>
      <c r="S50" s="362" t="s">
        <v>543</v>
      </c>
      <c r="T50" s="360" t="s">
        <v>543</v>
      </c>
      <c r="U50" s="360" t="s">
        <v>543</v>
      </c>
      <c r="V50" s="361" t="s">
        <v>543</v>
      </c>
      <c r="W50" s="362" t="s">
        <v>543</v>
      </c>
      <c r="X50" s="360" t="s">
        <v>543</v>
      </c>
      <c r="Y50" s="360" t="s">
        <v>543</v>
      </c>
      <c r="Z50" s="361" t="s">
        <v>543</v>
      </c>
      <c r="AA50" s="362" t="s">
        <v>543</v>
      </c>
      <c r="AB50" s="360" t="s">
        <v>543</v>
      </c>
      <c r="AC50" s="360" t="s">
        <v>543</v>
      </c>
      <c r="AD50" s="361" t="s">
        <v>543</v>
      </c>
      <c r="AE50" s="362" t="s">
        <v>543</v>
      </c>
      <c r="AF50" s="360" t="s">
        <v>543</v>
      </c>
      <c r="AG50" s="360" t="s">
        <v>543</v>
      </c>
      <c r="AH50" s="361" t="s">
        <v>543</v>
      </c>
      <c r="AI50" s="362" t="s">
        <v>543</v>
      </c>
      <c r="AJ50" s="360" t="s">
        <v>543</v>
      </c>
      <c r="AK50" s="360" t="s">
        <v>543</v>
      </c>
      <c r="AL50" s="361" t="s">
        <v>543</v>
      </c>
      <c r="AM50" s="362" t="s">
        <v>543</v>
      </c>
      <c r="AN50" s="360" t="s">
        <v>543</v>
      </c>
      <c r="AO50" s="360" t="s">
        <v>543</v>
      </c>
      <c r="AP50" s="361" t="s">
        <v>543</v>
      </c>
      <c r="AQ50" s="362" t="s">
        <v>543</v>
      </c>
      <c r="AR50" s="363" t="s">
        <v>543</v>
      </c>
    </row>
    <row r="51" spans="1:44" x14ac:dyDescent="0.2">
      <c r="A51" s="342" t="s">
        <v>264</v>
      </c>
      <c r="B51" s="326" t="s">
        <v>534</v>
      </c>
      <c r="C51" s="344">
        <v>32013</v>
      </c>
      <c r="D51" s="346">
        <v>5496</v>
      </c>
      <c r="E51" s="346">
        <v>920</v>
      </c>
      <c r="F51" s="345">
        <v>619</v>
      </c>
      <c r="G51" s="347">
        <v>541</v>
      </c>
      <c r="H51" s="346">
        <v>642</v>
      </c>
      <c r="I51" s="346">
        <v>875</v>
      </c>
      <c r="J51" s="345">
        <v>85</v>
      </c>
      <c r="K51" s="347">
        <v>567</v>
      </c>
      <c r="L51" s="346">
        <v>153</v>
      </c>
      <c r="M51" s="346">
        <v>1627</v>
      </c>
      <c r="N51" s="345">
        <v>689</v>
      </c>
      <c r="O51" s="347">
        <v>452</v>
      </c>
      <c r="P51" s="346">
        <v>119</v>
      </c>
      <c r="Q51" s="346">
        <v>716</v>
      </c>
      <c r="R51" s="345">
        <v>1569</v>
      </c>
      <c r="S51" s="347">
        <v>148</v>
      </c>
      <c r="T51" s="346">
        <v>368</v>
      </c>
      <c r="U51" s="346">
        <v>642</v>
      </c>
      <c r="V51" s="345">
        <v>806</v>
      </c>
      <c r="W51" s="347">
        <v>325</v>
      </c>
      <c r="X51" s="346">
        <v>1985</v>
      </c>
      <c r="Y51" s="346">
        <v>722</v>
      </c>
      <c r="Z51" s="345">
        <v>1460</v>
      </c>
      <c r="AA51" s="347">
        <v>4404</v>
      </c>
      <c r="AB51" s="346">
        <v>714</v>
      </c>
      <c r="AC51" s="346">
        <v>1642</v>
      </c>
      <c r="AD51" s="345">
        <v>459</v>
      </c>
      <c r="AE51" s="347">
        <v>569</v>
      </c>
      <c r="AF51" s="346">
        <v>705</v>
      </c>
      <c r="AG51" s="346">
        <v>251</v>
      </c>
      <c r="AH51" s="345">
        <v>328</v>
      </c>
      <c r="AI51" s="347">
        <v>473</v>
      </c>
      <c r="AJ51" s="346">
        <v>0</v>
      </c>
      <c r="AK51" s="346">
        <v>130</v>
      </c>
      <c r="AL51" s="345">
        <v>126</v>
      </c>
      <c r="AM51" s="347">
        <v>71</v>
      </c>
      <c r="AN51" s="346">
        <v>0</v>
      </c>
      <c r="AO51" s="346">
        <v>320</v>
      </c>
      <c r="AP51" s="345">
        <v>671</v>
      </c>
      <c r="AQ51" s="347">
        <v>635</v>
      </c>
      <c r="AR51" s="348">
        <v>664</v>
      </c>
    </row>
    <row r="52" spans="1:44" x14ac:dyDescent="0.2">
      <c r="A52" s="342" t="s">
        <v>220</v>
      </c>
      <c r="B52" s="326" t="s">
        <v>446</v>
      </c>
      <c r="C52" s="344">
        <v>924</v>
      </c>
      <c r="D52" s="346">
        <f t="shared" ref="D52:D86" si="2">C52-SUM(E52:AR52)</f>
        <v>52</v>
      </c>
      <c r="E52" s="346">
        <v>56</v>
      </c>
      <c r="F52" s="345">
        <v>0</v>
      </c>
      <c r="G52" s="347">
        <v>0</v>
      </c>
      <c r="H52" s="346">
        <v>7</v>
      </c>
      <c r="I52" s="346">
        <v>0</v>
      </c>
      <c r="J52" s="345">
        <v>0</v>
      </c>
      <c r="K52" s="347">
        <v>0</v>
      </c>
      <c r="L52" s="346">
        <v>0</v>
      </c>
      <c r="M52" s="346">
        <v>86</v>
      </c>
      <c r="N52" s="345">
        <v>0</v>
      </c>
      <c r="O52" s="347">
        <v>0</v>
      </c>
      <c r="P52" s="346">
        <v>6</v>
      </c>
      <c r="Q52" s="346">
        <v>0</v>
      </c>
      <c r="R52" s="345">
        <v>0</v>
      </c>
      <c r="S52" s="347">
        <v>0</v>
      </c>
      <c r="T52" s="346">
        <v>0</v>
      </c>
      <c r="U52" s="346">
        <v>0</v>
      </c>
      <c r="V52" s="345">
        <v>6</v>
      </c>
      <c r="W52" s="347">
        <v>0</v>
      </c>
      <c r="X52" s="346">
        <v>5</v>
      </c>
      <c r="Y52" s="346">
        <v>106</v>
      </c>
      <c r="Z52" s="345">
        <v>85</v>
      </c>
      <c r="AA52" s="347">
        <v>0</v>
      </c>
      <c r="AB52" s="346">
        <v>78</v>
      </c>
      <c r="AC52" s="346">
        <v>0</v>
      </c>
      <c r="AD52" s="345">
        <v>246</v>
      </c>
      <c r="AE52" s="347">
        <v>0</v>
      </c>
      <c r="AF52" s="346">
        <v>4</v>
      </c>
      <c r="AG52" s="346">
        <v>0</v>
      </c>
      <c r="AH52" s="345">
        <v>59</v>
      </c>
      <c r="AI52" s="347">
        <v>0</v>
      </c>
      <c r="AJ52" s="346">
        <v>0</v>
      </c>
      <c r="AK52" s="346">
        <v>0</v>
      </c>
      <c r="AL52" s="345">
        <v>14</v>
      </c>
      <c r="AM52" s="347">
        <v>47</v>
      </c>
      <c r="AN52" s="346">
        <v>0</v>
      </c>
      <c r="AO52" s="346">
        <v>2</v>
      </c>
      <c r="AP52" s="345">
        <v>7</v>
      </c>
      <c r="AQ52" s="347">
        <v>46</v>
      </c>
      <c r="AR52" s="348">
        <v>12</v>
      </c>
    </row>
    <row r="53" spans="1:44" x14ac:dyDescent="0.2">
      <c r="A53" s="342" t="s">
        <v>221</v>
      </c>
      <c r="B53" s="326" t="s">
        <v>250</v>
      </c>
      <c r="C53" s="344">
        <v>3104</v>
      </c>
      <c r="D53" s="346">
        <f t="shared" si="2"/>
        <v>252</v>
      </c>
      <c r="E53" s="346">
        <v>41</v>
      </c>
      <c r="F53" s="345">
        <v>0</v>
      </c>
      <c r="G53" s="347">
        <v>431</v>
      </c>
      <c r="H53" s="346">
        <v>0</v>
      </c>
      <c r="I53" s="346">
        <v>0</v>
      </c>
      <c r="J53" s="345">
        <v>0</v>
      </c>
      <c r="K53" s="347">
        <v>0</v>
      </c>
      <c r="L53" s="346">
        <v>52</v>
      </c>
      <c r="M53" s="346">
        <v>101</v>
      </c>
      <c r="N53" s="345">
        <v>0</v>
      </c>
      <c r="O53" s="347">
        <v>32</v>
      </c>
      <c r="P53" s="346">
        <v>0</v>
      </c>
      <c r="Q53" s="346">
        <v>0</v>
      </c>
      <c r="R53" s="345">
        <v>0</v>
      </c>
      <c r="S53" s="347">
        <v>18</v>
      </c>
      <c r="T53" s="346">
        <v>0</v>
      </c>
      <c r="U53" s="346">
        <v>0</v>
      </c>
      <c r="V53" s="345">
        <v>0</v>
      </c>
      <c r="W53" s="347">
        <v>0</v>
      </c>
      <c r="X53" s="346">
        <v>0</v>
      </c>
      <c r="Y53" s="346">
        <v>0</v>
      </c>
      <c r="Z53" s="345">
        <v>0</v>
      </c>
      <c r="AA53" s="347">
        <v>312</v>
      </c>
      <c r="AB53" s="346">
        <v>5</v>
      </c>
      <c r="AC53" s="346">
        <v>1208</v>
      </c>
      <c r="AD53" s="345">
        <v>11</v>
      </c>
      <c r="AE53" s="347">
        <v>0</v>
      </c>
      <c r="AF53" s="346">
        <v>155</v>
      </c>
      <c r="AG53" s="346">
        <v>0</v>
      </c>
      <c r="AH53" s="345">
        <v>0</v>
      </c>
      <c r="AI53" s="347">
        <v>0</v>
      </c>
      <c r="AJ53" s="346">
        <v>0</v>
      </c>
      <c r="AK53" s="346">
        <v>0</v>
      </c>
      <c r="AL53" s="345">
        <v>0</v>
      </c>
      <c r="AM53" s="347">
        <v>0</v>
      </c>
      <c r="AN53" s="346">
        <v>0</v>
      </c>
      <c r="AO53" s="346">
        <v>0</v>
      </c>
      <c r="AP53" s="345">
        <v>0</v>
      </c>
      <c r="AQ53" s="347">
        <v>347</v>
      </c>
      <c r="AR53" s="348">
        <v>139</v>
      </c>
    </row>
    <row r="54" spans="1:44" x14ac:dyDescent="0.2">
      <c r="A54" s="342" t="s">
        <v>222</v>
      </c>
      <c r="B54" s="326" t="s">
        <v>27</v>
      </c>
      <c r="C54" s="344">
        <v>240</v>
      </c>
      <c r="D54" s="346">
        <f t="shared" si="2"/>
        <v>17</v>
      </c>
      <c r="E54" s="346">
        <v>77</v>
      </c>
      <c r="F54" s="345">
        <v>15</v>
      </c>
      <c r="G54" s="347">
        <v>0</v>
      </c>
      <c r="H54" s="346">
        <v>4</v>
      </c>
      <c r="I54" s="346">
        <v>2</v>
      </c>
      <c r="J54" s="345">
        <v>0</v>
      </c>
      <c r="K54" s="347">
        <v>0</v>
      </c>
      <c r="L54" s="346">
        <v>3</v>
      </c>
      <c r="M54" s="346">
        <v>0</v>
      </c>
      <c r="N54" s="345">
        <v>0</v>
      </c>
      <c r="O54" s="347">
        <v>19</v>
      </c>
      <c r="P54" s="346">
        <v>1</v>
      </c>
      <c r="Q54" s="346">
        <v>0</v>
      </c>
      <c r="R54" s="345">
        <v>0</v>
      </c>
      <c r="S54" s="347">
        <v>3</v>
      </c>
      <c r="T54" s="346">
        <v>0</v>
      </c>
      <c r="U54" s="346">
        <v>0</v>
      </c>
      <c r="V54" s="345">
        <v>0</v>
      </c>
      <c r="W54" s="347">
        <v>4</v>
      </c>
      <c r="X54" s="346">
        <v>0</v>
      </c>
      <c r="Y54" s="346">
        <v>24</v>
      </c>
      <c r="Z54" s="345">
        <v>9</v>
      </c>
      <c r="AA54" s="347">
        <v>3</v>
      </c>
      <c r="AB54" s="346">
        <v>7</v>
      </c>
      <c r="AC54" s="346">
        <v>0</v>
      </c>
      <c r="AD54" s="345">
        <v>0</v>
      </c>
      <c r="AE54" s="347">
        <v>36</v>
      </c>
      <c r="AF54" s="346">
        <v>3</v>
      </c>
      <c r="AG54" s="346">
        <v>0</v>
      </c>
      <c r="AH54" s="345">
        <v>0</v>
      </c>
      <c r="AI54" s="347">
        <v>0</v>
      </c>
      <c r="AJ54" s="346">
        <v>0</v>
      </c>
      <c r="AK54" s="346">
        <v>0</v>
      </c>
      <c r="AL54" s="345">
        <v>0</v>
      </c>
      <c r="AM54" s="347">
        <v>7</v>
      </c>
      <c r="AN54" s="346">
        <v>0</v>
      </c>
      <c r="AO54" s="346">
        <v>0</v>
      </c>
      <c r="AP54" s="345">
        <v>0</v>
      </c>
      <c r="AQ54" s="347">
        <v>6</v>
      </c>
      <c r="AR54" s="348">
        <v>0</v>
      </c>
    </row>
    <row r="55" spans="1:44" x14ac:dyDescent="0.2">
      <c r="A55" s="342" t="s">
        <v>223</v>
      </c>
      <c r="B55" s="326" t="s">
        <v>191</v>
      </c>
      <c r="C55" s="344">
        <v>73039</v>
      </c>
      <c r="D55" s="346">
        <f t="shared" si="2"/>
        <v>21268</v>
      </c>
      <c r="E55" s="346">
        <v>6547</v>
      </c>
      <c r="F55" s="345">
        <v>2250</v>
      </c>
      <c r="G55" s="347">
        <v>2300</v>
      </c>
      <c r="H55" s="346">
        <v>6230</v>
      </c>
      <c r="I55" s="346">
        <v>139</v>
      </c>
      <c r="J55" s="345">
        <v>189</v>
      </c>
      <c r="K55" s="347">
        <v>4443</v>
      </c>
      <c r="L55" s="346">
        <v>517</v>
      </c>
      <c r="M55" s="346">
        <v>992</v>
      </c>
      <c r="N55" s="345">
        <v>4385</v>
      </c>
      <c r="O55" s="347">
        <v>220</v>
      </c>
      <c r="P55" s="346">
        <v>148</v>
      </c>
      <c r="Q55" s="346">
        <v>1953</v>
      </c>
      <c r="R55" s="345">
        <v>1548</v>
      </c>
      <c r="S55" s="347">
        <v>1051</v>
      </c>
      <c r="T55" s="346">
        <v>229</v>
      </c>
      <c r="U55" s="346">
        <v>2183</v>
      </c>
      <c r="V55" s="345">
        <v>1264</v>
      </c>
      <c r="W55" s="347">
        <v>743</v>
      </c>
      <c r="X55" s="346">
        <v>568</v>
      </c>
      <c r="Y55" s="346">
        <v>235</v>
      </c>
      <c r="Z55" s="345">
        <v>1012</v>
      </c>
      <c r="AA55" s="347">
        <v>787</v>
      </c>
      <c r="AB55" s="346">
        <v>638</v>
      </c>
      <c r="AC55" s="346">
        <v>833</v>
      </c>
      <c r="AD55" s="345">
        <v>1671</v>
      </c>
      <c r="AE55" s="347">
        <v>825</v>
      </c>
      <c r="AF55" s="346">
        <v>3111</v>
      </c>
      <c r="AG55" s="346">
        <v>18</v>
      </c>
      <c r="AH55" s="345">
        <v>345</v>
      </c>
      <c r="AI55" s="347">
        <v>1977</v>
      </c>
      <c r="AJ55" s="346">
        <v>19</v>
      </c>
      <c r="AK55" s="346">
        <v>15</v>
      </c>
      <c r="AL55" s="345">
        <v>204</v>
      </c>
      <c r="AM55" s="347">
        <v>329</v>
      </c>
      <c r="AN55" s="346">
        <v>210</v>
      </c>
      <c r="AO55" s="346">
        <v>178</v>
      </c>
      <c r="AP55" s="345">
        <v>169</v>
      </c>
      <c r="AQ55" s="347">
        <v>785</v>
      </c>
      <c r="AR55" s="348">
        <v>511</v>
      </c>
    </row>
    <row r="56" spans="1:44" x14ac:dyDescent="0.2">
      <c r="A56" s="342" t="s">
        <v>224</v>
      </c>
      <c r="B56" s="326" t="s">
        <v>28</v>
      </c>
      <c r="C56" s="344">
        <v>11242</v>
      </c>
      <c r="D56" s="346">
        <f t="shared" si="2"/>
        <v>536</v>
      </c>
      <c r="E56" s="346">
        <v>1898</v>
      </c>
      <c r="F56" s="345">
        <v>273</v>
      </c>
      <c r="G56" s="347">
        <v>63</v>
      </c>
      <c r="H56" s="346">
        <v>261</v>
      </c>
      <c r="I56" s="346">
        <v>189</v>
      </c>
      <c r="J56" s="345">
        <v>65</v>
      </c>
      <c r="K56" s="347">
        <v>385</v>
      </c>
      <c r="L56" s="346">
        <v>38</v>
      </c>
      <c r="M56" s="346">
        <v>324</v>
      </c>
      <c r="N56" s="345">
        <v>1291</v>
      </c>
      <c r="O56" s="347">
        <v>314</v>
      </c>
      <c r="P56" s="346">
        <v>1376</v>
      </c>
      <c r="Q56" s="346">
        <v>256</v>
      </c>
      <c r="R56" s="345">
        <v>109</v>
      </c>
      <c r="S56" s="347">
        <v>199</v>
      </c>
      <c r="T56" s="346">
        <v>61</v>
      </c>
      <c r="U56" s="346">
        <v>412</v>
      </c>
      <c r="V56" s="345">
        <v>37</v>
      </c>
      <c r="W56" s="347">
        <v>227</v>
      </c>
      <c r="X56" s="346">
        <v>40</v>
      </c>
      <c r="Y56" s="346">
        <v>131</v>
      </c>
      <c r="Z56" s="345">
        <v>470</v>
      </c>
      <c r="AA56" s="347">
        <v>76</v>
      </c>
      <c r="AB56" s="346">
        <v>369</v>
      </c>
      <c r="AC56" s="346">
        <v>66</v>
      </c>
      <c r="AD56" s="345">
        <v>132</v>
      </c>
      <c r="AE56" s="347">
        <v>235</v>
      </c>
      <c r="AF56" s="346">
        <v>165</v>
      </c>
      <c r="AG56" s="346">
        <v>0</v>
      </c>
      <c r="AH56" s="345">
        <v>608</v>
      </c>
      <c r="AI56" s="347">
        <v>77</v>
      </c>
      <c r="AJ56" s="346">
        <v>150</v>
      </c>
      <c r="AK56" s="346">
        <v>58</v>
      </c>
      <c r="AL56" s="345">
        <v>48</v>
      </c>
      <c r="AM56" s="347">
        <v>39</v>
      </c>
      <c r="AN56" s="346">
        <v>14</v>
      </c>
      <c r="AO56" s="346">
        <v>10</v>
      </c>
      <c r="AP56" s="345">
        <v>65</v>
      </c>
      <c r="AQ56" s="347">
        <v>132</v>
      </c>
      <c r="AR56" s="348">
        <v>43</v>
      </c>
    </row>
    <row r="57" spans="1:44" x14ac:dyDescent="0.2">
      <c r="A57" s="342" t="s">
        <v>225</v>
      </c>
      <c r="B57" s="326" t="s">
        <v>268</v>
      </c>
      <c r="C57" s="344">
        <v>14078</v>
      </c>
      <c r="D57" s="346">
        <f t="shared" si="2"/>
        <v>1405</v>
      </c>
      <c r="E57" s="346">
        <v>1471</v>
      </c>
      <c r="F57" s="345">
        <v>1325</v>
      </c>
      <c r="G57" s="347">
        <v>635</v>
      </c>
      <c r="H57" s="346">
        <v>290</v>
      </c>
      <c r="I57" s="346">
        <v>62</v>
      </c>
      <c r="J57" s="345">
        <v>6</v>
      </c>
      <c r="K57" s="347">
        <v>810</v>
      </c>
      <c r="L57" s="346">
        <v>63</v>
      </c>
      <c r="M57" s="346">
        <v>367</v>
      </c>
      <c r="N57" s="345">
        <v>499</v>
      </c>
      <c r="O57" s="347">
        <v>86</v>
      </c>
      <c r="P57" s="346">
        <v>99</v>
      </c>
      <c r="Q57" s="346">
        <v>21</v>
      </c>
      <c r="R57" s="345">
        <v>438</v>
      </c>
      <c r="S57" s="347">
        <v>639</v>
      </c>
      <c r="T57" s="346">
        <v>71</v>
      </c>
      <c r="U57" s="346">
        <v>419</v>
      </c>
      <c r="V57" s="345">
        <v>369</v>
      </c>
      <c r="W57" s="347">
        <v>728</v>
      </c>
      <c r="X57" s="346">
        <v>245</v>
      </c>
      <c r="Y57" s="346">
        <v>68</v>
      </c>
      <c r="Z57" s="345">
        <v>1123</v>
      </c>
      <c r="AA57" s="347">
        <v>67</v>
      </c>
      <c r="AB57" s="346">
        <v>80</v>
      </c>
      <c r="AC57" s="346">
        <v>13</v>
      </c>
      <c r="AD57" s="345">
        <v>548</v>
      </c>
      <c r="AE57" s="347">
        <v>612</v>
      </c>
      <c r="AF57" s="346">
        <v>570</v>
      </c>
      <c r="AG57" s="346">
        <v>7</v>
      </c>
      <c r="AH57" s="345">
        <v>91</v>
      </c>
      <c r="AI57" s="347">
        <v>233</v>
      </c>
      <c r="AJ57" s="346">
        <v>62</v>
      </c>
      <c r="AK57" s="346">
        <v>41</v>
      </c>
      <c r="AL57" s="345">
        <v>244</v>
      </c>
      <c r="AM57" s="347">
        <v>125</v>
      </c>
      <c r="AN57" s="346">
        <v>73</v>
      </c>
      <c r="AO57" s="346">
        <v>24</v>
      </c>
      <c r="AP57" s="345">
        <v>36</v>
      </c>
      <c r="AQ57" s="347">
        <v>11</v>
      </c>
      <c r="AR57" s="348">
        <v>2</v>
      </c>
    </row>
    <row r="58" spans="1:44" x14ac:dyDescent="0.2">
      <c r="A58" s="342" t="s">
        <v>226</v>
      </c>
      <c r="B58" s="326" t="s">
        <v>29</v>
      </c>
      <c r="C58" s="344">
        <v>24748</v>
      </c>
      <c r="D58" s="346">
        <f t="shared" si="2"/>
        <v>3256</v>
      </c>
      <c r="E58" s="346">
        <v>3897</v>
      </c>
      <c r="F58" s="345">
        <v>3715</v>
      </c>
      <c r="G58" s="347">
        <v>652</v>
      </c>
      <c r="H58" s="346">
        <v>744</v>
      </c>
      <c r="I58" s="346">
        <v>55</v>
      </c>
      <c r="J58" s="345">
        <v>205</v>
      </c>
      <c r="K58" s="347">
        <v>855</v>
      </c>
      <c r="L58" s="346">
        <v>128</v>
      </c>
      <c r="M58" s="346">
        <v>154</v>
      </c>
      <c r="N58" s="345">
        <v>526</v>
      </c>
      <c r="O58" s="347">
        <v>1762</v>
      </c>
      <c r="P58" s="346">
        <v>10</v>
      </c>
      <c r="Q58" s="346">
        <v>71</v>
      </c>
      <c r="R58" s="345">
        <v>341</v>
      </c>
      <c r="S58" s="347">
        <v>1689</v>
      </c>
      <c r="T58" s="346">
        <v>140</v>
      </c>
      <c r="U58" s="346">
        <v>554</v>
      </c>
      <c r="V58" s="345">
        <v>1404</v>
      </c>
      <c r="W58" s="347">
        <v>53</v>
      </c>
      <c r="X58" s="346">
        <v>455</v>
      </c>
      <c r="Y58" s="346">
        <v>92</v>
      </c>
      <c r="Z58" s="345">
        <v>733</v>
      </c>
      <c r="AA58" s="347">
        <v>0</v>
      </c>
      <c r="AB58" s="346">
        <v>116</v>
      </c>
      <c r="AC58" s="346">
        <v>99</v>
      </c>
      <c r="AD58" s="345">
        <v>31</v>
      </c>
      <c r="AE58" s="347">
        <v>547</v>
      </c>
      <c r="AF58" s="346">
        <v>802</v>
      </c>
      <c r="AG58" s="346">
        <v>42</v>
      </c>
      <c r="AH58" s="345">
        <v>3</v>
      </c>
      <c r="AI58" s="347">
        <v>120</v>
      </c>
      <c r="AJ58" s="346">
        <v>754</v>
      </c>
      <c r="AK58" s="346">
        <v>56</v>
      </c>
      <c r="AL58" s="345">
        <v>624</v>
      </c>
      <c r="AM58" s="347">
        <v>15</v>
      </c>
      <c r="AN58" s="346">
        <v>0</v>
      </c>
      <c r="AO58" s="346">
        <v>48</v>
      </c>
      <c r="AP58" s="345">
        <v>0</v>
      </c>
      <c r="AQ58" s="347">
        <v>0</v>
      </c>
      <c r="AR58" s="348">
        <v>0</v>
      </c>
    </row>
    <row r="59" spans="1:44" x14ac:dyDescent="0.2">
      <c r="A59" s="342" t="s">
        <v>227</v>
      </c>
      <c r="B59" s="326" t="s">
        <v>30</v>
      </c>
      <c r="C59" s="344">
        <v>1425</v>
      </c>
      <c r="D59" s="346">
        <f t="shared" si="2"/>
        <v>363</v>
      </c>
      <c r="E59" s="346">
        <v>71</v>
      </c>
      <c r="F59" s="345">
        <v>274</v>
      </c>
      <c r="G59" s="347">
        <v>23</v>
      </c>
      <c r="H59" s="346">
        <v>25</v>
      </c>
      <c r="I59" s="346">
        <v>2</v>
      </c>
      <c r="J59" s="345">
        <v>0</v>
      </c>
      <c r="K59" s="347">
        <v>10</v>
      </c>
      <c r="L59" s="346">
        <v>0</v>
      </c>
      <c r="M59" s="346">
        <v>0</v>
      </c>
      <c r="N59" s="345">
        <v>398</v>
      </c>
      <c r="O59" s="347">
        <v>69</v>
      </c>
      <c r="P59" s="346">
        <v>6</v>
      </c>
      <c r="Q59" s="346">
        <v>10</v>
      </c>
      <c r="R59" s="345">
        <v>19</v>
      </c>
      <c r="S59" s="347">
        <v>0</v>
      </c>
      <c r="T59" s="346">
        <v>0</v>
      </c>
      <c r="U59" s="346">
        <v>28</v>
      </c>
      <c r="V59" s="345">
        <v>41</v>
      </c>
      <c r="W59" s="347">
        <v>0</v>
      </c>
      <c r="X59" s="346">
        <v>0</v>
      </c>
      <c r="Y59" s="346">
        <v>3</v>
      </c>
      <c r="Z59" s="345">
        <v>20</v>
      </c>
      <c r="AA59" s="347">
        <v>0</v>
      </c>
      <c r="AB59" s="346">
        <v>8</v>
      </c>
      <c r="AC59" s="346">
        <v>4</v>
      </c>
      <c r="AD59" s="345">
        <v>16</v>
      </c>
      <c r="AE59" s="347">
        <v>9</v>
      </c>
      <c r="AF59" s="346">
        <v>1</v>
      </c>
      <c r="AG59" s="346">
        <v>0</v>
      </c>
      <c r="AH59" s="345">
        <v>0</v>
      </c>
      <c r="AI59" s="347">
        <v>0</v>
      </c>
      <c r="AJ59" s="346">
        <v>0</v>
      </c>
      <c r="AK59" s="346">
        <v>0</v>
      </c>
      <c r="AL59" s="345">
        <v>0</v>
      </c>
      <c r="AM59" s="347">
        <v>10</v>
      </c>
      <c r="AN59" s="346">
        <v>15</v>
      </c>
      <c r="AO59" s="346">
        <v>0</v>
      </c>
      <c r="AP59" s="345">
        <v>0</v>
      </c>
      <c r="AQ59" s="347">
        <v>0</v>
      </c>
      <c r="AR59" s="348">
        <v>0</v>
      </c>
    </row>
    <row r="60" spans="1:44" x14ac:dyDescent="0.2">
      <c r="A60" s="342" t="s">
        <v>2</v>
      </c>
      <c r="B60" s="326" t="s">
        <v>535</v>
      </c>
      <c r="C60" s="344">
        <v>23900</v>
      </c>
      <c r="D60" s="346">
        <f t="shared" si="2"/>
        <v>6083</v>
      </c>
      <c r="E60" s="346">
        <v>2050</v>
      </c>
      <c r="F60" s="345">
        <v>1659</v>
      </c>
      <c r="G60" s="347">
        <v>965</v>
      </c>
      <c r="H60" s="346">
        <v>280</v>
      </c>
      <c r="I60" s="346">
        <v>24</v>
      </c>
      <c r="J60" s="345">
        <v>23</v>
      </c>
      <c r="K60" s="347">
        <v>935</v>
      </c>
      <c r="L60" s="346">
        <v>55</v>
      </c>
      <c r="M60" s="346">
        <v>884</v>
      </c>
      <c r="N60" s="345">
        <v>1371</v>
      </c>
      <c r="O60" s="347">
        <v>186</v>
      </c>
      <c r="P60" s="346">
        <v>247</v>
      </c>
      <c r="Q60" s="346">
        <v>174</v>
      </c>
      <c r="R60" s="345">
        <v>407</v>
      </c>
      <c r="S60" s="347">
        <v>210</v>
      </c>
      <c r="T60" s="346">
        <v>33</v>
      </c>
      <c r="U60" s="346">
        <v>690</v>
      </c>
      <c r="V60" s="345">
        <v>1016</v>
      </c>
      <c r="W60" s="347">
        <v>817</v>
      </c>
      <c r="X60" s="346">
        <v>513</v>
      </c>
      <c r="Y60" s="346">
        <v>30</v>
      </c>
      <c r="Z60" s="345">
        <v>981</v>
      </c>
      <c r="AA60" s="347">
        <v>83</v>
      </c>
      <c r="AB60" s="346">
        <v>192</v>
      </c>
      <c r="AC60" s="346">
        <v>35</v>
      </c>
      <c r="AD60" s="345">
        <v>232</v>
      </c>
      <c r="AE60" s="347">
        <v>730</v>
      </c>
      <c r="AF60" s="346">
        <v>1365</v>
      </c>
      <c r="AG60" s="346">
        <v>0</v>
      </c>
      <c r="AH60" s="345">
        <v>195</v>
      </c>
      <c r="AI60" s="347">
        <v>495</v>
      </c>
      <c r="AJ60" s="346">
        <v>114</v>
      </c>
      <c r="AK60" s="346">
        <v>174</v>
      </c>
      <c r="AL60" s="345">
        <v>409</v>
      </c>
      <c r="AM60" s="347">
        <v>12</v>
      </c>
      <c r="AN60" s="346">
        <v>29</v>
      </c>
      <c r="AO60" s="346">
        <v>164</v>
      </c>
      <c r="AP60" s="345">
        <v>36</v>
      </c>
      <c r="AQ60" s="347">
        <v>1</v>
      </c>
      <c r="AR60" s="348">
        <v>1</v>
      </c>
    </row>
    <row r="61" spans="1:44" x14ac:dyDescent="0.2">
      <c r="A61" s="342" t="s">
        <v>3</v>
      </c>
      <c r="B61" s="326" t="s">
        <v>31</v>
      </c>
      <c r="C61" s="344">
        <v>10398</v>
      </c>
      <c r="D61" s="346">
        <f t="shared" si="2"/>
        <v>701</v>
      </c>
      <c r="E61" s="346">
        <v>1236</v>
      </c>
      <c r="F61" s="345">
        <v>1421</v>
      </c>
      <c r="G61" s="347">
        <v>296</v>
      </c>
      <c r="H61" s="346">
        <v>186</v>
      </c>
      <c r="I61" s="346">
        <v>6</v>
      </c>
      <c r="J61" s="345">
        <v>9</v>
      </c>
      <c r="K61" s="347">
        <v>183</v>
      </c>
      <c r="L61" s="346">
        <v>32</v>
      </c>
      <c r="M61" s="346">
        <v>207</v>
      </c>
      <c r="N61" s="345">
        <v>125</v>
      </c>
      <c r="O61" s="347">
        <v>891</v>
      </c>
      <c r="P61" s="346">
        <v>156</v>
      </c>
      <c r="Q61" s="346">
        <v>8</v>
      </c>
      <c r="R61" s="345">
        <v>95</v>
      </c>
      <c r="S61" s="347">
        <v>1560</v>
      </c>
      <c r="T61" s="346">
        <v>50</v>
      </c>
      <c r="U61" s="346">
        <v>287</v>
      </c>
      <c r="V61" s="345">
        <v>23</v>
      </c>
      <c r="W61" s="347">
        <v>250</v>
      </c>
      <c r="X61" s="346">
        <v>99</v>
      </c>
      <c r="Y61" s="346">
        <v>98</v>
      </c>
      <c r="Z61" s="345">
        <v>313</v>
      </c>
      <c r="AA61" s="347">
        <v>683</v>
      </c>
      <c r="AB61" s="346">
        <v>46</v>
      </c>
      <c r="AC61" s="346">
        <v>136</v>
      </c>
      <c r="AD61" s="345">
        <v>51</v>
      </c>
      <c r="AE61" s="347">
        <v>321</v>
      </c>
      <c r="AF61" s="346">
        <v>111</v>
      </c>
      <c r="AG61" s="346">
        <v>32</v>
      </c>
      <c r="AH61" s="345">
        <v>46</v>
      </c>
      <c r="AI61" s="347">
        <v>31</v>
      </c>
      <c r="AJ61" s="346">
        <v>345</v>
      </c>
      <c r="AK61" s="346">
        <v>90</v>
      </c>
      <c r="AL61" s="345">
        <v>53</v>
      </c>
      <c r="AM61" s="347">
        <v>44</v>
      </c>
      <c r="AN61" s="346">
        <v>4</v>
      </c>
      <c r="AO61" s="346">
        <v>5</v>
      </c>
      <c r="AP61" s="345">
        <v>105</v>
      </c>
      <c r="AQ61" s="347">
        <v>34</v>
      </c>
      <c r="AR61" s="348">
        <v>29</v>
      </c>
    </row>
    <row r="62" spans="1:44" x14ac:dyDescent="0.2">
      <c r="A62" s="342" t="s">
        <v>4</v>
      </c>
      <c r="B62" s="326" t="s">
        <v>32</v>
      </c>
      <c r="C62" s="344">
        <v>26698</v>
      </c>
      <c r="D62" s="346">
        <f t="shared" si="2"/>
        <v>4907</v>
      </c>
      <c r="E62" s="346">
        <v>7310</v>
      </c>
      <c r="F62" s="345">
        <v>3667</v>
      </c>
      <c r="G62" s="347">
        <v>57</v>
      </c>
      <c r="H62" s="346">
        <v>280</v>
      </c>
      <c r="I62" s="346">
        <v>13</v>
      </c>
      <c r="J62" s="345">
        <v>0</v>
      </c>
      <c r="K62" s="347">
        <v>1442</v>
      </c>
      <c r="L62" s="346">
        <v>88</v>
      </c>
      <c r="M62" s="346">
        <v>26</v>
      </c>
      <c r="N62" s="345">
        <v>5882</v>
      </c>
      <c r="O62" s="347">
        <v>12</v>
      </c>
      <c r="P62" s="346">
        <v>67</v>
      </c>
      <c r="Q62" s="346">
        <v>3</v>
      </c>
      <c r="R62" s="345">
        <v>155</v>
      </c>
      <c r="S62" s="347">
        <v>149</v>
      </c>
      <c r="T62" s="346">
        <v>163</v>
      </c>
      <c r="U62" s="346">
        <v>811</v>
      </c>
      <c r="V62" s="345">
        <v>69</v>
      </c>
      <c r="W62" s="347">
        <v>515</v>
      </c>
      <c r="X62" s="346">
        <v>61</v>
      </c>
      <c r="Y62" s="346">
        <v>18</v>
      </c>
      <c r="Z62" s="345">
        <v>42</v>
      </c>
      <c r="AA62" s="347">
        <v>7</v>
      </c>
      <c r="AB62" s="346">
        <v>121</v>
      </c>
      <c r="AC62" s="346">
        <v>21</v>
      </c>
      <c r="AD62" s="345">
        <v>2</v>
      </c>
      <c r="AE62" s="347">
        <v>55</v>
      </c>
      <c r="AF62" s="346">
        <v>100</v>
      </c>
      <c r="AG62" s="346">
        <v>11</v>
      </c>
      <c r="AH62" s="345">
        <v>90</v>
      </c>
      <c r="AI62" s="347">
        <v>119</v>
      </c>
      <c r="AJ62" s="346">
        <v>186</v>
      </c>
      <c r="AK62" s="346">
        <v>17</v>
      </c>
      <c r="AL62" s="345">
        <v>43</v>
      </c>
      <c r="AM62" s="347">
        <v>0</v>
      </c>
      <c r="AN62" s="346">
        <v>100</v>
      </c>
      <c r="AO62" s="346">
        <v>0</v>
      </c>
      <c r="AP62" s="345">
        <v>89</v>
      </c>
      <c r="AQ62" s="347">
        <v>0</v>
      </c>
      <c r="AR62" s="348">
        <v>0</v>
      </c>
    </row>
    <row r="63" spans="1:44" x14ac:dyDescent="0.2">
      <c r="A63" s="342" t="s">
        <v>5</v>
      </c>
      <c r="B63" s="326" t="s">
        <v>33</v>
      </c>
      <c r="C63" s="344">
        <v>7261</v>
      </c>
      <c r="D63" s="346">
        <f t="shared" si="2"/>
        <v>970</v>
      </c>
      <c r="E63" s="346">
        <v>736</v>
      </c>
      <c r="F63" s="345">
        <v>2042</v>
      </c>
      <c r="G63" s="347">
        <v>441</v>
      </c>
      <c r="H63" s="346">
        <v>53</v>
      </c>
      <c r="I63" s="346">
        <v>3</v>
      </c>
      <c r="J63" s="345">
        <v>4</v>
      </c>
      <c r="K63" s="347">
        <v>116</v>
      </c>
      <c r="L63" s="346">
        <v>72</v>
      </c>
      <c r="M63" s="346">
        <v>382</v>
      </c>
      <c r="N63" s="345">
        <v>309</v>
      </c>
      <c r="O63" s="347">
        <v>98</v>
      </c>
      <c r="P63" s="346">
        <v>0</v>
      </c>
      <c r="Q63" s="346">
        <v>64</v>
      </c>
      <c r="R63" s="345">
        <v>109</v>
      </c>
      <c r="S63" s="347">
        <v>184</v>
      </c>
      <c r="T63" s="346">
        <v>43</v>
      </c>
      <c r="U63" s="346">
        <v>78</v>
      </c>
      <c r="V63" s="345">
        <v>424</v>
      </c>
      <c r="W63" s="347">
        <v>62</v>
      </c>
      <c r="X63" s="346">
        <v>8</v>
      </c>
      <c r="Y63" s="346">
        <v>4</v>
      </c>
      <c r="Z63" s="345">
        <v>261</v>
      </c>
      <c r="AA63" s="347">
        <v>0</v>
      </c>
      <c r="AB63" s="346">
        <v>71</v>
      </c>
      <c r="AC63" s="346">
        <v>5</v>
      </c>
      <c r="AD63" s="345">
        <v>32</v>
      </c>
      <c r="AE63" s="347">
        <v>156</v>
      </c>
      <c r="AF63" s="346">
        <v>49</v>
      </c>
      <c r="AG63" s="346">
        <v>0</v>
      </c>
      <c r="AH63" s="345">
        <v>154</v>
      </c>
      <c r="AI63" s="347">
        <v>30</v>
      </c>
      <c r="AJ63" s="346">
        <v>195</v>
      </c>
      <c r="AK63" s="346">
        <v>4</v>
      </c>
      <c r="AL63" s="345">
        <v>44</v>
      </c>
      <c r="AM63" s="347">
        <v>13</v>
      </c>
      <c r="AN63" s="346">
        <v>0</v>
      </c>
      <c r="AO63" s="346">
        <v>0</v>
      </c>
      <c r="AP63" s="345">
        <v>38</v>
      </c>
      <c r="AQ63" s="347">
        <v>7</v>
      </c>
      <c r="AR63" s="348">
        <v>0</v>
      </c>
    </row>
    <row r="64" spans="1:44" x14ac:dyDescent="0.2">
      <c r="A64" s="342" t="s">
        <v>6</v>
      </c>
      <c r="B64" s="326" t="s">
        <v>34</v>
      </c>
      <c r="C64" s="344">
        <v>33535</v>
      </c>
      <c r="D64" s="346">
        <f t="shared" si="2"/>
        <v>3722</v>
      </c>
      <c r="E64" s="346">
        <v>3519</v>
      </c>
      <c r="F64" s="345">
        <v>5011</v>
      </c>
      <c r="G64" s="347">
        <v>4119</v>
      </c>
      <c r="H64" s="346">
        <v>282</v>
      </c>
      <c r="I64" s="346">
        <v>147</v>
      </c>
      <c r="J64" s="345">
        <v>4</v>
      </c>
      <c r="K64" s="347">
        <v>1420</v>
      </c>
      <c r="L64" s="346">
        <v>237</v>
      </c>
      <c r="M64" s="346">
        <v>589</v>
      </c>
      <c r="N64" s="345">
        <v>1091</v>
      </c>
      <c r="O64" s="347">
        <v>416</v>
      </c>
      <c r="P64" s="346">
        <v>344</v>
      </c>
      <c r="Q64" s="346">
        <v>182</v>
      </c>
      <c r="R64" s="345">
        <v>2042</v>
      </c>
      <c r="S64" s="347">
        <v>733</v>
      </c>
      <c r="T64" s="346">
        <v>344</v>
      </c>
      <c r="U64" s="346">
        <v>1259</v>
      </c>
      <c r="V64" s="345">
        <v>260</v>
      </c>
      <c r="W64" s="347">
        <v>1539</v>
      </c>
      <c r="X64" s="346">
        <v>314</v>
      </c>
      <c r="Y64" s="346">
        <v>135</v>
      </c>
      <c r="Z64" s="345">
        <v>683</v>
      </c>
      <c r="AA64" s="347">
        <v>68</v>
      </c>
      <c r="AB64" s="346">
        <v>1284</v>
      </c>
      <c r="AC64" s="346">
        <v>37</v>
      </c>
      <c r="AD64" s="345">
        <v>183</v>
      </c>
      <c r="AE64" s="347">
        <v>519</v>
      </c>
      <c r="AF64" s="346">
        <v>476</v>
      </c>
      <c r="AG64" s="346">
        <v>91</v>
      </c>
      <c r="AH64" s="345">
        <v>239</v>
      </c>
      <c r="AI64" s="347">
        <v>391</v>
      </c>
      <c r="AJ64" s="346">
        <v>486</v>
      </c>
      <c r="AK64" s="346">
        <v>549</v>
      </c>
      <c r="AL64" s="345">
        <v>488</v>
      </c>
      <c r="AM64" s="347">
        <v>1</v>
      </c>
      <c r="AN64" s="346">
        <v>72</v>
      </c>
      <c r="AO64" s="346">
        <v>69</v>
      </c>
      <c r="AP64" s="345">
        <v>150</v>
      </c>
      <c r="AQ64" s="347">
        <v>20</v>
      </c>
      <c r="AR64" s="348">
        <v>20</v>
      </c>
    </row>
    <row r="65" spans="1:44" x14ac:dyDescent="0.2">
      <c r="A65" s="342" t="s">
        <v>7</v>
      </c>
      <c r="B65" s="326" t="s">
        <v>269</v>
      </c>
      <c r="C65" s="344">
        <v>32705</v>
      </c>
      <c r="D65" s="346">
        <f t="shared" si="2"/>
        <v>9957</v>
      </c>
      <c r="E65" s="346">
        <v>2904</v>
      </c>
      <c r="F65" s="345">
        <v>2197</v>
      </c>
      <c r="G65" s="347">
        <v>496</v>
      </c>
      <c r="H65" s="346">
        <v>171</v>
      </c>
      <c r="I65" s="346">
        <v>173</v>
      </c>
      <c r="J65" s="345">
        <v>17</v>
      </c>
      <c r="K65" s="347">
        <v>635</v>
      </c>
      <c r="L65" s="346">
        <v>780</v>
      </c>
      <c r="M65" s="346">
        <v>169</v>
      </c>
      <c r="N65" s="345">
        <v>1287</v>
      </c>
      <c r="O65" s="347">
        <v>20</v>
      </c>
      <c r="P65" s="346">
        <v>91</v>
      </c>
      <c r="Q65" s="346">
        <v>66</v>
      </c>
      <c r="R65" s="345">
        <v>259</v>
      </c>
      <c r="S65" s="347">
        <v>8441</v>
      </c>
      <c r="T65" s="346">
        <v>118</v>
      </c>
      <c r="U65" s="346">
        <v>256</v>
      </c>
      <c r="V65" s="345">
        <v>51</v>
      </c>
      <c r="W65" s="347">
        <v>1686</v>
      </c>
      <c r="X65" s="346">
        <v>190</v>
      </c>
      <c r="Y65" s="346">
        <v>34</v>
      </c>
      <c r="Z65" s="345">
        <v>28</v>
      </c>
      <c r="AA65" s="347">
        <v>76</v>
      </c>
      <c r="AB65" s="346">
        <v>132</v>
      </c>
      <c r="AC65" s="346">
        <v>13</v>
      </c>
      <c r="AD65" s="345">
        <v>42</v>
      </c>
      <c r="AE65" s="347">
        <v>835</v>
      </c>
      <c r="AF65" s="346">
        <v>597</v>
      </c>
      <c r="AG65" s="346">
        <v>8</v>
      </c>
      <c r="AH65" s="345">
        <v>104</v>
      </c>
      <c r="AI65" s="347">
        <v>116</v>
      </c>
      <c r="AJ65" s="346">
        <v>624</v>
      </c>
      <c r="AK65" s="346">
        <v>10</v>
      </c>
      <c r="AL65" s="345">
        <v>44</v>
      </c>
      <c r="AM65" s="347">
        <v>4</v>
      </c>
      <c r="AN65" s="346">
        <v>45</v>
      </c>
      <c r="AO65" s="346">
        <v>0</v>
      </c>
      <c r="AP65" s="345">
        <v>7</v>
      </c>
      <c r="AQ65" s="347">
        <v>19</v>
      </c>
      <c r="AR65" s="348">
        <v>3</v>
      </c>
    </row>
    <row r="66" spans="1:44" x14ac:dyDescent="0.2">
      <c r="A66" s="342" t="s">
        <v>8</v>
      </c>
      <c r="B66" s="326" t="s">
        <v>270</v>
      </c>
      <c r="C66" s="344">
        <v>30021</v>
      </c>
      <c r="D66" s="346">
        <f t="shared" si="2"/>
        <v>5521</v>
      </c>
      <c r="E66" s="346">
        <v>1688</v>
      </c>
      <c r="F66" s="345">
        <v>5051</v>
      </c>
      <c r="G66" s="347">
        <v>4993</v>
      </c>
      <c r="H66" s="346">
        <v>574</v>
      </c>
      <c r="I66" s="346">
        <v>626</v>
      </c>
      <c r="J66" s="345">
        <v>12</v>
      </c>
      <c r="K66" s="347">
        <v>1314</v>
      </c>
      <c r="L66" s="346">
        <v>38</v>
      </c>
      <c r="M66" s="346">
        <v>187</v>
      </c>
      <c r="N66" s="345">
        <v>1544</v>
      </c>
      <c r="O66" s="347">
        <v>111</v>
      </c>
      <c r="P66" s="346">
        <v>243</v>
      </c>
      <c r="Q66" s="346">
        <v>114</v>
      </c>
      <c r="R66" s="345">
        <v>1045</v>
      </c>
      <c r="S66" s="347">
        <v>215</v>
      </c>
      <c r="T66" s="346">
        <v>690</v>
      </c>
      <c r="U66" s="346">
        <v>245</v>
      </c>
      <c r="V66" s="345">
        <v>220</v>
      </c>
      <c r="W66" s="347">
        <v>890</v>
      </c>
      <c r="X66" s="346">
        <v>155</v>
      </c>
      <c r="Y66" s="346">
        <v>249</v>
      </c>
      <c r="Z66" s="345">
        <v>208</v>
      </c>
      <c r="AA66" s="347">
        <v>222</v>
      </c>
      <c r="AB66" s="346">
        <v>221</v>
      </c>
      <c r="AC66" s="346">
        <v>91</v>
      </c>
      <c r="AD66" s="345">
        <v>55</v>
      </c>
      <c r="AE66" s="347">
        <v>620</v>
      </c>
      <c r="AF66" s="346">
        <v>212</v>
      </c>
      <c r="AG66" s="346">
        <v>0</v>
      </c>
      <c r="AH66" s="345">
        <v>157</v>
      </c>
      <c r="AI66" s="347">
        <v>905</v>
      </c>
      <c r="AJ66" s="346">
        <v>1298</v>
      </c>
      <c r="AK66" s="346">
        <v>46</v>
      </c>
      <c r="AL66" s="345">
        <v>133</v>
      </c>
      <c r="AM66" s="347">
        <v>5</v>
      </c>
      <c r="AN66" s="346">
        <v>15</v>
      </c>
      <c r="AO66" s="346">
        <v>23</v>
      </c>
      <c r="AP66" s="345">
        <v>7</v>
      </c>
      <c r="AQ66" s="347">
        <v>21</v>
      </c>
      <c r="AR66" s="348">
        <v>57</v>
      </c>
    </row>
    <row r="67" spans="1:44" x14ac:dyDescent="0.2">
      <c r="A67" s="342" t="s">
        <v>9</v>
      </c>
      <c r="B67" s="326" t="s">
        <v>271</v>
      </c>
      <c r="C67" s="344">
        <v>10683</v>
      </c>
      <c r="D67" s="346">
        <f t="shared" si="2"/>
        <v>2738</v>
      </c>
      <c r="E67" s="346">
        <v>2533</v>
      </c>
      <c r="F67" s="345">
        <v>569</v>
      </c>
      <c r="G67" s="347">
        <v>736</v>
      </c>
      <c r="H67" s="346">
        <v>666</v>
      </c>
      <c r="I67" s="346">
        <v>0</v>
      </c>
      <c r="J67" s="345">
        <v>52</v>
      </c>
      <c r="K67" s="347">
        <v>216</v>
      </c>
      <c r="L67" s="346">
        <v>25</v>
      </c>
      <c r="M67" s="346">
        <v>190</v>
      </c>
      <c r="N67" s="345">
        <v>270</v>
      </c>
      <c r="O67" s="347">
        <v>0</v>
      </c>
      <c r="P67" s="346">
        <v>11</v>
      </c>
      <c r="Q67" s="346">
        <v>636</v>
      </c>
      <c r="R67" s="345">
        <v>132</v>
      </c>
      <c r="S67" s="347">
        <v>47</v>
      </c>
      <c r="T67" s="346">
        <v>68</v>
      </c>
      <c r="U67" s="346">
        <v>0</v>
      </c>
      <c r="V67" s="345">
        <v>45</v>
      </c>
      <c r="W67" s="347">
        <v>152</v>
      </c>
      <c r="X67" s="346">
        <v>112</v>
      </c>
      <c r="Y67" s="346">
        <v>7</v>
      </c>
      <c r="Z67" s="345">
        <v>8</v>
      </c>
      <c r="AA67" s="347">
        <v>63</v>
      </c>
      <c r="AB67" s="346">
        <v>0</v>
      </c>
      <c r="AC67" s="346">
        <v>7</v>
      </c>
      <c r="AD67" s="345">
        <v>68</v>
      </c>
      <c r="AE67" s="347">
        <v>4</v>
      </c>
      <c r="AF67" s="346">
        <v>115</v>
      </c>
      <c r="AG67" s="346">
        <v>2</v>
      </c>
      <c r="AH67" s="345">
        <v>235</v>
      </c>
      <c r="AI67" s="347">
        <v>8</v>
      </c>
      <c r="AJ67" s="346">
        <v>73</v>
      </c>
      <c r="AK67" s="346">
        <v>207</v>
      </c>
      <c r="AL67" s="345">
        <v>548</v>
      </c>
      <c r="AM67" s="347">
        <v>0</v>
      </c>
      <c r="AN67" s="346">
        <v>0</v>
      </c>
      <c r="AO67" s="346">
        <v>9</v>
      </c>
      <c r="AP67" s="345">
        <v>104</v>
      </c>
      <c r="AQ67" s="347">
        <v>27</v>
      </c>
      <c r="AR67" s="348">
        <v>0</v>
      </c>
    </row>
    <row r="68" spans="1:44" x14ac:dyDescent="0.2">
      <c r="A68" s="342" t="s">
        <v>10</v>
      </c>
      <c r="B68" s="326" t="s">
        <v>281</v>
      </c>
      <c r="C68" s="344">
        <v>10590</v>
      </c>
      <c r="D68" s="346">
        <f t="shared" si="2"/>
        <v>960</v>
      </c>
      <c r="E68" s="346">
        <v>1440</v>
      </c>
      <c r="F68" s="345">
        <v>1410</v>
      </c>
      <c r="G68" s="347">
        <v>489</v>
      </c>
      <c r="H68" s="346">
        <v>139</v>
      </c>
      <c r="I68" s="346">
        <v>12</v>
      </c>
      <c r="J68" s="345">
        <v>7</v>
      </c>
      <c r="K68" s="347">
        <v>1220</v>
      </c>
      <c r="L68" s="346">
        <v>46</v>
      </c>
      <c r="M68" s="346">
        <v>260</v>
      </c>
      <c r="N68" s="345">
        <v>137</v>
      </c>
      <c r="O68" s="347">
        <v>193</v>
      </c>
      <c r="P68" s="346">
        <v>80</v>
      </c>
      <c r="Q68" s="346">
        <v>100</v>
      </c>
      <c r="R68" s="345">
        <v>51</v>
      </c>
      <c r="S68" s="347">
        <v>7</v>
      </c>
      <c r="T68" s="346">
        <v>60</v>
      </c>
      <c r="U68" s="346">
        <v>138</v>
      </c>
      <c r="V68" s="345">
        <v>131</v>
      </c>
      <c r="W68" s="347">
        <v>80</v>
      </c>
      <c r="X68" s="346">
        <v>155</v>
      </c>
      <c r="Y68" s="346">
        <v>24</v>
      </c>
      <c r="Z68" s="345">
        <v>359</v>
      </c>
      <c r="AA68" s="347">
        <v>7</v>
      </c>
      <c r="AB68" s="346">
        <v>100</v>
      </c>
      <c r="AC68" s="346">
        <v>0</v>
      </c>
      <c r="AD68" s="345">
        <v>8</v>
      </c>
      <c r="AE68" s="347">
        <v>424</v>
      </c>
      <c r="AF68" s="346">
        <v>244</v>
      </c>
      <c r="AG68" s="346">
        <v>311</v>
      </c>
      <c r="AH68" s="345">
        <v>160</v>
      </c>
      <c r="AI68" s="347">
        <v>0</v>
      </c>
      <c r="AJ68" s="346">
        <v>1</v>
      </c>
      <c r="AK68" s="346">
        <v>6</v>
      </c>
      <c r="AL68" s="345">
        <v>1</v>
      </c>
      <c r="AM68" s="347">
        <v>0</v>
      </c>
      <c r="AN68" s="346">
        <v>1561</v>
      </c>
      <c r="AO68" s="346">
        <v>17</v>
      </c>
      <c r="AP68" s="345">
        <v>156</v>
      </c>
      <c r="AQ68" s="347">
        <v>96</v>
      </c>
      <c r="AR68" s="348">
        <v>0</v>
      </c>
    </row>
    <row r="69" spans="1:44" x14ac:dyDescent="0.2">
      <c r="A69" s="342" t="s">
        <v>11</v>
      </c>
      <c r="B69" s="326" t="s">
        <v>35</v>
      </c>
      <c r="C69" s="344">
        <v>41425</v>
      </c>
      <c r="D69" s="346">
        <f t="shared" si="2"/>
        <v>7463</v>
      </c>
      <c r="E69" s="346">
        <v>11420</v>
      </c>
      <c r="F69" s="345">
        <v>3323</v>
      </c>
      <c r="G69" s="347">
        <v>1442</v>
      </c>
      <c r="H69" s="346">
        <v>580</v>
      </c>
      <c r="I69" s="346">
        <v>1443</v>
      </c>
      <c r="J69" s="345">
        <v>31</v>
      </c>
      <c r="K69" s="347">
        <v>1061</v>
      </c>
      <c r="L69" s="346">
        <v>51</v>
      </c>
      <c r="M69" s="346">
        <v>256</v>
      </c>
      <c r="N69" s="345">
        <v>1236</v>
      </c>
      <c r="O69" s="347">
        <v>792</v>
      </c>
      <c r="P69" s="346">
        <v>100</v>
      </c>
      <c r="Q69" s="346">
        <v>323</v>
      </c>
      <c r="R69" s="345">
        <v>135</v>
      </c>
      <c r="S69" s="347">
        <v>607</v>
      </c>
      <c r="T69" s="346">
        <v>308</v>
      </c>
      <c r="U69" s="346">
        <v>93</v>
      </c>
      <c r="V69" s="345">
        <v>1625</v>
      </c>
      <c r="W69" s="347">
        <v>1572</v>
      </c>
      <c r="X69" s="346">
        <v>260</v>
      </c>
      <c r="Y69" s="346">
        <v>339</v>
      </c>
      <c r="Z69" s="345">
        <v>1491</v>
      </c>
      <c r="AA69" s="347">
        <v>876</v>
      </c>
      <c r="AB69" s="346">
        <v>12</v>
      </c>
      <c r="AC69" s="346">
        <v>380</v>
      </c>
      <c r="AD69" s="345">
        <v>605</v>
      </c>
      <c r="AE69" s="347">
        <v>470</v>
      </c>
      <c r="AF69" s="346">
        <v>858</v>
      </c>
      <c r="AG69" s="346">
        <v>2</v>
      </c>
      <c r="AH69" s="345">
        <v>121</v>
      </c>
      <c r="AI69" s="347">
        <v>138</v>
      </c>
      <c r="AJ69" s="346">
        <v>101</v>
      </c>
      <c r="AK69" s="346">
        <v>119</v>
      </c>
      <c r="AL69" s="345">
        <v>1010</v>
      </c>
      <c r="AM69" s="347">
        <v>22</v>
      </c>
      <c r="AN69" s="346">
        <v>146</v>
      </c>
      <c r="AO69" s="346">
        <v>398</v>
      </c>
      <c r="AP69" s="345">
        <v>192</v>
      </c>
      <c r="AQ69" s="347">
        <v>0</v>
      </c>
      <c r="AR69" s="348">
        <v>24</v>
      </c>
    </row>
    <row r="70" spans="1:44" x14ac:dyDescent="0.2">
      <c r="A70" s="342" t="s">
        <v>12</v>
      </c>
      <c r="B70" s="326" t="s">
        <v>366</v>
      </c>
      <c r="C70" s="344">
        <v>15837</v>
      </c>
      <c r="D70" s="346">
        <f t="shared" si="2"/>
        <v>3725</v>
      </c>
      <c r="E70" s="346">
        <v>547</v>
      </c>
      <c r="F70" s="345">
        <v>4055</v>
      </c>
      <c r="G70" s="347">
        <v>602</v>
      </c>
      <c r="H70" s="346">
        <v>994</v>
      </c>
      <c r="I70" s="346">
        <v>0</v>
      </c>
      <c r="J70" s="345">
        <v>0</v>
      </c>
      <c r="K70" s="347">
        <v>862</v>
      </c>
      <c r="L70" s="346">
        <v>0</v>
      </c>
      <c r="M70" s="346">
        <v>9</v>
      </c>
      <c r="N70" s="345">
        <v>49</v>
      </c>
      <c r="O70" s="347">
        <v>0</v>
      </c>
      <c r="P70" s="346">
        <v>112</v>
      </c>
      <c r="Q70" s="346">
        <v>173</v>
      </c>
      <c r="R70" s="345">
        <v>511</v>
      </c>
      <c r="S70" s="347">
        <v>0</v>
      </c>
      <c r="T70" s="346">
        <v>34</v>
      </c>
      <c r="U70" s="346">
        <v>5</v>
      </c>
      <c r="V70" s="345">
        <v>2749</v>
      </c>
      <c r="W70" s="347">
        <v>24</v>
      </c>
      <c r="X70" s="346">
        <v>237</v>
      </c>
      <c r="Y70" s="346">
        <v>0</v>
      </c>
      <c r="Z70" s="345">
        <v>13</v>
      </c>
      <c r="AA70" s="347">
        <v>0</v>
      </c>
      <c r="AB70" s="346">
        <v>0</v>
      </c>
      <c r="AC70" s="346">
        <v>101</v>
      </c>
      <c r="AD70" s="345">
        <v>0</v>
      </c>
      <c r="AE70" s="347">
        <v>778</v>
      </c>
      <c r="AF70" s="346">
        <v>7</v>
      </c>
      <c r="AG70" s="346">
        <v>18</v>
      </c>
      <c r="AH70" s="345">
        <v>0</v>
      </c>
      <c r="AI70" s="347">
        <v>95</v>
      </c>
      <c r="AJ70" s="346">
        <v>0</v>
      </c>
      <c r="AK70" s="346">
        <v>3</v>
      </c>
      <c r="AL70" s="345">
        <v>125</v>
      </c>
      <c r="AM70" s="347">
        <v>0</v>
      </c>
      <c r="AN70" s="346">
        <v>0</v>
      </c>
      <c r="AO70" s="346">
        <v>0</v>
      </c>
      <c r="AP70" s="345">
        <v>0</v>
      </c>
      <c r="AQ70" s="347">
        <v>9</v>
      </c>
      <c r="AR70" s="348">
        <v>0</v>
      </c>
    </row>
    <row r="71" spans="1:44" x14ac:dyDescent="0.2">
      <c r="A71" s="342" t="s">
        <v>13</v>
      </c>
      <c r="B71" s="326" t="s">
        <v>192</v>
      </c>
      <c r="C71" s="344">
        <v>32143</v>
      </c>
      <c r="D71" s="346">
        <f t="shared" si="2"/>
        <v>10049</v>
      </c>
      <c r="E71" s="346">
        <v>2853</v>
      </c>
      <c r="F71" s="345">
        <v>1803</v>
      </c>
      <c r="G71" s="347">
        <v>6937</v>
      </c>
      <c r="H71" s="346">
        <v>689</v>
      </c>
      <c r="I71" s="346">
        <v>92</v>
      </c>
      <c r="J71" s="345">
        <v>13</v>
      </c>
      <c r="K71" s="347">
        <v>338</v>
      </c>
      <c r="L71" s="346">
        <v>907</v>
      </c>
      <c r="M71" s="346">
        <v>274</v>
      </c>
      <c r="N71" s="345">
        <v>416</v>
      </c>
      <c r="O71" s="347">
        <v>64</v>
      </c>
      <c r="P71" s="346">
        <v>161</v>
      </c>
      <c r="Q71" s="346">
        <v>185</v>
      </c>
      <c r="R71" s="345">
        <v>541</v>
      </c>
      <c r="S71" s="347">
        <v>448</v>
      </c>
      <c r="T71" s="346">
        <v>376</v>
      </c>
      <c r="U71" s="346">
        <v>729</v>
      </c>
      <c r="V71" s="345">
        <v>703</v>
      </c>
      <c r="W71" s="347">
        <v>538</v>
      </c>
      <c r="X71" s="346">
        <v>244</v>
      </c>
      <c r="Y71" s="346">
        <v>80</v>
      </c>
      <c r="Z71" s="345">
        <v>684</v>
      </c>
      <c r="AA71" s="347">
        <v>107</v>
      </c>
      <c r="AB71" s="346">
        <v>68</v>
      </c>
      <c r="AC71" s="346">
        <v>185</v>
      </c>
      <c r="AD71" s="345">
        <v>175</v>
      </c>
      <c r="AE71" s="347">
        <v>207</v>
      </c>
      <c r="AF71" s="346">
        <v>317</v>
      </c>
      <c r="AG71" s="346">
        <v>0</v>
      </c>
      <c r="AH71" s="345">
        <v>286</v>
      </c>
      <c r="AI71" s="347">
        <v>515</v>
      </c>
      <c r="AJ71" s="346">
        <v>147</v>
      </c>
      <c r="AK71" s="346">
        <v>21</v>
      </c>
      <c r="AL71" s="345">
        <v>682</v>
      </c>
      <c r="AM71" s="347">
        <v>59</v>
      </c>
      <c r="AN71" s="346">
        <v>18</v>
      </c>
      <c r="AO71" s="346">
        <v>0</v>
      </c>
      <c r="AP71" s="345">
        <v>74</v>
      </c>
      <c r="AQ71" s="347">
        <v>130</v>
      </c>
      <c r="AR71" s="348">
        <v>28</v>
      </c>
    </row>
    <row r="72" spans="1:44" x14ac:dyDescent="0.2">
      <c r="A72" s="342" t="s">
        <v>14</v>
      </c>
      <c r="B72" s="326" t="s">
        <v>50</v>
      </c>
      <c r="C72" s="344">
        <v>25566</v>
      </c>
      <c r="D72" s="346">
        <f t="shared" si="2"/>
        <v>6274</v>
      </c>
      <c r="E72" s="346">
        <v>3478</v>
      </c>
      <c r="F72" s="345">
        <v>1048</v>
      </c>
      <c r="G72" s="347">
        <v>482</v>
      </c>
      <c r="H72" s="346">
        <v>582</v>
      </c>
      <c r="I72" s="346">
        <v>152</v>
      </c>
      <c r="J72" s="345">
        <v>114</v>
      </c>
      <c r="K72" s="347">
        <v>440</v>
      </c>
      <c r="L72" s="346">
        <v>12</v>
      </c>
      <c r="M72" s="346">
        <v>2094</v>
      </c>
      <c r="N72" s="345">
        <v>377</v>
      </c>
      <c r="O72" s="347">
        <v>120</v>
      </c>
      <c r="P72" s="346">
        <v>597</v>
      </c>
      <c r="Q72" s="346">
        <v>88</v>
      </c>
      <c r="R72" s="345">
        <v>457</v>
      </c>
      <c r="S72" s="347">
        <v>244</v>
      </c>
      <c r="T72" s="346">
        <v>102</v>
      </c>
      <c r="U72" s="346">
        <v>245</v>
      </c>
      <c r="V72" s="345">
        <v>283</v>
      </c>
      <c r="W72" s="347">
        <v>366</v>
      </c>
      <c r="X72" s="346">
        <v>336</v>
      </c>
      <c r="Y72" s="346">
        <v>277</v>
      </c>
      <c r="Z72" s="345">
        <v>876</v>
      </c>
      <c r="AA72" s="347">
        <v>106</v>
      </c>
      <c r="AB72" s="346">
        <v>135</v>
      </c>
      <c r="AC72" s="346">
        <v>585</v>
      </c>
      <c r="AD72" s="345">
        <v>265</v>
      </c>
      <c r="AE72" s="347">
        <v>1956</v>
      </c>
      <c r="AF72" s="346">
        <v>2323</v>
      </c>
      <c r="AG72" s="346">
        <v>16</v>
      </c>
      <c r="AH72" s="345">
        <v>48</v>
      </c>
      <c r="AI72" s="347">
        <v>215</v>
      </c>
      <c r="AJ72" s="346">
        <v>13</v>
      </c>
      <c r="AK72" s="346">
        <v>88</v>
      </c>
      <c r="AL72" s="345">
        <v>517</v>
      </c>
      <c r="AM72" s="347">
        <v>43</v>
      </c>
      <c r="AN72" s="346">
        <v>106</v>
      </c>
      <c r="AO72" s="346">
        <v>58</v>
      </c>
      <c r="AP72" s="345">
        <v>19</v>
      </c>
      <c r="AQ72" s="347">
        <v>17</v>
      </c>
      <c r="AR72" s="348">
        <v>12</v>
      </c>
    </row>
    <row r="73" spans="1:44" x14ac:dyDescent="0.2">
      <c r="A73" s="342" t="s">
        <v>15</v>
      </c>
      <c r="B73" s="326" t="s">
        <v>36</v>
      </c>
      <c r="C73" s="344">
        <v>116652</v>
      </c>
      <c r="D73" s="346">
        <f t="shared" si="2"/>
        <v>30572</v>
      </c>
      <c r="E73" s="346">
        <v>19186</v>
      </c>
      <c r="F73" s="345">
        <v>12619</v>
      </c>
      <c r="G73" s="347">
        <v>3885</v>
      </c>
      <c r="H73" s="346">
        <v>6121</v>
      </c>
      <c r="I73" s="346">
        <v>1183</v>
      </c>
      <c r="J73" s="345">
        <v>674</v>
      </c>
      <c r="K73" s="347">
        <v>3561</v>
      </c>
      <c r="L73" s="346">
        <v>935</v>
      </c>
      <c r="M73" s="346">
        <v>2961</v>
      </c>
      <c r="N73" s="345">
        <v>6712</v>
      </c>
      <c r="O73" s="347">
        <v>859</v>
      </c>
      <c r="P73" s="346">
        <v>737</v>
      </c>
      <c r="Q73" s="346">
        <v>2498</v>
      </c>
      <c r="R73" s="345">
        <v>1594</v>
      </c>
      <c r="S73" s="347">
        <v>3227</v>
      </c>
      <c r="T73" s="346">
        <v>1863</v>
      </c>
      <c r="U73" s="346">
        <v>688</v>
      </c>
      <c r="V73" s="345">
        <v>1113</v>
      </c>
      <c r="W73" s="347">
        <v>781</v>
      </c>
      <c r="X73" s="346">
        <v>578</v>
      </c>
      <c r="Y73" s="346">
        <v>735</v>
      </c>
      <c r="Z73" s="345">
        <v>1438</v>
      </c>
      <c r="AA73" s="347">
        <v>1356</v>
      </c>
      <c r="AB73" s="346">
        <v>880</v>
      </c>
      <c r="AC73" s="346">
        <v>981</v>
      </c>
      <c r="AD73" s="345">
        <v>1027</v>
      </c>
      <c r="AE73" s="347">
        <v>827</v>
      </c>
      <c r="AF73" s="346">
        <v>1521</v>
      </c>
      <c r="AG73" s="346">
        <v>321</v>
      </c>
      <c r="AH73" s="345">
        <v>288</v>
      </c>
      <c r="AI73" s="347">
        <v>687</v>
      </c>
      <c r="AJ73" s="346">
        <v>558</v>
      </c>
      <c r="AK73" s="346">
        <v>185</v>
      </c>
      <c r="AL73" s="345">
        <v>337</v>
      </c>
      <c r="AM73" s="347">
        <v>220</v>
      </c>
      <c r="AN73" s="346">
        <v>749</v>
      </c>
      <c r="AO73" s="346">
        <v>207</v>
      </c>
      <c r="AP73" s="345">
        <v>616</v>
      </c>
      <c r="AQ73" s="347">
        <v>619</v>
      </c>
      <c r="AR73" s="348">
        <v>753</v>
      </c>
    </row>
    <row r="74" spans="1:44" x14ac:dyDescent="0.2">
      <c r="A74" s="342" t="s">
        <v>16</v>
      </c>
      <c r="B74" s="326" t="s">
        <v>193</v>
      </c>
      <c r="C74" s="344">
        <v>6284</v>
      </c>
      <c r="D74" s="346">
        <f t="shared" si="2"/>
        <v>1812</v>
      </c>
      <c r="E74" s="346">
        <v>1730</v>
      </c>
      <c r="F74" s="345">
        <v>668</v>
      </c>
      <c r="G74" s="347">
        <v>155</v>
      </c>
      <c r="H74" s="346">
        <v>23</v>
      </c>
      <c r="I74" s="346">
        <v>171</v>
      </c>
      <c r="J74" s="345">
        <v>7</v>
      </c>
      <c r="K74" s="347">
        <v>0</v>
      </c>
      <c r="L74" s="346">
        <v>366</v>
      </c>
      <c r="M74" s="346">
        <v>167</v>
      </c>
      <c r="N74" s="345">
        <v>164</v>
      </c>
      <c r="O74" s="347">
        <v>218</v>
      </c>
      <c r="P74" s="346">
        <v>2</v>
      </c>
      <c r="Q74" s="346">
        <v>26</v>
      </c>
      <c r="R74" s="345">
        <v>6</v>
      </c>
      <c r="S74" s="347">
        <v>137</v>
      </c>
      <c r="T74" s="346">
        <v>0</v>
      </c>
      <c r="U74" s="346">
        <v>0</v>
      </c>
      <c r="V74" s="345">
        <v>191</v>
      </c>
      <c r="W74" s="347">
        <v>0</v>
      </c>
      <c r="X74" s="346">
        <v>14</v>
      </c>
      <c r="Y74" s="346">
        <v>3</v>
      </c>
      <c r="Z74" s="345">
        <v>20</v>
      </c>
      <c r="AA74" s="347">
        <v>1</v>
      </c>
      <c r="AB74" s="346">
        <v>195</v>
      </c>
      <c r="AC74" s="346">
        <v>4</v>
      </c>
      <c r="AD74" s="345">
        <v>15</v>
      </c>
      <c r="AE74" s="347">
        <v>125</v>
      </c>
      <c r="AF74" s="346">
        <v>3</v>
      </c>
      <c r="AG74" s="346">
        <v>11</v>
      </c>
      <c r="AH74" s="345">
        <v>0</v>
      </c>
      <c r="AI74" s="347">
        <v>0</v>
      </c>
      <c r="AJ74" s="346">
        <v>0</v>
      </c>
      <c r="AK74" s="346">
        <v>0</v>
      </c>
      <c r="AL74" s="345">
        <v>11</v>
      </c>
      <c r="AM74" s="347">
        <v>29</v>
      </c>
      <c r="AN74" s="346">
        <v>0</v>
      </c>
      <c r="AO74" s="346">
        <v>0</v>
      </c>
      <c r="AP74" s="345">
        <v>0</v>
      </c>
      <c r="AQ74" s="347">
        <v>10</v>
      </c>
      <c r="AR74" s="348">
        <v>0</v>
      </c>
    </row>
    <row r="75" spans="1:44" x14ac:dyDescent="0.2">
      <c r="A75" s="342" t="s">
        <v>17</v>
      </c>
      <c r="B75" s="326" t="s">
        <v>273</v>
      </c>
      <c r="C75" s="344">
        <v>5038</v>
      </c>
      <c r="D75" s="346">
        <f t="shared" si="2"/>
        <v>1764</v>
      </c>
      <c r="E75" s="346">
        <v>566</v>
      </c>
      <c r="F75" s="345">
        <v>576</v>
      </c>
      <c r="G75" s="347">
        <v>191</v>
      </c>
      <c r="H75" s="346">
        <v>396</v>
      </c>
      <c r="I75" s="346">
        <v>17</v>
      </c>
      <c r="J75" s="345">
        <v>97</v>
      </c>
      <c r="K75" s="347">
        <v>66</v>
      </c>
      <c r="L75" s="346">
        <v>57</v>
      </c>
      <c r="M75" s="346">
        <v>54</v>
      </c>
      <c r="N75" s="345">
        <v>197</v>
      </c>
      <c r="O75" s="347">
        <v>82</v>
      </c>
      <c r="P75" s="346">
        <v>9</v>
      </c>
      <c r="Q75" s="346">
        <v>108</v>
      </c>
      <c r="R75" s="345">
        <v>17</v>
      </c>
      <c r="S75" s="347">
        <v>179</v>
      </c>
      <c r="T75" s="346">
        <v>87</v>
      </c>
      <c r="U75" s="346">
        <v>69</v>
      </c>
      <c r="V75" s="345">
        <v>68</v>
      </c>
      <c r="W75" s="347">
        <v>11</v>
      </c>
      <c r="X75" s="346">
        <v>40</v>
      </c>
      <c r="Y75" s="346">
        <v>4</v>
      </c>
      <c r="Z75" s="345">
        <v>32</v>
      </c>
      <c r="AA75" s="347">
        <v>50</v>
      </c>
      <c r="AB75" s="346">
        <v>13</v>
      </c>
      <c r="AC75" s="346">
        <v>35</v>
      </c>
      <c r="AD75" s="345">
        <v>50</v>
      </c>
      <c r="AE75" s="347">
        <v>16</v>
      </c>
      <c r="AF75" s="346">
        <v>20</v>
      </c>
      <c r="AG75" s="346">
        <v>8</v>
      </c>
      <c r="AH75" s="345">
        <v>21</v>
      </c>
      <c r="AI75" s="347">
        <v>5</v>
      </c>
      <c r="AJ75" s="346">
        <v>17</v>
      </c>
      <c r="AK75" s="346">
        <v>7</v>
      </c>
      <c r="AL75" s="345">
        <v>9</v>
      </c>
      <c r="AM75" s="347">
        <v>12</v>
      </c>
      <c r="AN75" s="346">
        <v>6</v>
      </c>
      <c r="AO75" s="346">
        <v>59</v>
      </c>
      <c r="AP75" s="345">
        <v>12</v>
      </c>
      <c r="AQ75" s="347">
        <v>11</v>
      </c>
      <c r="AR75" s="348">
        <v>0</v>
      </c>
    </row>
    <row r="76" spans="1:44" x14ac:dyDescent="0.2">
      <c r="A76" s="342" t="s">
        <v>18</v>
      </c>
      <c r="B76" s="326" t="s">
        <v>282</v>
      </c>
      <c r="C76" s="344">
        <v>11062</v>
      </c>
      <c r="D76" s="346">
        <f t="shared" si="2"/>
        <v>3158</v>
      </c>
      <c r="E76" s="346">
        <v>1899</v>
      </c>
      <c r="F76" s="345">
        <v>1210</v>
      </c>
      <c r="G76" s="347">
        <v>413</v>
      </c>
      <c r="H76" s="346">
        <v>644</v>
      </c>
      <c r="I76" s="346">
        <v>141</v>
      </c>
      <c r="J76" s="345">
        <v>100</v>
      </c>
      <c r="K76" s="347">
        <v>192</v>
      </c>
      <c r="L76" s="346">
        <v>286</v>
      </c>
      <c r="M76" s="346">
        <v>185</v>
      </c>
      <c r="N76" s="345">
        <v>345</v>
      </c>
      <c r="O76" s="347">
        <v>238</v>
      </c>
      <c r="P76" s="346">
        <v>60</v>
      </c>
      <c r="Q76" s="346">
        <v>217</v>
      </c>
      <c r="R76" s="345">
        <v>95</v>
      </c>
      <c r="S76" s="347">
        <v>347</v>
      </c>
      <c r="T76" s="346">
        <v>157</v>
      </c>
      <c r="U76" s="346">
        <v>70</v>
      </c>
      <c r="V76" s="345">
        <v>203</v>
      </c>
      <c r="W76" s="347">
        <v>27</v>
      </c>
      <c r="X76" s="346">
        <v>69</v>
      </c>
      <c r="Y76" s="346">
        <v>41</v>
      </c>
      <c r="Z76" s="345">
        <v>93</v>
      </c>
      <c r="AA76" s="347">
        <v>88</v>
      </c>
      <c r="AB76" s="346">
        <v>78</v>
      </c>
      <c r="AC76" s="346">
        <v>59</v>
      </c>
      <c r="AD76" s="345">
        <v>45</v>
      </c>
      <c r="AE76" s="347">
        <v>97</v>
      </c>
      <c r="AF76" s="346">
        <v>122</v>
      </c>
      <c r="AG76" s="346">
        <v>40</v>
      </c>
      <c r="AH76" s="345">
        <v>0</v>
      </c>
      <c r="AI76" s="347">
        <v>27</v>
      </c>
      <c r="AJ76" s="346">
        <v>25</v>
      </c>
      <c r="AK76" s="346">
        <v>25</v>
      </c>
      <c r="AL76" s="345">
        <v>32</v>
      </c>
      <c r="AM76" s="347">
        <v>31</v>
      </c>
      <c r="AN76" s="346">
        <v>32</v>
      </c>
      <c r="AO76" s="346">
        <v>36</v>
      </c>
      <c r="AP76" s="345">
        <v>37</v>
      </c>
      <c r="AQ76" s="347">
        <v>38</v>
      </c>
      <c r="AR76" s="348">
        <v>60</v>
      </c>
    </row>
    <row r="77" spans="1:44" x14ac:dyDescent="0.2">
      <c r="A77" s="342" t="s">
        <v>19</v>
      </c>
      <c r="B77" s="326" t="s">
        <v>385</v>
      </c>
      <c r="C77" s="344">
        <v>340314</v>
      </c>
      <c r="D77" s="346">
        <f t="shared" si="2"/>
        <v>118742</v>
      </c>
      <c r="E77" s="346">
        <v>40756</v>
      </c>
      <c r="F77" s="345">
        <v>24654</v>
      </c>
      <c r="G77" s="347">
        <v>14407</v>
      </c>
      <c r="H77" s="346">
        <v>25405</v>
      </c>
      <c r="I77" s="346">
        <v>2780</v>
      </c>
      <c r="J77" s="345">
        <v>3880</v>
      </c>
      <c r="K77" s="347">
        <v>10580</v>
      </c>
      <c r="L77" s="346">
        <v>1383</v>
      </c>
      <c r="M77" s="346">
        <v>5924</v>
      </c>
      <c r="N77" s="345">
        <v>15110</v>
      </c>
      <c r="O77" s="347">
        <v>2627</v>
      </c>
      <c r="P77" s="346">
        <v>2599</v>
      </c>
      <c r="Q77" s="346">
        <v>8190</v>
      </c>
      <c r="R77" s="345">
        <v>5986</v>
      </c>
      <c r="S77" s="347">
        <v>4379</v>
      </c>
      <c r="T77" s="346">
        <v>6890</v>
      </c>
      <c r="U77" s="346">
        <v>3017</v>
      </c>
      <c r="V77" s="345">
        <v>5926</v>
      </c>
      <c r="W77" s="347">
        <v>2486</v>
      </c>
      <c r="X77" s="346">
        <v>2337</v>
      </c>
      <c r="Y77" s="346">
        <v>1231</v>
      </c>
      <c r="Z77" s="345">
        <v>3279</v>
      </c>
      <c r="AA77" s="347">
        <v>2862</v>
      </c>
      <c r="AB77" s="346">
        <v>2096</v>
      </c>
      <c r="AC77" s="346">
        <v>2179</v>
      </c>
      <c r="AD77" s="345">
        <v>1874</v>
      </c>
      <c r="AE77" s="347">
        <v>2370</v>
      </c>
      <c r="AF77" s="346">
        <v>4130</v>
      </c>
      <c r="AG77" s="346">
        <v>1603</v>
      </c>
      <c r="AH77" s="345">
        <v>717</v>
      </c>
      <c r="AI77" s="347">
        <v>1855</v>
      </c>
      <c r="AJ77" s="346">
        <v>997</v>
      </c>
      <c r="AK77" s="346">
        <v>350</v>
      </c>
      <c r="AL77" s="345">
        <v>1586</v>
      </c>
      <c r="AM77" s="347">
        <v>434</v>
      </c>
      <c r="AN77" s="346">
        <v>1988</v>
      </c>
      <c r="AO77" s="346">
        <v>626</v>
      </c>
      <c r="AP77" s="345">
        <v>740</v>
      </c>
      <c r="AQ77" s="347">
        <v>674</v>
      </c>
      <c r="AR77" s="348">
        <v>665</v>
      </c>
    </row>
    <row r="78" spans="1:44" x14ac:dyDescent="0.2">
      <c r="A78" s="342" t="s">
        <v>20</v>
      </c>
      <c r="B78" s="326" t="s">
        <v>37</v>
      </c>
      <c r="C78" s="344">
        <v>46842</v>
      </c>
      <c r="D78" s="346">
        <f t="shared" si="2"/>
        <v>17383</v>
      </c>
      <c r="E78" s="346">
        <v>6892</v>
      </c>
      <c r="F78" s="345">
        <v>3398</v>
      </c>
      <c r="G78" s="347">
        <v>2645</v>
      </c>
      <c r="H78" s="346">
        <v>2819</v>
      </c>
      <c r="I78" s="346">
        <v>661</v>
      </c>
      <c r="J78" s="345">
        <v>712</v>
      </c>
      <c r="K78" s="347">
        <v>997</v>
      </c>
      <c r="L78" s="346">
        <v>208</v>
      </c>
      <c r="M78" s="346">
        <v>1131</v>
      </c>
      <c r="N78" s="345">
        <v>1870</v>
      </c>
      <c r="O78" s="347">
        <v>310</v>
      </c>
      <c r="P78" s="346">
        <v>391</v>
      </c>
      <c r="Q78" s="346">
        <v>813</v>
      </c>
      <c r="R78" s="345">
        <v>448</v>
      </c>
      <c r="S78" s="347">
        <v>554</v>
      </c>
      <c r="T78" s="346">
        <v>1001</v>
      </c>
      <c r="U78" s="346">
        <v>284</v>
      </c>
      <c r="V78" s="345">
        <v>689</v>
      </c>
      <c r="W78" s="347">
        <v>271</v>
      </c>
      <c r="X78" s="346">
        <v>232</v>
      </c>
      <c r="Y78" s="346">
        <v>151</v>
      </c>
      <c r="Z78" s="345">
        <v>287</v>
      </c>
      <c r="AA78" s="347">
        <v>326</v>
      </c>
      <c r="AB78" s="346">
        <v>244</v>
      </c>
      <c r="AC78" s="346">
        <v>314</v>
      </c>
      <c r="AD78" s="345">
        <v>295</v>
      </c>
      <c r="AE78" s="347">
        <v>178</v>
      </c>
      <c r="AF78" s="346">
        <v>369</v>
      </c>
      <c r="AG78" s="346">
        <v>69</v>
      </c>
      <c r="AH78" s="345">
        <v>63</v>
      </c>
      <c r="AI78" s="347">
        <v>72</v>
      </c>
      <c r="AJ78" s="346">
        <v>68</v>
      </c>
      <c r="AK78" s="346">
        <v>23</v>
      </c>
      <c r="AL78" s="345">
        <v>186</v>
      </c>
      <c r="AM78" s="347">
        <v>46</v>
      </c>
      <c r="AN78" s="346">
        <v>135</v>
      </c>
      <c r="AO78" s="346">
        <v>48</v>
      </c>
      <c r="AP78" s="345">
        <v>66</v>
      </c>
      <c r="AQ78" s="347">
        <v>98</v>
      </c>
      <c r="AR78" s="348">
        <v>95</v>
      </c>
    </row>
    <row r="79" spans="1:44" x14ac:dyDescent="0.2">
      <c r="A79" s="342" t="s">
        <v>21</v>
      </c>
      <c r="B79" s="326" t="s">
        <v>38</v>
      </c>
      <c r="C79" s="344">
        <v>26548</v>
      </c>
      <c r="D79" s="346">
        <f t="shared" si="2"/>
        <v>11246</v>
      </c>
      <c r="E79" s="346">
        <v>2409</v>
      </c>
      <c r="F79" s="345">
        <v>2829</v>
      </c>
      <c r="G79" s="347">
        <v>1077</v>
      </c>
      <c r="H79" s="346">
        <v>3066</v>
      </c>
      <c r="I79" s="346">
        <v>73</v>
      </c>
      <c r="J79" s="345">
        <v>927</v>
      </c>
      <c r="K79" s="347">
        <v>786</v>
      </c>
      <c r="L79" s="346">
        <v>34</v>
      </c>
      <c r="M79" s="346">
        <v>125</v>
      </c>
      <c r="N79" s="345">
        <v>834</v>
      </c>
      <c r="O79" s="347">
        <v>71</v>
      </c>
      <c r="P79" s="346">
        <v>28</v>
      </c>
      <c r="Q79" s="346">
        <v>1102</v>
      </c>
      <c r="R79" s="345">
        <v>150</v>
      </c>
      <c r="S79" s="347">
        <v>209</v>
      </c>
      <c r="T79" s="346">
        <v>470</v>
      </c>
      <c r="U79" s="346">
        <v>67</v>
      </c>
      <c r="V79" s="345">
        <v>359</v>
      </c>
      <c r="W79" s="347">
        <v>44</v>
      </c>
      <c r="X79" s="346">
        <v>37</v>
      </c>
      <c r="Y79" s="346">
        <v>10</v>
      </c>
      <c r="Z79" s="345">
        <v>60</v>
      </c>
      <c r="AA79" s="347">
        <v>48</v>
      </c>
      <c r="AB79" s="346">
        <v>18</v>
      </c>
      <c r="AC79" s="346">
        <v>44</v>
      </c>
      <c r="AD79" s="345">
        <v>17</v>
      </c>
      <c r="AE79" s="347">
        <v>95</v>
      </c>
      <c r="AF79" s="346">
        <v>63</v>
      </c>
      <c r="AG79" s="346">
        <v>64</v>
      </c>
      <c r="AH79" s="345">
        <v>12</v>
      </c>
      <c r="AI79" s="347">
        <v>33</v>
      </c>
      <c r="AJ79" s="346">
        <v>46</v>
      </c>
      <c r="AK79" s="346">
        <v>1</v>
      </c>
      <c r="AL79" s="345">
        <v>18</v>
      </c>
      <c r="AM79" s="347">
        <v>0</v>
      </c>
      <c r="AN79" s="346">
        <v>52</v>
      </c>
      <c r="AO79" s="346">
        <v>18</v>
      </c>
      <c r="AP79" s="345">
        <v>2</v>
      </c>
      <c r="AQ79" s="347">
        <v>3</v>
      </c>
      <c r="AR79" s="348">
        <v>1</v>
      </c>
    </row>
    <row r="80" spans="1:44" x14ac:dyDescent="0.2">
      <c r="A80" s="342" t="s">
        <v>22</v>
      </c>
      <c r="B80" s="326" t="s">
        <v>536</v>
      </c>
      <c r="C80" s="344">
        <v>136212</v>
      </c>
      <c r="D80" s="346">
        <f t="shared" si="2"/>
        <v>54185</v>
      </c>
      <c r="E80" s="346">
        <v>14874</v>
      </c>
      <c r="F80" s="345">
        <v>13132</v>
      </c>
      <c r="G80" s="347">
        <v>4586</v>
      </c>
      <c r="H80" s="346">
        <v>10185</v>
      </c>
      <c r="I80" s="346">
        <v>632</v>
      </c>
      <c r="J80" s="345">
        <v>707</v>
      </c>
      <c r="K80" s="347">
        <v>4350</v>
      </c>
      <c r="L80" s="346">
        <v>468</v>
      </c>
      <c r="M80" s="346">
        <v>1062</v>
      </c>
      <c r="N80" s="345">
        <v>5172</v>
      </c>
      <c r="O80" s="347">
        <v>805</v>
      </c>
      <c r="P80" s="346">
        <v>909</v>
      </c>
      <c r="Q80" s="346">
        <v>2132</v>
      </c>
      <c r="R80" s="345">
        <v>1840</v>
      </c>
      <c r="S80" s="347">
        <v>1649</v>
      </c>
      <c r="T80" s="346">
        <v>1720</v>
      </c>
      <c r="U80" s="346">
        <v>1276</v>
      </c>
      <c r="V80" s="345">
        <v>1541</v>
      </c>
      <c r="W80" s="347">
        <v>1828</v>
      </c>
      <c r="X80" s="346">
        <v>771</v>
      </c>
      <c r="Y80" s="346">
        <v>529</v>
      </c>
      <c r="Z80" s="345">
        <v>1318</v>
      </c>
      <c r="AA80" s="347">
        <v>774</v>
      </c>
      <c r="AB80" s="346">
        <v>598</v>
      </c>
      <c r="AC80" s="346">
        <v>692</v>
      </c>
      <c r="AD80" s="345">
        <v>484</v>
      </c>
      <c r="AE80" s="347">
        <v>1315</v>
      </c>
      <c r="AF80" s="346">
        <v>1832</v>
      </c>
      <c r="AG80" s="346">
        <v>332</v>
      </c>
      <c r="AH80" s="345">
        <v>254</v>
      </c>
      <c r="AI80" s="347">
        <v>1077</v>
      </c>
      <c r="AJ80" s="346">
        <v>625</v>
      </c>
      <c r="AK80" s="346">
        <v>153</v>
      </c>
      <c r="AL80" s="345">
        <v>905</v>
      </c>
      <c r="AM80" s="347">
        <v>284</v>
      </c>
      <c r="AN80" s="346">
        <v>715</v>
      </c>
      <c r="AO80" s="346">
        <v>141</v>
      </c>
      <c r="AP80" s="345">
        <v>136</v>
      </c>
      <c r="AQ80" s="347">
        <v>109</v>
      </c>
      <c r="AR80" s="348">
        <v>115</v>
      </c>
    </row>
    <row r="81" spans="1:45" x14ac:dyDescent="0.2">
      <c r="A81" s="342" t="s">
        <v>23</v>
      </c>
      <c r="B81" s="326" t="s">
        <v>194</v>
      </c>
      <c r="C81" s="344">
        <v>33345</v>
      </c>
      <c r="D81" s="346">
        <f t="shared" si="2"/>
        <v>17011</v>
      </c>
      <c r="E81" s="346">
        <v>3055</v>
      </c>
      <c r="F81" s="345">
        <v>3823</v>
      </c>
      <c r="G81" s="347">
        <v>1660</v>
      </c>
      <c r="H81" s="346">
        <v>2095</v>
      </c>
      <c r="I81" s="346">
        <v>122</v>
      </c>
      <c r="J81" s="345">
        <v>233</v>
      </c>
      <c r="K81" s="347">
        <v>933</v>
      </c>
      <c r="L81" s="346">
        <v>63</v>
      </c>
      <c r="M81" s="346">
        <v>290</v>
      </c>
      <c r="N81" s="345">
        <v>926</v>
      </c>
      <c r="O81" s="347">
        <v>35</v>
      </c>
      <c r="P81" s="346">
        <v>57</v>
      </c>
      <c r="Q81" s="346">
        <v>491</v>
      </c>
      <c r="R81" s="345">
        <v>59</v>
      </c>
      <c r="S81" s="347">
        <v>695</v>
      </c>
      <c r="T81" s="346">
        <v>160</v>
      </c>
      <c r="U81" s="346">
        <v>38</v>
      </c>
      <c r="V81" s="345">
        <v>929</v>
      </c>
      <c r="W81" s="347">
        <v>26</v>
      </c>
      <c r="X81" s="346">
        <v>57</v>
      </c>
      <c r="Y81" s="346">
        <v>51</v>
      </c>
      <c r="Z81" s="345">
        <v>75</v>
      </c>
      <c r="AA81" s="347">
        <v>40</v>
      </c>
      <c r="AB81" s="346">
        <v>36</v>
      </c>
      <c r="AC81" s="346">
        <v>21</v>
      </c>
      <c r="AD81" s="345">
        <v>15</v>
      </c>
      <c r="AE81" s="347">
        <v>59</v>
      </c>
      <c r="AF81" s="346">
        <v>51</v>
      </c>
      <c r="AG81" s="346">
        <v>28</v>
      </c>
      <c r="AH81" s="345">
        <v>10</v>
      </c>
      <c r="AI81" s="347">
        <v>35</v>
      </c>
      <c r="AJ81" s="346">
        <v>29</v>
      </c>
      <c r="AK81" s="346">
        <v>0</v>
      </c>
      <c r="AL81" s="345">
        <v>17</v>
      </c>
      <c r="AM81" s="347">
        <v>16</v>
      </c>
      <c r="AN81" s="346">
        <v>48</v>
      </c>
      <c r="AO81" s="346">
        <v>0</v>
      </c>
      <c r="AP81" s="345">
        <v>22</v>
      </c>
      <c r="AQ81" s="347">
        <v>12</v>
      </c>
      <c r="AR81" s="348">
        <v>22</v>
      </c>
    </row>
    <row r="82" spans="1:45" x14ac:dyDescent="0.2">
      <c r="A82" s="342" t="s">
        <v>24</v>
      </c>
      <c r="B82" s="326" t="s">
        <v>39</v>
      </c>
      <c r="C82" s="344">
        <v>83827</v>
      </c>
      <c r="D82" s="346">
        <f t="shared" si="2"/>
        <v>27092</v>
      </c>
      <c r="E82" s="346">
        <v>7174</v>
      </c>
      <c r="F82" s="345">
        <v>4731</v>
      </c>
      <c r="G82" s="347">
        <v>4020</v>
      </c>
      <c r="H82" s="346">
        <v>4702</v>
      </c>
      <c r="I82" s="346">
        <v>1144</v>
      </c>
      <c r="J82" s="345">
        <v>1467</v>
      </c>
      <c r="K82" s="347">
        <v>6407</v>
      </c>
      <c r="L82" s="346">
        <v>592</v>
      </c>
      <c r="M82" s="346">
        <v>1844</v>
      </c>
      <c r="N82" s="345">
        <v>3590</v>
      </c>
      <c r="O82" s="347">
        <v>674</v>
      </c>
      <c r="P82" s="346">
        <v>658</v>
      </c>
      <c r="Q82" s="346">
        <v>2209</v>
      </c>
      <c r="R82" s="345">
        <v>966</v>
      </c>
      <c r="S82" s="347">
        <v>1027</v>
      </c>
      <c r="T82" s="346">
        <v>1520</v>
      </c>
      <c r="U82" s="346">
        <v>1086</v>
      </c>
      <c r="V82" s="345">
        <v>1237</v>
      </c>
      <c r="W82" s="347">
        <v>643</v>
      </c>
      <c r="X82" s="346">
        <v>746</v>
      </c>
      <c r="Y82" s="346">
        <v>518</v>
      </c>
      <c r="Z82" s="345">
        <v>1141</v>
      </c>
      <c r="AA82" s="347">
        <v>643</v>
      </c>
      <c r="AB82" s="346">
        <v>656</v>
      </c>
      <c r="AC82" s="346">
        <v>698</v>
      </c>
      <c r="AD82" s="345">
        <v>712</v>
      </c>
      <c r="AE82" s="347">
        <v>1075</v>
      </c>
      <c r="AF82" s="346">
        <v>1151</v>
      </c>
      <c r="AG82" s="346">
        <v>331</v>
      </c>
      <c r="AH82" s="345">
        <v>298</v>
      </c>
      <c r="AI82" s="347">
        <v>289</v>
      </c>
      <c r="AJ82" s="346">
        <v>236</v>
      </c>
      <c r="AK82" s="346">
        <v>131</v>
      </c>
      <c r="AL82" s="345">
        <v>330</v>
      </c>
      <c r="AM82" s="347">
        <v>188</v>
      </c>
      <c r="AN82" s="346">
        <v>265</v>
      </c>
      <c r="AO82" s="346">
        <v>444</v>
      </c>
      <c r="AP82" s="345">
        <v>386</v>
      </c>
      <c r="AQ82" s="347">
        <v>436</v>
      </c>
      <c r="AR82" s="348">
        <v>370</v>
      </c>
    </row>
    <row r="83" spans="1:45" x14ac:dyDescent="0.2">
      <c r="A83" s="342" t="s">
        <v>25</v>
      </c>
      <c r="B83" s="326" t="s">
        <v>40</v>
      </c>
      <c r="C83" s="344">
        <v>84687</v>
      </c>
      <c r="D83" s="346">
        <f t="shared" si="2"/>
        <v>26984</v>
      </c>
      <c r="E83" s="346">
        <v>7939</v>
      </c>
      <c r="F83" s="345">
        <v>4721</v>
      </c>
      <c r="G83" s="347">
        <v>3322</v>
      </c>
      <c r="H83" s="346">
        <v>9802</v>
      </c>
      <c r="I83" s="346">
        <v>683</v>
      </c>
      <c r="J83" s="345">
        <v>1713</v>
      </c>
      <c r="K83" s="347">
        <v>2416</v>
      </c>
      <c r="L83" s="346">
        <v>506</v>
      </c>
      <c r="M83" s="346">
        <v>1391</v>
      </c>
      <c r="N83" s="345">
        <v>3096</v>
      </c>
      <c r="O83" s="347">
        <v>764</v>
      </c>
      <c r="P83" s="346">
        <v>602</v>
      </c>
      <c r="Q83" s="346">
        <v>2810</v>
      </c>
      <c r="R83" s="345">
        <v>1006</v>
      </c>
      <c r="S83" s="347">
        <v>984</v>
      </c>
      <c r="T83" s="346">
        <v>1562</v>
      </c>
      <c r="U83" s="346">
        <v>592</v>
      </c>
      <c r="V83" s="345">
        <v>2234</v>
      </c>
      <c r="W83" s="347">
        <v>682</v>
      </c>
      <c r="X83" s="346">
        <v>744</v>
      </c>
      <c r="Y83" s="346">
        <v>370</v>
      </c>
      <c r="Z83" s="345">
        <v>1172</v>
      </c>
      <c r="AA83" s="347">
        <v>609</v>
      </c>
      <c r="AB83" s="346">
        <v>528</v>
      </c>
      <c r="AC83" s="346">
        <v>626</v>
      </c>
      <c r="AD83" s="345">
        <v>599</v>
      </c>
      <c r="AE83" s="347">
        <v>890</v>
      </c>
      <c r="AF83" s="346">
        <v>1234</v>
      </c>
      <c r="AG83" s="346">
        <v>487</v>
      </c>
      <c r="AH83" s="345">
        <v>395</v>
      </c>
      <c r="AI83" s="347">
        <v>467</v>
      </c>
      <c r="AJ83" s="346">
        <v>490</v>
      </c>
      <c r="AK83" s="346">
        <v>170</v>
      </c>
      <c r="AL83" s="345">
        <v>353</v>
      </c>
      <c r="AM83" s="347">
        <v>152</v>
      </c>
      <c r="AN83" s="346">
        <v>321</v>
      </c>
      <c r="AO83" s="346">
        <v>390</v>
      </c>
      <c r="AP83" s="345">
        <v>258</v>
      </c>
      <c r="AQ83" s="347">
        <v>383</v>
      </c>
      <c r="AR83" s="348">
        <v>240</v>
      </c>
    </row>
    <row r="84" spans="1:45" x14ac:dyDescent="0.2">
      <c r="A84" s="342" t="s">
        <v>26</v>
      </c>
      <c r="B84" s="326" t="s">
        <v>482</v>
      </c>
      <c r="C84" s="344">
        <v>281131</v>
      </c>
      <c r="D84" s="346">
        <f t="shared" si="2"/>
        <v>83885</v>
      </c>
      <c r="E84" s="346">
        <v>28334</v>
      </c>
      <c r="F84" s="345">
        <v>22023</v>
      </c>
      <c r="G84" s="347">
        <v>14967</v>
      </c>
      <c r="H84" s="346">
        <v>22311</v>
      </c>
      <c r="I84" s="346">
        <v>3211</v>
      </c>
      <c r="J84" s="345">
        <v>3924</v>
      </c>
      <c r="K84" s="347">
        <v>8559</v>
      </c>
      <c r="L84" s="346">
        <v>1862</v>
      </c>
      <c r="M84" s="346">
        <v>4567</v>
      </c>
      <c r="N84" s="345">
        <v>12271</v>
      </c>
      <c r="O84" s="347">
        <v>3173</v>
      </c>
      <c r="P84" s="346">
        <v>2320</v>
      </c>
      <c r="Q84" s="346">
        <v>10390</v>
      </c>
      <c r="R84" s="345">
        <v>4137</v>
      </c>
      <c r="S84" s="347">
        <v>3586</v>
      </c>
      <c r="T84" s="346">
        <v>7564</v>
      </c>
      <c r="U84" s="346">
        <v>3269</v>
      </c>
      <c r="V84" s="345">
        <v>5696</v>
      </c>
      <c r="W84" s="347">
        <v>2147</v>
      </c>
      <c r="X84" s="346">
        <v>2164</v>
      </c>
      <c r="Y84" s="346">
        <v>1899</v>
      </c>
      <c r="Z84" s="345">
        <v>3337</v>
      </c>
      <c r="AA84" s="347">
        <v>2215</v>
      </c>
      <c r="AB84" s="346">
        <v>1791</v>
      </c>
      <c r="AC84" s="346">
        <v>2394</v>
      </c>
      <c r="AD84" s="345">
        <v>1881</v>
      </c>
      <c r="AE84" s="347">
        <v>1766</v>
      </c>
      <c r="AF84" s="346">
        <v>4065</v>
      </c>
      <c r="AG84" s="346">
        <v>1386</v>
      </c>
      <c r="AH84" s="345">
        <v>1095</v>
      </c>
      <c r="AI84" s="347">
        <v>1561</v>
      </c>
      <c r="AJ84" s="346">
        <v>972</v>
      </c>
      <c r="AK84" s="346">
        <v>315</v>
      </c>
      <c r="AL84" s="345">
        <v>992</v>
      </c>
      <c r="AM84" s="347">
        <v>643</v>
      </c>
      <c r="AN84" s="346">
        <v>995</v>
      </c>
      <c r="AO84" s="346">
        <v>706</v>
      </c>
      <c r="AP84" s="345">
        <v>1465</v>
      </c>
      <c r="AQ84" s="347">
        <v>694</v>
      </c>
      <c r="AR84" s="348">
        <v>599</v>
      </c>
    </row>
    <row r="85" spans="1:45" x14ac:dyDescent="0.2">
      <c r="A85" s="342" t="s">
        <v>51</v>
      </c>
      <c r="B85" s="326" t="s">
        <v>537</v>
      </c>
      <c r="C85" s="344">
        <v>20319</v>
      </c>
      <c r="D85" s="346">
        <f t="shared" si="2"/>
        <v>6081</v>
      </c>
      <c r="E85" s="346">
        <v>2395</v>
      </c>
      <c r="F85" s="345">
        <v>689</v>
      </c>
      <c r="G85" s="347">
        <v>799</v>
      </c>
      <c r="H85" s="346">
        <v>1199</v>
      </c>
      <c r="I85" s="346">
        <v>286</v>
      </c>
      <c r="J85" s="345">
        <v>163</v>
      </c>
      <c r="K85" s="347">
        <v>454</v>
      </c>
      <c r="L85" s="346">
        <v>167</v>
      </c>
      <c r="M85" s="346">
        <v>558</v>
      </c>
      <c r="N85" s="345">
        <v>792</v>
      </c>
      <c r="O85" s="347">
        <v>257</v>
      </c>
      <c r="P85" s="346">
        <v>310</v>
      </c>
      <c r="Q85" s="346">
        <v>507</v>
      </c>
      <c r="R85" s="345">
        <v>312</v>
      </c>
      <c r="S85" s="347">
        <v>246</v>
      </c>
      <c r="T85" s="346">
        <v>244</v>
      </c>
      <c r="U85" s="346">
        <v>227</v>
      </c>
      <c r="V85" s="345">
        <v>369</v>
      </c>
      <c r="W85" s="347">
        <v>242</v>
      </c>
      <c r="X85" s="346">
        <v>208</v>
      </c>
      <c r="Y85" s="346">
        <v>185</v>
      </c>
      <c r="Z85" s="345">
        <v>481</v>
      </c>
      <c r="AA85" s="347">
        <v>413</v>
      </c>
      <c r="AB85" s="346">
        <v>180</v>
      </c>
      <c r="AC85" s="346">
        <v>349</v>
      </c>
      <c r="AD85" s="345">
        <v>318</v>
      </c>
      <c r="AE85" s="347">
        <v>297</v>
      </c>
      <c r="AF85" s="346">
        <v>458</v>
      </c>
      <c r="AG85" s="346">
        <v>53</v>
      </c>
      <c r="AH85" s="345">
        <v>150</v>
      </c>
      <c r="AI85" s="347">
        <v>88</v>
      </c>
      <c r="AJ85" s="346">
        <v>82</v>
      </c>
      <c r="AK85" s="346">
        <v>50</v>
      </c>
      <c r="AL85" s="345">
        <v>95</v>
      </c>
      <c r="AM85" s="347">
        <v>85</v>
      </c>
      <c r="AN85" s="346">
        <v>58</v>
      </c>
      <c r="AO85" s="346">
        <v>91</v>
      </c>
      <c r="AP85" s="345">
        <v>104</v>
      </c>
      <c r="AQ85" s="347">
        <v>156</v>
      </c>
      <c r="AR85" s="348">
        <v>121</v>
      </c>
    </row>
    <row r="86" spans="1:45" x14ac:dyDescent="0.2">
      <c r="A86" s="342" t="s">
        <v>195</v>
      </c>
      <c r="B86" s="326" t="s">
        <v>41</v>
      </c>
      <c r="C86" s="344">
        <v>178642</v>
      </c>
      <c r="D86" s="346">
        <f t="shared" si="2"/>
        <v>67088</v>
      </c>
      <c r="E86" s="346">
        <v>19699</v>
      </c>
      <c r="F86" s="345">
        <v>16420</v>
      </c>
      <c r="G86" s="347">
        <v>8274</v>
      </c>
      <c r="H86" s="346">
        <v>10064</v>
      </c>
      <c r="I86" s="346">
        <v>1149</v>
      </c>
      <c r="J86" s="345">
        <v>2817</v>
      </c>
      <c r="K86" s="347">
        <v>3790</v>
      </c>
      <c r="L86" s="346">
        <v>755</v>
      </c>
      <c r="M86" s="346">
        <v>2644</v>
      </c>
      <c r="N86" s="345">
        <v>6778</v>
      </c>
      <c r="O86" s="347">
        <v>873</v>
      </c>
      <c r="P86" s="346">
        <v>1213</v>
      </c>
      <c r="Q86" s="346">
        <v>3960</v>
      </c>
      <c r="R86" s="345">
        <v>1378</v>
      </c>
      <c r="S86" s="347">
        <v>9166</v>
      </c>
      <c r="T86" s="346">
        <v>2622</v>
      </c>
      <c r="U86" s="346">
        <v>891</v>
      </c>
      <c r="V86" s="345">
        <v>2608</v>
      </c>
      <c r="W86" s="347">
        <v>1332</v>
      </c>
      <c r="X86" s="346">
        <v>754</v>
      </c>
      <c r="Y86" s="346">
        <v>555</v>
      </c>
      <c r="Z86" s="345">
        <v>1498</v>
      </c>
      <c r="AA86" s="347">
        <v>634</v>
      </c>
      <c r="AB86" s="346">
        <v>953</v>
      </c>
      <c r="AC86" s="346">
        <v>592</v>
      </c>
      <c r="AD86" s="345">
        <v>785</v>
      </c>
      <c r="AE86" s="347">
        <v>922</v>
      </c>
      <c r="AF86" s="346">
        <v>2165</v>
      </c>
      <c r="AG86" s="346">
        <v>395</v>
      </c>
      <c r="AH86" s="345">
        <v>314</v>
      </c>
      <c r="AI86" s="347">
        <v>587</v>
      </c>
      <c r="AJ86" s="346">
        <v>1253</v>
      </c>
      <c r="AK86" s="346">
        <v>141</v>
      </c>
      <c r="AL86" s="345">
        <v>369</v>
      </c>
      <c r="AM86" s="347">
        <v>79</v>
      </c>
      <c r="AN86" s="346">
        <v>449</v>
      </c>
      <c r="AO86" s="346">
        <v>513</v>
      </c>
      <c r="AP86" s="345">
        <v>1480</v>
      </c>
      <c r="AQ86" s="347">
        <v>233</v>
      </c>
      <c r="AR86" s="348">
        <v>450</v>
      </c>
    </row>
    <row r="87" spans="1:45" x14ac:dyDescent="0.2">
      <c r="A87" s="342" t="s">
        <v>201</v>
      </c>
      <c r="B87" s="326" t="s">
        <v>42</v>
      </c>
      <c r="C87" s="344">
        <v>248513</v>
      </c>
      <c r="D87" s="346">
        <f>C87-SUM(E87:AR87)</f>
        <v>85307</v>
      </c>
      <c r="E87" s="346">
        <v>25729</v>
      </c>
      <c r="F87" s="345">
        <v>19860</v>
      </c>
      <c r="G87" s="347">
        <v>11336</v>
      </c>
      <c r="H87" s="346">
        <v>20092</v>
      </c>
      <c r="I87" s="346">
        <v>2625</v>
      </c>
      <c r="J87" s="345">
        <v>3461</v>
      </c>
      <c r="K87" s="347">
        <v>7279</v>
      </c>
      <c r="L87" s="346">
        <v>1072</v>
      </c>
      <c r="M87" s="346">
        <v>5170</v>
      </c>
      <c r="N87" s="345">
        <v>10373</v>
      </c>
      <c r="O87" s="347">
        <v>2026</v>
      </c>
      <c r="P87" s="346">
        <v>1817</v>
      </c>
      <c r="Q87" s="346">
        <v>6944</v>
      </c>
      <c r="R87" s="345">
        <v>3891</v>
      </c>
      <c r="S87" s="347">
        <v>2902</v>
      </c>
      <c r="T87" s="346">
        <v>4658</v>
      </c>
      <c r="U87" s="346">
        <v>2095</v>
      </c>
      <c r="V87" s="345">
        <v>5198</v>
      </c>
      <c r="W87" s="347">
        <v>1616</v>
      </c>
      <c r="X87" s="346">
        <v>2162</v>
      </c>
      <c r="Y87" s="346">
        <v>780</v>
      </c>
      <c r="Z87" s="345">
        <v>2113</v>
      </c>
      <c r="AA87" s="347">
        <v>1968</v>
      </c>
      <c r="AB87" s="346">
        <v>1192</v>
      </c>
      <c r="AC87" s="346">
        <v>2512</v>
      </c>
      <c r="AD87" s="345">
        <v>1140</v>
      </c>
      <c r="AE87" s="347">
        <v>2603</v>
      </c>
      <c r="AF87" s="346">
        <v>2520</v>
      </c>
      <c r="AG87" s="346">
        <v>743</v>
      </c>
      <c r="AH87" s="345">
        <v>586</v>
      </c>
      <c r="AI87" s="347">
        <v>996</v>
      </c>
      <c r="AJ87" s="346">
        <v>847</v>
      </c>
      <c r="AK87" s="346">
        <v>282</v>
      </c>
      <c r="AL87" s="345">
        <v>868</v>
      </c>
      <c r="AM87" s="347">
        <v>290</v>
      </c>
      <c r="AN87" s="346">
        <v>996</v>
      </c>
      <c r="AO87" s="346">
        <v>423</v>
      </c>
      <c r="AP87" s="345">
        <v>642</v>
      </c>
      <c r="AQ87" s="347">
        <v>549</v>
      </c>
      <c r="AR87" s="348">
        <v>850</v>
      </c>
    </row>
    <row r="88" spans="1:45" x14ac:dyDescent="0.2">
      <c r="A88" s="342" t="s">
        <v>202</v>
      </c>
      <c r="B88" s="326" t="s">
        <v>283</v>
      </c>
      <c r="C88" s="344">
        <v>0</v>
      </c>
      <c r="D88" s="346">
        <v>0</v>
      </c>
      <c r="E88" s="346">
        <v>0</v>
      </c>
      <c r="F88" s="345">
        <v>0</v>
      </c>
      <c r="G88" s="347">
        <v>0</v>
      </c>
      <c r="H88" s="346">
        <v>0</v>
      </c>
      <c r="I88" s="346">
        <v>0</v>
      </c>
      <c r="J88" s="345">
        <v>0</v>
      </c>
      <c r="K88" s="347">
        <v>0</v>
      </c>
      <c r="L88" s="346">
        <v>0</v>
      </c>
      <c r="M88" s="346">
        <v>0</v>
      </c>
      <c r="N88" s="345">
        <v>0</v>
      </c>
      <c r="O88" s="347">
        <v>0</v>
      </c>
      <c r="P88" s="346">
        <v>0</v>
      </c>
      <c r="Q88" s="346">
        <v>0</v>
      </c>
      <c r="R88" s="345">
        <v>0</v>
      </c>
      <c r="S88" s="347">
        <v>0</v>
      </c>
      <c r="T88" s="346">
        <v>0</v>
      </c>
      <c r="U88" s="346">
        <v>0</v>
      </c>
      <c r="V88" s="345">
        <v>0</v>
      </c>
      <c r="W88" s="347">
        <v>0</v>
      </c>
      <c r="X88" s="346">
        <v>0</v>
      </c>
      <c r="Y88" s="346">
        <v>0</v>
      </c>
      <c r="Z88" s="345">
        <v>0</v>
      </c>
      <c r="AA88" s="347">
        <v>0</v>
      </c>
      <c r="AB88" s="346">
        <v>0</v>
      </c>
      <c r="AC88" s="346">
        <v>0</v>
      </c>
      <c r="AD88" s="345">
        <v>0</v>
      </c>
      <c r="AE88" s="347">
        <v>0</v>
      </c>
      <c r="AF88" s="346">
        <v>0</v>
      </c>
      <c r="AG88" s="346">
        <v>0</v>
      </c>
      <c r="AH88" s="345">
        <v>0</v>
      </c>
      <c r="AI88" s="347">
        <v>0</v>
      </c>
      <c r="AJ88" s="346">
        <v>0</v>
      </c>
      <c r="AK88" s="346">
        <v>0</v>
      </c>
      <c r="AL88" s="345">
        <v>0</v>
      </c>
      <c r="AM88" s="347">
        <v>0</v>
      </c>
      <c r="AN88" s="346">
        <v>0</v>
      </c>
      <c r="AO88" s="346">
        <v>0</v>
      </c>
      <c r="AP88" s="345">
        <v>0</v>
      </c>
      <c r="AQ88" s="347">
        <v>0</v>
      </c>
      <c r="AR88" s="348">
        <v>0</v>
      </c>
    </row>
    <row r="89" spans="1:45" x14ac:dyDescent="0.2">
      <c r="A89" s="342" t="s">
        <v>203</v>
      </c>
      <c r="B89" s="326" t="s">
        <v>284</v>
      </c>
      <c r="C89" s="344">
        <v>1210</v>
      </c>
      <c r="D89" s="346">
        <f>C89-SUM(E89:AR89)</f>
        <v>307</v>
      </c>
      <c r="E89" s="346">
        <v>120</v>
      </c>
      <c r="F89" s="345">
        <v>52</v>
      </c>
      <c r="G89" s="347">
        <v>61</v>
      </c>
      <c r="H89" s="346">
        <v>140</v>
      </c>
      <c r="I89" s="346">
        <v>7</v>
      </c>
      <c r="J89" s="345">
        <v>39</v>
      </c>
      <c r="K89" s="347">
        <v>37</v>
      </c>
      <c r="L89" s="346">
        <v>6</v>
      </c>
      <c r="M89" s="346">
        <v>23</v>
      </c>
      <c r="N89" s="345">
        <v>67</v>
      </c>
      <c r="O89" s="347">
        <v>6</v>
      </c>
      <c r="P89" s="346">
        <v>9</v>
      </c>
      <c r="Q89" s="346">
        <v>39</v>
      </c>
      <c r="R89" s="345">
        <v>15</v>
      </c>
      <c r="S89" s="347">
        <v>21</v>
      </c>
      <c r="T89" s="346">
        <v>33</v>
      </c>
      <c r="U89" s="346">
        <v>10</v>
      </c>
      <c r="V89" s="345">
        <v>31</v>
      </c>
      <c r="W89" s="347">
        <v>13</v>
      </c>
      <c r="X89" s="346">
        <v>14</v>
      </c>
      <c r="Y89" s="346">
        <v>4</v>
      </c>
      <c r="Z89" s="345">
        <v>17</v>
      </c>
      <c r="AA89" s="347">
        <v>15</v>
      </c>
      <c r="AB89" s="346">
        <v>5</v>
      </c>
      <c r="AC89" s="346">
        <v>13</v>
      </c>
      <c r="AD89" s="345">
        <v>10</v>
      </c>
      <c r="AE89" s="347">
        <v>14</v>
      </c>
      <c r="AF89" s="346">
        <v>21</v>
      </c>
      <c r="AG89" s="346">
        <v>9</v>
      </c>
      <c r="AH89" s="345">
        <v>6</v>
      </c>
      <c r="AI89" s="347">
        <v>6</v>
      </c>
      <c r="AJ89" s="346">
        <v>8</v>
      </c>
      <c r="AK89" s="346">
        <v>1</v>
      </c>
      <c r="AL89" s="345">
        <v>7</v>
      </c>
      <c r="AM89" s="347">
        <v>2</v>
      </c>
      <c r="AN89" s="346">
        <v>4</v>
      </c>
      <c r="AO89" s="346">
        <v>5</v>
      </c>
      <c r="AP89" s="345">
        <v>3</v>
      </c>
      <c r="AQ89" s="347">
        <v>7</v>
      </c>
      <c r="AR89" s="348">
        <v>3</v>
      </c>
    </row>
    <row r="90" spans="1:45" x14ac:dyDescent="0.2">
      <c r="A90" s="349"/>
      <c r="B90" s="364" t="s">
        <v>539</v>
      </c>
      <c r="C90" s="351">
        <f>SUM(C51:C89)</f>
        <v>2082201</v>
      </c>
      <c r="D90" s="353">
        <f>SUM(D51:D89)</f>
        <v>648332</v>
      </c>
      <c r="E90" s="353">
        <f t="shared" ref="E90:AR90" si="3">SUM(E51:E89)</f>
        <v>239449</v>
      </c>
      <c r="F90" s="352">
        <f t="shared" si="3"/>
        <v>173132</v>
      </c>
      <c r="G90" s="354">
        <f t="shared" si="3"/>
        <v>98498</v>
      </c>
      <c r="H90" s="353">
        <f t="shared" si="3"/>
        <v>132743</v>
      </c>
      <c r="I90" s="353">
        <f t="shared" si="3"/>
        <v>18900</v>
      </c>
      <c r="J90" s="352">
        <f t="shared" si="3"/>
        <v>21757</v>
      </c>
      <c r="K90" s="354">
        <f t="shared" si="3"/>
        <v>67659</v>
      </c>
      <c r="L90" s="353">
        <f t="shared" si="3"/>
        <v>12057</v>
      </c>
      <c r="M90" s="353">
        <f t="shared" si="3"/>
        <v>37274</v>
      </c>
      <c r="N90" s="352">
        <f t="shared" si="3"/>
        <v>90179</v>
      </c>
      <c r="O90" s="354">
        <f t="shared" si="3"/>
        <v>18875</v>
      </c>
      <c r="P90" s="353">
        <f t="shared" si="3"/>
        <v>15695</v>
      </c>
      <c r="Q90" s="353">
        <f t="shared" si="3"/>
        <v>47579</v>
      </c>
      <c r="R90" s="352">
        <f t="shared" si="3"/>
        <v>31863</v>
      </c>
      <c r="S90" s="354">
        <f t="shared" si="3"/>
        <v>45900</v>
      </c>
      <c r="T90" s="353">
        <f t="shared" si="3"/>
        <v>33809</v>
      </c>
      <c r="U90" s="353">
        <f t="shared" si="3"/>
        <v>22753</v>
      </c>
      <c r="V90" s="352">
        <f t="shared" si="3"/>
        <v>39918</v>
      </c>
      <c r="W90" s="354">
        <f t="shared" si="3"/>
        <v>22720</v>
      </c>
      <c r="X90" s="353">
        <f t="shared" si="3"/>
        <v>16909</v>
      </c>
      <c r="Y90" s="353">
        <f t="shared" si="3"/>
        <v>9742</v>
      </c>
      <c r="Z90" s="352">
        <f t="shared" si="3"/>
        <v>27220</v>
      </c>
      <c r="AA90" s="354">
        <f t="shared" si="3"/>
        <v>19989</v>
      </c>
      <c r="AB90" s="353">
        <f t="shared" si="3"/>
        <v>13860</v>
      </c>
      <c r="AC90" s="353">
        <f t="shared" si="3"/>
        <v>16974</v>
      </c>
      <c r="AD90" s="352">
        <f t="shared" si="3"/>
        <v>14099</v>
      </c>
      <c r="AE90" s="354">
        <f t="shared" si="3"/>
        <v>22557</v>
      </c>
      <c r="AF90" s="353">
        <f t="shared" si="3"/>
        <v>32015</v>
      </c>
      <c r="AG90" s="353">
        <f t="shared" si="3"/>
        <v>6689</v>
      </c>
      <c r="AH90" s="352">
        <f t="shared" si="3"/>
        <v>7478</v>
      </c>
      <c r="AI90" s="354">
        <f t="shared" si="3"/>
        <v>13723</v>
      </c>
      <c r="AJ90" s="353">
        <f t="shared" si="3"/>
        <v>10821</v>
      </c>
      <c r="AK90" s="353">
        <f t="shared" si="3"/>
        <v>3468</v>
      </c>
      <c r="AL90" s="352">
        <f t="shared" si="3"/>
        <v>11472</v>
      </c>
      <c r="AM90" s="354">
        <f t="shared" si="3"/>
        <v>3357</v>
      </c>
      <c r="AN90" s="353">
        <f t="shared" si="3"/>
        <v>9221</v>
      </c>
      <c r="AO90" s="353">
        <f t="shared" si="3"/>
        <v>5032</v>
      </c>
      <c r="AP90" s="352">
        <f t="shared" si="3"/>
        <v>7894</v>
      </c>
      <c r="AQ90" s="354">
        <f t="shared" si="3"/>
        <v>6375</v>
      </c>
      <c r="AR90" s="355">
        <f t="shared" si="3"/>
        <v>5889</v>
      </c>
      <c r="AS90" s="356" t="s">
        <v>538</v>
      </c>
    </row>
    <row r="91" spans="1:45" x14ac:dyDescent="0.2">
      <c r="D91" s="357" t="s">
        <v>540</v>
      </c>
    </row>
  </sheetData>
  <mergeCells count="2">
    <mergeCell ref="A3:B3"/>
    <mergeCell ref="A49:B49"/>
  </mergeCells>
  <phoneticPr fontId="5"/>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6"/>
  <sheetViews>
    <sheetView showGridLines="0" workbookViewId="0">
      <pane xSplit="2" ySplit="4" topLeftCell="C25" activePane="bottomRight" state="frozen"/>
      <selection activeCell="D62" sqref="D62"/>
      <selection pane="topRight" activeCell="D62" sqref="D62"/>
      <selection pane="bottomLeft" activeCell="D62" sqref="D62"/>
      <selection pane="bottomRight" activeCell="I41" sqref="I41"/>
    </sheetView>
  </sheetViews>
  <sheetFormatPr defaultColWidth="8.90625" defaultRowHeight="11" x14ac:dyDescent="0.2"/>
  <cols>
    <col min="1" max="1" width="3" style="3" customWidth="1"/>
    <col min="2" max="2" width="22.45312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306</v>
      </c>
      <c r="S2" s="3" t="s">
        <v>153</v>
      </c>
      <c r="U2" s="64" t="s">
        <v>210</v>
      </c>
      <c r="W2" s="3" t="s">
        <v>130</v>
      </c>
      <c r="Y2" s="3" t="s">
        <v>154</v>
      </c>
    </row>
    <row r="3" spans="1:25" ht="44" x14ac:dyDescent="0.2">
      <c r="B3" s="65"/>
      <c r="C3" s="66" t="s">
        <v>228</v>
      </c>
      <c r="D3" s="66" t="s">
        <v>307</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75">
        <f>最終需要_まとめ!C6</f>
        <v>100</v>
      </c>
      <c r="D5" s="76">
        <f>投入係数表!C5</f>
        <v>0.14112824516884637</v>
      </c>
      <c r="E5" s="77">
        <f>$C$5*D5</f>
        <v>14.112824516884636</v>
      </c>
      <c r="F5" s="76">
        <f>分析係数表!C8</f>
        <v>0.31930596918295995</v>
      </c>
      <c r="G5" s="77">
        <f t="shared" ref="G5:G38" si="0">E5*F5</f>
        <v>4.5063091102728876</v>
      </c>
      <c r="H5" s="77">
        <f t="array" ref="H5:H43">MMULT(逆行列係数!C5:AO43,'1'!G5:G43)</f>
        <v>4.780386903389843</v>
      </c>
      <c r="I5" s="77">
        <f t="shared" ref="I5:I38" si="1">C5+H5</f>
        <v>104.78038690338984</v>
      </c>
      <c r="J5" s="76">
        <f>分析係数表!G8</f>
        <v>0.11985164942416553</v>
      </c>
      <c r="K5" s="78">
        <f t="shared" ref="K5:K38" si="2">I5*J5</f>
        <v>12.558102197673504</v>
      </c>
      <c r="L5" s="79" t="s">
        <v>178</v>
      </c>
      <c r="M5" s="80" t="s">
        <v>178</v>
      </c>
      <c r="N5" s="81">
        <f>分析係数表!H8</f>
        <v>1.0269115390614515E-2</v>
      </c>
      <c r="O5" s="82">
        <f t="shared" ref="O5:O43" si="3">$M$44*N5</f>
        <v>9.4431996716175387E-2</v>
      </c>
      <c r="P5" s="76">
        <f>分析係数表!C8</f>
        <v>0.31930596918295995</v>
      </c>
      <c r="Q5" s="82">
        <f t="shared" ref="Q5:Q38" si="4">O5*P5</f>
        <v>3.0152700233340473E-2</v>
      </c>
      <c r="R5" s="83">
        <f t="array" ref="R5:R43">MMULT(逆行列係数!C5:AO43,'1'!Q5:Q43)</f>
        <v>3.9041559013489144E-2</v>
      </c>
      <c r="S5" s="84">
        <f t="shared" ref="S5:S38" si="5">I5+R5</f>
        <v>104.81942846240332</v>
      </c>
      <c r="T5" s="85">
        <f>分析係数表!F8</f>
        <v>0.45168846379074762</v>
      </c>
      <c r="U5" s="86">
        <f t="shared" ref="U5:U43" si="6">S5*T5</f>
        <v>47.345726617607127</v>
      </c>
      <c r="V5" s="87">
        <f>分析係数表!D8</f>
        <v>0.28986921725551434</v>
      </c>
      <c r="W5" s="167">
        <f t="shared" ref="W5:W43" si="7">ROUND(S5*V5,0)</f>
        <v>30</v>
      </c>
      <c r="X5" s="76">
        <f>分析係数表!E8</f>
        <v>0.15732968963497951</v>
      </c>
      <c r="Y5" s="166">
        <f t="shared" ref="Y5:Y43" si="8">ROUND(S5*X5,0)</f>
        <v>16</v>
      </c>
    </row>
    <row r="6" spans="1:25" x14ac:dyDescent="0.2">
      <c r="A6" s="6" t="s">
        <v>220</v>
      </c>
      <c r="B6" s="5" t="s">
        <v>266</v>
      </c>
      <c r="C6" s="90"/>
      <c r="D6" s="76">
        <f>投入係数表!C6</f>
        <v>1.9519812609798947E-4</v>
      </c>
      <c r="E6" s="77">
        <f t="shared" ref="E6:E38" si="9">$C$5*D6</f>
        <v>1.9519812609798948E-2</v>
      </c>
      <c r="F6" s="76">
        <f>分析係数表!C9</f>
        <v>0.10538116591928248</v>
      </c>
      <c r="G6" s="77">
        <f t="shared" si="0"/>
        <v>2.0570206113465256E-3</v>
      </c>
      <c r="H6" s="77">
        <v>3.5089059006640768E-3</v>
      </c>
      <c r="I6" s="77">
        <f t="shared" si="1"/>
        <v>3.5089059006640768E-3</v>
      </c>
      <c r="J6" s="76">
        <f>分析係数表!G9</f>
        <v>0.23529411764705882</v>
      </c>
      <c r="K6" s="78">
        <f t="shared" si="2"/>
        <v>8.2562491780331215E-4</v>
      </c>
      <c r="L6" s="79"/>
      <c r="M6" s="80"/>
      <c r="N6" s="81">
        <f>分析係数表!H9</f>
        <v>5.5136190016722222E-4</v>
      </c>
      <c r="O6" s="82">
        <f t="shared" si="3"/>
        <v>5.0701743203315636E-3</v>
      </c>
      <c r="P6" s="76">
        <f>分析係数表!C9</f>
        <v>0.10538116591928248</v>
      </c>
      <c r="Q6" s="82">
        <f t="shared" si="4"/>
        <v>5.3430088129054578E-4</v>
      </c>
      <c r="R6" s="83">
        <v>6.3174340769541523E-4</v>
      </c>
      <c r="S6" s="84">
        <f t="shared" si="5"/>
        <v>4.1406493083594922E-3</v>
      </c>
      <c r="T6" s="85">
        <f>分析係数表!F9</f>
        <v>0.68627450980392157</v>
      </c>
      <c r="U6" s="86">
        <f t="shared" si="6"/>
        <v>2.8416220743643574E-3</v>
      </c>
      <c r="V6" s="87">
        <f>分析係数表!D9</f>
        <v>0.17647058823529413</v>
      </c>
      <c r="W6" s="167">
        <f t="shared" si="7"/>
        <v>0</v>
      </c>
      <c r="X6" s="76">
        <f>分析係数表!E9</f>
        <v>0.11764705882352941</v>
      </c>
      <c r="Y6" s="166">
        <f t="shared" si="8"/>
        <v>0</v>
      </c>
    </row>
    <row r="7" spans="1:25" x14ac:dyDescent="0.2">
      <c r="A7" s="6" t="s">
        <v>221</v>
      </c>
      <c r="B7" s="5" t="s">
        <v>267</v>
      </c>
      <c r="C7" s="90"/>
      <c r="D7" s="76">
        <f>投入係数表!C7</f>
        <v>0</v>
      </c>
      <c r="E7" s="77">
        <f t="shared" si="9"/>
        <v>0</v>
      </c>
      <c r="F7" s="76">
        <f>分析係数表!C10</f>
        <v>4.5045045045044585E-3</v>
      </c>
      <c r="G7" s="77">
        <f t="shared" si="0"/>
        <v>0</v>
      </c>
      <c r="H7" s="77">
        <v>1.5280184966732141E-4</v>
      </c>
      <c r="I7" s="77">
        <f t="shared" si="1"/>
        <v>1.5280184966732141E-4</v>
      </c>
      <c r="J7" s="76">
        <f>分析係数表!G10</f>
        <v>0.2857142857142857</v>
      </c>
      <c r="K7" s="78">
        <f t="shared" si="2"/>
        <v>4.3657671333520396E-5</v>
      </c>
      <c r="L7" s="79"/>
      <c r="M7" s="80"/>
      <c r="N7" s="81">
        <f>分析係数表!H10</f>
        <v>1.0301761818913889E-3</v>
      </c>
      <c r="O7" s="82">
        <f t="shared" si="3"/>
        <v>9.4732204406195019E-3</v>
      </c>
      <c r="P7" s="76">
        <f>分析係数表!C10</f>
        <v>4.5045045045044585E-3</v>
      </c>
      <c r="Q7" s="82">
        <f t="shared" si="4"/>
        <v>4.2672164146934259E-5</v>
      </c>
      <c r="R7" s="83">
        <v>6.3265259775819181E-5</v>
      </c>
      <c r="S7" s="84">
        <f t="shared" si="5"/>
        <v>2.160671094431406E-4</v>
      </c>
      <c r="T7" s="85">
        <f>分析係数表!F10</f>
        <v>0.5714285714285714</v>
      </c>
      <c r="U7" s="86">
        <f t="shared" si="6"/>
        <v>1.2346691968179461E-4</v>
      </c>
      <c r="V7" s="87">
        <f>分析係数表!D10</f>
        <v>0</v>
      </c>
      <c r="W7" s="167">
        <f t="shared" si="7"/>
        <v>0</v>
      </c>
      <c r="X7" s="76">
        <f>分析係数表!E10</f>
        <v>0</v>
      </c>
      <c r="Y7" s="166">
        <f t="shared" si="8"/>
        <v>0</v>
      </c>
    </row>
    <row r="8" spans="1:25" x14ac:dyDescent="0.2">
      <c r="A8" s="6" t="s">
        <v>222</v>
      </c>
      <c r="B8" s="5" t="s">
        <v>27</v>
      </c>
      <c r="C8" s="90"/>
      <c r="D8" s="76">
        <f>投入係数表!C8</f>
        <v>0</v>
      </c>
      <c r="E8" s="77">
        <f t="shared" si="9"/>
        <v>0</v>
      </c>
      <c r="F8" s="76">
        <f>分析係数表!C11</f>
        <v>3.1931139802859887E-3</v>
      </c>
      <c r="G8" s="77">
        <f t="shared" si="0"/>
        <v>0</v>
      </c>
      <c r="H8" s="77">
        <v>5.9014197042121699E-4</v>
      </c>
      <c r="I8" s="77">
        <f t="shared" si="1"/>
        <v>5.9014197042121699E-4</v>
      </c>
      <c r="J8" s="76">
        <f>分析係数表!G11</f>
        <v>0.37142857142857144</v>
      </c>
      <c r="K8" s="78">
        <f t="shared" si="2"/>
        <v>2.1919558901359489E-4</v>
      </c>
      <c r="L8" s="79"/>
      <c r="M8" s="80"/>
      <c r="N8" s="81">
        <f>分析係数表!H11</f>
        <v>-1.8136904610763891E-5</v>
      </c>
      <c r="O8" s="82">
        <f t="shared" si="3"/>
        <v>-1.6678205001090671E-4</v>
      </c>
      <c r="P8" s="76">
        <f>分析係数表!C11</f>
        <v>3.1931139802859887E-3</v>
      </c>
      <c r="Q8" s="82">
        <f t="shared" si="4"/>
        <v>-5.3255409555058319E-7</v>
      </c>
      <c r="R8" s="83">
        <v>1.1871782076133636E-4</v>
      </c>
      <c r="S8" s="84">
        <f t="shared" si="5"/>
        <v>7.0885979118255333E-4</v>
      </c>
      <c r="T8" s="85">
        <f>分析係数表!F11</f>
        <v>0.6</v>
      </c>
      <c r="U8" s="86">
        <f t="shared" si="6"/>
        <v>4.2531587470953197E-4</v>
      </c>
      <c r="V8" s="87">
        <f>分析係数表!D11</f>
        <v>2.8571428571428571E-2</v>
      </c>
      <c r="W8" s="167">
        <f t="shared" si="7"/>
        <v>0</v>
      </c>
      <c r="X8" s="76">
        <f>分析係数表!E11</f>
        <v>0</v>
      </c>
      <c r="Y8" s="166">
        <f t="shared" si="8"/>
        <v>0</v>
      </c>
    </row>
    <row r="9" spans="1:25" x14ac:dyDescent="0.2">
      <c r="A9" s="6" t="s">
        <v>223</v>
      </c>
      <c r="B9" s="5" t="s">
        <v>191</v>
      </c>
      <c r="C9" s="90"/>
      <c r="D9" s="76">
        <f>投入係数表!C9</f>
        <v>0.13175873511614289</v>
      </c>
      <c r="E9" s="77">
        <f t="shared" si="9"/>
        <v>13.175873511614288</v>
      </c>
      <c r="F9" s="76">
        <f>分析係数表!C12</f>
        <v>6.6043595279642764E-2</v>
      </c>
      <c r="G9" s="77">
        <f t="shared" si="0"/>
        <v>0.87018205765681955</v>
      </c>
      <c r="H9" s="77">
        <v>0.92454054998413626</v>
      </c>
      <c r="I9" s="77">
        <f t="shared" si="1"/>
        <v>0.92454054998413626</v>
      </c>
      <c r="J9" s="76">
        <f>分析係数表!G12</f>
        <v>0.14090852981113441</v>
      </c>
      <c r="K9" s="78">
        <f t="shared" si="2"/>
        <v>0.13027564964904226</v>
      </c>
      <c r="L9" s="79"/>
      <c r="M9" s="80"/>
      <c r="N9" s="81">
        <f>分析係数表!H12</f>
        <v>8.4811793340854105E-2</v>
      </c>
      <c r="O9" s="82">
        <f t="shared" si="3"/>
        <v>0.77990622226100204</v>
      </c>
      <c r="P9" s="76">
        <f>分析係数表!C12</f>
        <v>6.6043595279642764E-2</v>
      </c>
      <c r="Q9" s="82">
        <f t="shared" si="4"/>
        <v>5.1507810899080735E-2</v>
      </c>
      <c r="R9" s="83">
        <v>5.7648942328057166E-2</v>
      </c>
      <c r="S9" s="84">
        <f t="shared" si="5"/>
        <v>0.98218949231219344</v>
      </c>
      <c r="T9" s="85">
        <f>分析係数表!F12</f>
        <v>0.31027033699543266</v>
      </c>
      <c r="U9" s="86">
        <f t="shared" si="6"/>
        <v>0.3047442647730772</v>
      </c>
      <c r="V9" s="87">
        <f>分析係数表!D12</f>
        <v>7.3571164053820512E-2</v>
      </c>
      <c r="W9" s="167">
        <f t="shared" si="7"/>
        <v>0</v>
      </c>
      <c r="X9" s="76">
        <f>分析係数表!E12</f>
        <v>7.8015059869151956E-2</v>
      </c>
      <c r="Y9" s="166">
        <f t="shared" si="8"/>
        <v>0</v>
      </c>
    </row>
    <row r="10" spans="1:25" x14ac:dyDescent="0.2">
      <c r="A10" s="6" t="s">
        <v>224</v>
      </c>
      <c r="B10" s="5" t="s">
        <v>28</v>
      </c>
      <c r="C10" s="90"/>
      <c r="D10" s="76">
        <f>投入係数表!C10</f>
        <v>4.294358774155768E-3</v>
      </c>
      <c r="E10" s="77">
        <f t="shared" si="9"/>
        <v>0.42943587741557682</v>
      </c>
      <c r="F10" s="76">
        <f>分析係数表!C13</f>
        <v>0</v>
      </c>
      <c r="G10" s="77">
        <f t="shared" si="0"/>
        <v>0</v>
      </c>
      <c r="H10" s="77">
        <v>0</v>
      </c>
      <c r="I10" s="77">
        <f t="shared" si="1"/>
        <v>0</v>
      </c>
      <c r="J10" s="76">
        <f>分析係数表!G13</f>
        <v>0.24778761061946902</v>
      </c>
      <c r="K10" s="78">
        <f t="shared" si="2"/>
        <v>0</v>
      </c>
      <c r="L10" s="79"/>
      <c r="M10" s="80"/>
      <c r="N10" s="81">
        <f>分析係数表!H13</f>
        <v>1.3780420123258403E-2</v>
      </c>
      <c r="O10" s="82">
        <f t="shared" si="3"/>
        <v>0.12672100159828692</v>
      </c>
      <c r="P10" s="76">
        <f>分析係数表!C13</f>
        <v>0</v>
      </c>
      <c r="Q10" s="82">
        <f t="shared" si="4"/>
        <v>0</v>
      </c>
      <c r="R10" s="83">
        <v>0</v>
      </c>
      <c r="S10" s="84">
        <f t="shared" si="5"/>
        <v>0</v>
      </c>
      <c r="T10" s="85">
        <f>分析係数表!F13</f>
        <v>0.38938053097345132</v>
      </c>
      <c r="U10" s="86">
        <f t="shared" si="6"/>
        <v>0</v>
      </c>
      <c r="V10" s="87">
        <f>分析係数表!D13</f>
        <v>0.4336283185840708</v>
      </c>
      <c r="W10" s="167">
        <f t="shared" si="7"/>
        <v>0</v>
      </c>
      <c r="X10" s="76">
        <f>分析係数表!E13</f>
        <v>0.32743362831858408</v>
      </c>
      <c r="Y10" s="166">
        <f t="shared" si="8"/>
        <v>0</v>
      </c>
    </row>
    <row r="11" spans="1:25" x14ac:dyDescent="0.2">
      <c r="A11" s="6" t="s">
        <v>225</v>
      </c>
      <c r="B11" s="5" t="s">
        <v>268</v>
      </c>
      <c r="C11" s="90"/>
      <c r="D11" s="76">
        <f>投入係数表!C11</f>
        <v>2.6937341401522544E-2</v>
      </c>
      <c r="E11" s="77">
        <f t="shared" si="9"/>
        <v>2.6937341401522543</v>
      </c>
      <c r="F11" s="76">
        <f>分析係数表!C14</f>
        <v>0.21132596685082872</v>
      </c>
      <c r="G11" s="77">
        <f t="shared" si="0"/>
        <v>0.56925597160676089</v>
      </c>
      <c r="H11" s="77">
        <v>0.68427643225293511</v>
      </c>
      <c r="I11" s="77">
        <f t="shared" si="1"/>
        <v>0.68427643225293511</v>
      </c>
      <c r="J11" s="76">
        <f>分析係数表!G14</f>
        <v>0.15875192868163895</v>
      </c>
      <c r="K11" s="78">
        <f t="shared" si="2"/>
        <v>0.1086302033715443</v>
      </c>
      <c r="L11" s="79"/>
      <c r="M11" s="80"/>
      <c r="N11" s="81">
        <f>分析係数表!H14</f>
        <v>1.0700773720350694E-3</v>
      </c>
      <c r="O11" s="82">
        <f t="shared" si="3"/>
        <v>9.8401409506434952E-3</v>
      </c>
      <c r="P11" s="76">
        <f>分析係数表!C14</f>
        <v>0.21132596685082872</v>
      </c>
      <c r="Q11" s="82">
        <f t="shared" si="4"/>
        <v>2.0794773003431693E-3</v>
      </c>
      <c r="R11" s="83">
        <v>1.1058450240066225E-2</v>
      </c>
      <c r="S11" s="84">
        <f t="shared" si="5"/>
        <v>0.69533488249300135</v>
      </c>
      <c r="T11" s="85">
        <f>分析係数表!F14</f>
        <v>0.30327447282701869</v>
      </c>
      <c r="U11" s="86">
        <f t="shared" si="6"/>
        <v>0.21087731992630199</v>
      </c>
      <c r="V11" s="87">
        <f>分析係数表!D14</f>
        <v>3.2144693982513288E-2</v>
      </c>
      <c r="W11" s="167">
        <f t="shared" si="7"/>
        <v>0</v>
      </c>
      <c r="X11" s="76">
        <f>分析係数表!E14</f>
        <v>3.1630378878793074E-2</v>
      </c>
      <c r="Y11" s="166">
        <f t="shared" si="8"/>
        <v>0</v>
      </c>
    </row>
    <row r="12" spans="1:25" x14ac:dyDescent="0.2">
      <c r="A12" s="6" t="s">
        <v>226</v>
      </c>
      <c r="B12" s="5" t="s">
        <v>29</v>
      </c>
      <c r="C12" s="90"/>
      <c r="D12" s="76">
        <f>投入係数表!C12</f>
        <v>6.7928947882100327E-2</v>
      </c>
      <c r="E12" s="77">
        <f t="shared" si="9"/>
        <v>6.7928947882100328</v>
      </c>
      <c r="F12" s="76">
        <f>分析係数表!C15</f>
        <v>0</v>
      </c>
      <c r="G12" s="77">
        <f t="shared" si="0"/>
        <v>0</v>
      </c>
      <c r="H12" s="77">
        <v>0</v>
      </c>
      <c r="I12" s="77">
        <f t="shared" si="1"/>
        <v>0</v>
      </c>
      <c r="J12" s="76">
        <f>分析係数表!G15</f>
        <v>9.5610291218868382E-2</v>
      </c>
      <c r="K12" s="78">
        <f t="shared" si="2"/>
        <v>0</v>
      </c>
      <c r="L12" s="79"/>
      <c r="M12" s="80"/>
      <c r="N12" s="81">
        <f>分析係数表!H15</f>
        <v>7.8206332681613894E-3</v>
      </c>
      <c r="O12" s="82">
        <f t="shared" si="3"/>
        <v>7.1916419964702979E-2</v>
      </c>
      <c r="P12" s="76">
        <f>分析係数表!C15</f>
        <v>0</v>
      </c>
      <c r="Q12" s="82">
        <f t="shared" si="4"/>
        <v>0</v>
      </c>
      <c r="R12" s="83">
        <v>0</v>
      </c>
      <c r="S12" s="84">
        <f t="shared" si="5"/>
        <v>0</v>
      </c>
      <c r="T12" s="85">
        <f>分析係数表!F15</f>
        <v>0.30380007199053838</v>
      </c>
      <c r="U12" s="86">
        <f t="shared" si="6"/>
        <v>0</v>
      </c>
      <c r="V12" s="87">
        <f>分析係数表!D15</f>
        <v>2.6036578049742035E-2</v>
      </c>
      <c r="W12" s="167">
        <f t="shared" si="7"/>
        <v>0</v>
      </c>
      <c r="X12" s="76">
        <f>分析係数表!E15</f>
        <v>2.4065408546305341E-2</v>
      </c>
      <c r="Y12" s="166">
        <f t="shared" si="8"/>
        <v>0</v>
      </c>
    </row>
    <row r="13" spans="1:25" x14ac:dyDescent="0.2">
      <c r="A13" s="6" t="s">
        <v>227</v>
      </c>
      <c r="B13" s="5" t="s">
        <v>30</v>
      </c>
      <c r="C13" s="90"/>
      <c r="D13" s="76">
        <f>投入係数表!C13</f>
        <v>7.0271325395276207E-3</v>
      </c>
      <c r="E13" s="77">
        <f t="shared" si="9"/>
        <v>0.70271325395276207</v>
      </c>
      <c r="F13" s="76">
        <f>分析係数表!C16</f>
        <v>5.160637490513531E-2</v>
      </c>
      <c r="G13" s="77">
        <f t="shared" si="0"/>
        <v>3.6264483634293798E-2</v>
      </c>
      <c r="H13" s="77">
        <v>4.2372790646098363E-2</v>
      </c>
      <c r="I13" s="77">
        <f t="shared" si="1"/>
        <v>4.2372790646098363E-2</v>
      </c>
      <c r="J13" s="76">
        <f>分析係数表!G16</f>
        <v>3.3358042994810974E-2</v>
      </c>
      <c r="K13" s="78">
        <f t="shared" si="2"/>
        <v>1.4134733721826735E-3</v>
      </c>
      <c r="L13" s="79"/>
      <c r="M13" s="80"/>
      <c r="N13" s="81">
        <f>分析係数表!H16</f>
        <v>1.6069297485136805E-2</v>
      </c>
      <c r="O13" s="82">
        <f t="shared" si="3"/>
        <v>0.14776889630966333</v>
      </c>
      <c r="P13" s="76">
        <f>分析係数表!C16</f>
        <v>5.160637490513531E-2</v>
      </c>
      <c r="Q13" s="82">
        <f t="shared" si="4"/>
        <v>7.6258170622745518E-3</v>
      </c>
      <c r="R13" s="83">
        <v>8.7038084773444317E-3</v>
      </c>
      <c r="S13" s="84">
        <f t="shared" si="5"/>
        <v>5.1076599123442798E-2</v>
      </c>
      <c r="T13" s="85">
        <f>分析係数表!F16</f>
        <v>0.28836174944403259</v>
      </c>
      <c r="U13" s="86">
        <f t="shared" si="6"/>
        <v>1.4728537478887506E-2</v>
      </c>
      <c r="V13" s="87">
        <f>分析係数表!D16</f>
        <v>3.1875463306152707E-2</v>
      </c>
      <c r="W13" s="167">
        <f t="shared" si="7"/>
        <v>0</v>
      </c>
      <c r="X13" s="76">
        <f>分析係数表!E16</f>
        <v>3.039288361749444E-2</v>
      </c>
      <c r="Y13" s="166">
        <f t="shared" si="8"/>
        <v>0</v>
      </c>
    </row>
    <row r="14" spans="1:25" x14ac:dyDescent="0.2">
      <c r="A14" s="6" t="s">
        <v>2</v>
      </c>
      <c r="B14" s="5" t="s">
        <v>365</v>
      </c>
      <c r="C14" s="90"/>
      <c r="D14" s="76">
        <f>投入係数表!C14</f>
        <v>8.0031231700175686E-3</v>
      </c>
      <c r="E14" s="77">
        <f t="shared" si="9"/>
        <v>0.80031231700175687</v>
      </c>
      <c r="F14" s="76">
        <f>分析係数表!C17</f>
        <v>0.10194271980773084</v>
      </c>
      <c r="G14" s="77">
        <f t="shared" si="0"/>
        <v>8.1586014290785963E-2</v>
      </c>
      <c r="H14" s="77">
        <v>9.7772766776841435E-2</v>
      </c>
      <c r="I14" s="77">
        <f t="shared" si="1"/>
        <v>9.7772766776841435E-2</v>
      </c>
      <c r="J14" s="76">
        <f>分析係数表!G17</f>
        <v>0.21196160054370911</v>
      </c>
      <c r="K14" s="78">
        <f t="shared" si="2"/>
        <v>2.0724072135606099E-2</v>
      </c>
      <c r="L14" s="79"/>
      <c r="M14" s="80"/>
      <c r="N14" s="81">
        <f>分析係数表!H17</f>
        <v>2.8221023574348612E-3</v>
      </c>
      <c r="O14" s="82">
        <f t="shared" si="3"/>
        <v>2.5951286981697082E-2</v>
      </c>
      <c r="P14" s="76">
        <f>分析係数表!C17</f>
        <v>0.10194271980773084</v>
      </c>
      <c r="Q14" s="82">
        <f t="shared" si="4"/>
        <v>2.6455447774251586E-3</v>
      </c>
      <c r="R14" s="83">
        <v>5.8026371947429295E-3</v>
      </c>
      <c r="S14" s="84">
        <f t="shared" si="5"/>
        <v>0.10357540397158436</v>
      </c>
      <c r="T14" s="85">
        <f>分析係数表!F17</f>
        <v>0.32180783280944697</v>
      </c>
      <c r="U14" s="86">
        <f t="shared" si="6"/>
        <v>3.333137628445855E-2</v>
      </c>
      <c r="V14" s="87">
        <f>分析係数表!D17</f>
        <v>8.2490867385948519E-2</v>
      </c>
      <c r="W14" s="167">
        <f t="shared" si="7"/>
        <v>0</v>
      </c>
      <c r="X14" s="76">
        <f>分析係数表!E17</f>
        <v>8.6313822105173729E-2</v>
      </c>
      <c r="Y14" s="166">
        <f t="shared" si="8"/>
        <v>0</v>
      </c>
    </row>
    <row r="15" spans="1:25" x14ac:dyDescent="0.2">
      <c r="A15" s="6" t="s">
        <v>3</v>
      </c>
      <c r="B15" s="5" t="s">
        <v>31</v>
      </c>
      <c r="C15" s="90"/>
      <c r="D15" s="76">
        <f>投入係数表!C15</f>
        <v>2.5375756392738628E-3</v>
      </c>
      <c r="E15" s="77">
        <f t="shared" si="9"/>
        <v>0.2537575639273863</v>
      </c>
      <c r="F15" s="76">
        <f>分析係数表!C18</f>
        <v>6.449787835926446E-2</v>
      </c>
      <c r="G15" s="77">
        <f t="shared" si="0"/>
        <v>1.6366824490931835E-2</v>
      </c>
      <c r="H15" s="77">
        <v>1.9008876657865326E-2</v>
      </c>
      <c r="I15" s="77">
        <f t="shared" si="1"/>
        <v>1.9008876657865326E-2</v>
      </c>
      <c r="J15" s="76">
        <f>分析係数表!G18</f>
        <v>0.21547360809833696</v>
      </c>
      <c r="K15" s="78">
        <f t="shared" si="2"/>
        <v>4.0959112393664987E-3</v>
      </c>
      <c r="L15" s="79"/>
      <c r="M15" s="80"/>
      <c r="N15" s="81">
        <f>分析係数表!H18</f>
        <v>4.2077618696972224E-4</v>
      </c>
      <c r="O15" s="82">
        <f t="shared" si="3"/>
        <v>3.8693435602530357E-3</v>
      </c>
      <c r="P15" s="76">
        <f>分析係数表!C18</f>
        <v>6.449787835926446E-2</v>
      </c>
      <c r="Q15" s="82">
        <f t="shared" si="4"/>
        <v>2.4956445027940358E-4</v>
      </c>
      <c r="R15" s="83">
        <v>6.4140633006025741E-4</v>
      </c>
      <c r="S15" s="84">
        <f t="shared" si="5"/>
        <v>1.9650282987925583E-2</v>
      </c>
      <c r="T15" s="85">
        <f>分析係数表!F18</f>
        <v>0.45914678235719453</v>
      </c>
      <c r="U15" s="86">
        <f t="shared" si="6"/>
        <v>9.0223642063143508E-3</v>
      </c>
      <c r="V15" s="87">
        <f>分析係数表!D18</f>
        <v>2.2415039768618944E-2</v>
      </c>
      <c r="W15" s="167">
        <f t="shared" si="7"/>
        <v>0</v>
      </c>
      <c r="X15" s="76">
        <f>分析係数表!E18</f>
        <v>1.6630513376717282E-2</v>
      </c>
      <c r="Y15" s="166">
        <f t="shared" si="8"/>
        <v>0</v>
      </c>
    </row>
    <row r="16" spans="1:25" x14ac:dyDescent="0.2">
      <c r="A16" s="6" t="s">
        <v>4</v>
      </c>
      <c r="B16" s="5" t="s">
        <v>32</v>
      </c>
      <c r="C16" s="90"/>
      <c r="D16" s="76">
        <f>投入係数表!C16</f>
        <v>0</v>
      </c>
      <c r="E16" s="77">
        <f t="shared" si="9"/>
        <v>0</v>
      </c>
      <c r="F16" s="76">
        <f>分析係数表!C19</f>
        <v>8.3816636211964779E-2</v>
      </c>
      <c r="G16" s="77">
        <f t="shared" si="0"/>
        <v>0</v>
      </c>
      <c r="H16" s="77">
        <v>1.9665655569414196E-3</v>
      </c>
      <c r="I16" s="77">
        <f t="shared" si="1"/>
        <v>1.9665655569414196E-3</v>
      </c>
      <c r="J16" s="76">
        <f>分析係数表!G19</f>
        <v>5.7589381288803254E-2</v>
      </c>
      <c r="K16" s="78">
        <f t="shared" si="2"/>
        <v>1.1325329368812714E-4</v>
      </c>
      <c r="L16" s="79"/>
      <c r="M16" s="80"/>
      <c r="N16" s="81">
        <f>分析係数表!H19</f>
        <v>-1.0882142766458335E-4</v>
      </c>
      <c r="O16" s="82">
        <f t="shared" si="3"/>
        <v>-1.0006923000654402E-3</v>
      </c>
      <c r="P16" s="76">
        <f>分析係数表!C19</f>
        <v>8.3816636211964779E-2</v>
      </c>
      <c r="Q16" s="82">
        <f t="shared" si="4"/>
        <v>-8.3874662474699301E-5</v>
      </c>
      <c r="R16" s="83">
        <v>5.4236460806075966E-4</v>
      </c>
      <c r="S16" s="84">
        <f t="shared" si="5"/>
        <v>2.5089301650021794E-3</v>
      </c>
      <c r="T16" s="85">
        <f>分析係数表!F19</f>
        <v>0.2397773496039392</v>
      </c>
      <c r="U16" s="86">
        <f t="shared" si="6"/>
        <v>6.0158462530559642E-4</v>
      </c>
      <c r="V16" s="87">
        <f>分析係数表!D19</f>
        <v>1.3059302076643117E-2</v>
      </c>
      <c r="W16" s="167">
        <f t="shared" si="7"/>
        <v>0</v>
      </c>
      <c r="X16" s="76">
        <f>分析係数表!E19</f>
        <v>1.4771997430956968E-2</v>
      </c>
      <c r="Y16" s="166">
        <f t="shared" si="8"/>
        <v>0</v>
      </c>
    </row>
    <row r="17" spans="1:25" x14ac:dyDescent="0.2">
      <c r="A17" s="6" t="s">
        <v>5</v>
      </c>
      <c r="B17" s="5" t="s">
        <v>33</v>
      </c>
      <c r="C17" s="90"/>
      <c r="D17" s="76">
        <f>投入係数表!C17</f>
        <v>0</v>
      </c>
      <c r="E17" s="77">
        <f t="shared" si="9"/>
        <v>0</v>
      </c>
      <c r="F17" s="76">
        <f>分析係数表!C20</f>
        <v>0.20483184148778999</v>
      </c>
      <c r="G17" s="77">
        <f t="shared" si="0"/>
        <v>0</v>
      </c>
      <c r="H17" s="77">
        <v>3.2687935560102251E-3</v>
      </c>
      <c r="I17" s="77">
        <f t="shared" si="1"/>
        <v>3.2687935560102251E-3</v>
      </c>
      <c r="J17" s="76">
        <f>分析係数表!G20</f>
        <v>0.10000439000834102</v>
      </c>
      <c r="K17" s="78">
        <f t="shared" si="2"/>
        <v>3.268937056319985E-4</v>
      </c>
      <c r="L17" s="79"/>
      <c r="M17" s="80"/>
      <c r="N17" s="81">
        <f>分析係数表!H20</f>
        <v>5.2234285279000004E-4</v>
      </c>
      <c r="O17" s="82">
        <f t="shared" si="3"/>
        <v>4.8033230403141131E-3</v>
      </c>
      <c r="P17" s="76">
        <f>分析係数表!C20</f>
        <v>0.20483184148778999</v>
      </c>
      <c r="Q17" s="82">
        <f t="shared" si="4"/>
        <v>9.8387350360827001E-4</v>
      </c>
      <c r="R17" s="83">
        <v>3.4913691736274976E-3</v>
      </c>
      <c r="S17" s="84">
        <f t="shared" si="5"/>
        <v>6.7601627296377228E-3</v>
      </c>
      <c r="T17" s="85">
        <f>分析係数表!F20</f>
        <v>0.22283682338996444</v>
      </c>
      <c r="U17" s="86">
        <f t="shared" si="6"/>
        <v>1.5064131882717012E-3</v>
      </c>
      <c r="V17" s="87">
        <f>分析係数表!D20</f>
        <v>1.650643136221959E-2</v>
      </c>
      <c r="W17" s="167">
        <f t="shared" si="7"/>
        <v>0</v>
      </c>
      <c r="X17" s="76">
        <f>分析係数表!E20</f>
        <v>1.8613635365907197E-2</v>
      </c>
      <c r="Y17" s="166">
        <f t="shared" si="8"/>
        <v>0</v>
      </c>
    </row>
    <row r="18" spans="1:25" x14ac:dyDescent="0.2">
      <c r="A18" s="6" t="s">
        <v>6</v>
      </c>
      <c r="B18" s="5" t="s">
        <v>34</v>
      </c>
      <c r="C18" s="90"/>
      <c r="D18" s="76">
        <f>投入係数表!C18</f>
        <v>1.3663868826859261E-3</v>
      </c>
      <c r="E18" s="77">
        <f t="shared" si="9"/>
        <v>0.1366386882685926</v>
      </c>
      <c r="F18" s="76">
        <f>分析係数表!C21</f>
        <v>0.18990139408364504</v>
      </c>
      <c r="G18" s="77">
        <f t="shared" si="0"/>
        <v>2.594787738796633E-2</v>
      </c>
      <c r="H18" s="77">
        <v>3.8804560030140656E-2</v>
      </c>
      <c r="I18" s="77">
        <f t="shared" si="1"/>
        <v>3.8804560030140656E-2</v>
      </c>
      <c r="J18" s="76">
        <f>分析係数表!G21</f>
        <v>0.28518653100775193</v>
      </c>
      <c r="K18" s="78">
        <f t="shared" si="2"/>
        <v>1.1066537862277879E-2</v>
      </c>
      <c r="L18" s="79"/>
      <c r="M18" s="80"/>
      <c r="N18" s="81">
        <f>分析係数表!H21</f>
        <v>8.7057142131666677E-4</v>
      </c>
      <c r="O18" s="82">
        <f t="shared" si="3"/>
        <v>8.0055384005235219E-3</v>
      </c>
      <c r="P18" s="76">
        <f>分析係数表!C21</f>
        <v>0.18990139408364504</v>
      </c>
      <c r="Q18" s="82">
        <f t="shared" si="4"/>
        <v>1.5202629026495706E-3</v>
      </c>
      <c r="R18" s="83">
        <v>4.1066861503805188E-3</v>
      </c>
      <c r="S18" s="84">
        <f t="shared" si="5"/>
        <v>4.2911246180521175E-2</v>
      </c>
      <c r="T18" s="85">
        <f>分析係数表!F21</f>
        <v>0.42587209302325579</v>
      </c>
      <c r="U18" s="86">
        <f t="shared" si="6"/>
        <v>1.8274702225134744E-2</v>
      </c>
      <c r="V18" s="87">
        <f>分析係数表!D21</f>
        <v>1.7623546511627907E-2</v>
      </c>
      <c r="W18" s="167">
        <f t="shared" si="7"/>
        <v>0</v>
      </c>
      <c r="X18" s="76">
        <f>分析係数表!E21</f>
        <v>1.5746124031007752E-2</v>
      </c>
      <c r="Y18" s="166">
        <f t="shared" si="8"/>
        <v>0</v>
      </c>
    </row>
    <row r="19" spans="1:25" x14ac:dyDescent="0.2">
      <c r="A19" s="6" t="s">
        <v>7</v>
      </c>
      <c r="B19" s="5" t="s">
        <v>269</v>
      </c>
      <c r="C19" s="90"/>
      <c r="D19" s="76">
        <f>投入係数表!C19</f>
        <v>0</v>
      </c>
      <c r="E19" s="77">
        <f t="shared" si="9"/>
        <v>0</v>
      </c>
      <c r="F19" s="76">
        <f>分析係数表!C22</f>
        <v>1.6020972909991271E-2</v>
      </c>
      <c r="G19" s="77">
        <f t="shared" si="0"/>
        <v>0</v>
      </c>
      <c r="H19" s="77">
        <v>4.3801214747638548E-4</v>
      </c>
      <c r="I19" s="77">
        <f t="shared" si="1"/>
        <v>4.3801214747638548E-4</v>
      </c>
      <c r="J19" s="76">
        <f>分析係数表!G22</f>
        <v>0.19438596491228069</v>
      </c>
      <c r="K19" s="78">
        <f t="shared" si="2"/>
        <v>8.5143413930497389E-5</v>
      </c>
      <c r="L19" s="79"/>
      <c r="M19" s="80"/>
      <c r="N19" s="81">
        <f>分析係数表!H22</f>
        <v>3.9901190143680555E-5</v>
      </c>
      <c r="O19" s="82">
        <f t="shared" si="3"/>
        <v>3.6692051002399473E-4</v>
      </c>
      <c r="P19" s="76">
        <f>分析係数表!C22</f>
        <v>1.6020972909991271E-2</v>
      </c>
      <c r="Q19" s="82">
        <f t="shared" si="4"/>
        <v>5.8784235512145999E-6</v>
      </c>
      <c r="R19" s="83">
        <v>1.0712832111703572E-4</v>
      </c>
      <c r="S19" s="84">
        <f t="shared" si="5"/>
        <v>5.4514046859342117E-4</v>
      </c>
      <c r="T19" s="85">
        <f>分析係数表!F22</f>
        <v>0.4126315789473684</v>
      </c>
      <c r="U19" s="86">
        <f t="shared" si="6"/>
        <v>2.2494217230381168E-4</v>
      </c>
      <c r="V19" s="87">
        <f>分析係数表!D22</f>
        <v>3.6491228070175435E-2</v>
      </c>
      <c r="W19" s="167">
        <f t="shared" si="7"/>
        <v>0</v>
      </c>
      <c r="X19" s="76">
        <f>分析係数表!E22</f>
        <v>3.5789473684210524E-2</v>
      </c>
      <c r="Y19" s="166">
        <f t="shared" si="8"/>
        <v>0</v>
      </c>
    </row>
    <row r="20" spans="1:25" x14ac:dyDescent="0.2">
      <c r="A20" s="6" t="s">
        <v>8</v>
      </c>
      <c r="B20" s="5" t="s">
        <v>270</v>
      </c>
      <c r="C20" s="90"/>
      <c r="D20" s="76">
        <f>投入係数表!C20</f>
        <v>0</v>
      </c>
      <c r="E20" s="77">
        <f t="shared" si="9"/>
        <v>0</v>
      </c>
      <c r="F20" s="76">
        <f>分析係数表!C23</f>
        <v>0</v>
      </c>
      <c r="G20" s="77">
        <f t="shared" si="0"/>
        <v>0</v>
      </c>
      <c r="H20" s="77">
        <v>0</v>
      </c>
      <c r="I20" s="77">
        <f t="shared" si="1"/>
        <v>0</v>
      </c>
      <c r="J20" s="76">
        <f>分析係数表!G23</f>
        <v>0.21600427731242203</v>
      </c>
      <c r="K20" s="78">
        <f t="shared" si="2"/>
        <v>0</v>
      </c>
      <c r="L20" s="79"/>
      <c r="M20" s="80"/>
      <c r="N20" s="81">
        <f>分析係数表!H23</f>
        <v>2.5391666455069447E-5</v>
      </c>
      <c r="O20" s="82">
        <f t="shared" si="3"/>
        <v>2.3349487001526941E-4</v>
      </c>
      <c r="P20" s="76">
        <f>分析係数表!C23</f>
        <v>0</v>
      </c>
      <c r="Q20" s="82">
        <f t="shared" si="4"/>
        <v>0</v>
      </c>
      <c r="R20" s="83">
        <v>0</v>
      </c>
      <c r="S20" s="84">
        <f t="shared" si="5"/>
        <v>0</v>
      </c>
      <c r="T20" s="85">
        <f>分析係数表!F23</f>
        <v>0.44145428622348959</v>
      </c>
      <c r="U20" s="86">
        <f t="shared" si="6"/>
        <v>0</v>
      </c>
      <c r="V20" s="87">
        <f>分析係数表!D23</f>
        <v>3.7604705043664234E-2</v>
      </c>
      <c r="W20" s="167">
        <f t="shared" si="7"/>
        <v>0</v>
      </c>
      <c r="X20" s="76">
        <f>分析係数表!E23</f>
        <v>3.920869720192479E-2</v>
      </c>
      <c r="Y20" s="166">
        <f t="shared" si="8"/>
        <v>0</v>
      </c>
    </row>
    <row r="21" spans="1:25" x14ac:dyDescent="0.2">
      <c r="A21" s="6" t="s">
        <v>9</v>
      </c>
      <c r="B21" s="5" t="s">
        <v>271</v>
      </c>
      <c r="C21" s="90"/>
      <c r="D21" s="76">
        <f>投入係数表!C21</f>
        <v>3.9039625219597894E-4</v>
      </c>
      <c r="E21" s="77">
        <f t="shared" si="9"/>
        <v>3.9039625219597897E-2</v>
      </c>
      <c r="F21" s="76">
        <f>分析係数表!C24</f>
        <v>0.69825317061497971</v>
      </c>
      <c r="G21" s="77">
        <f t="shared" si="0"/>
        <v>2.7259542089204756E-2</v>
      </c>
      <c r="H21" s="77">
        <v>4.4179046248737891E-2</v>
      </c>
      <c r="I21" s="77">
        <f t="shared" si="1"/>
        <v>4.4179046248737891E-2</v>
      </c>
      <c r="J21" s="76">
        <f>分析係数表!G24</f>
        <v>0.20807453416149069</v>
      </c>
      <c r="K21" s="78">
        <f t="shared" si="2"/>
        <v>9.1925344679050901E-3</v>
      </c>
      <c r="L21" s="79"/>
      <c r="M21" s="80"/>
      <c r="N21" s="81">
        <f>分析係数表!H24</f>
        <v>2.9019047377222226E-4</v>
      </c>
      <c r="O21" s="82">
        <f t="shared" si="3"/>
        <v>2.6685128001745074E-3</v>
      </c>
      <c r="P21" s="76">
        <f>分析係数表!C24</f>
        <v>0.69825317061497971</v>
      </c>
      <c r="Q21" s="82">
        <f t="shared" si="4"/>
        <v>1.8632975235485076E-3</v>
      </c>
      <c r="R21" s="83">
        <v>9.604685705523414E-3</v>
      </c>
      <c r="S21" s="84">
        <f t="shared" si="5"/>
        <v>5.3783731954261303E-2</v>
      </c>
      <c r="T21" s="85">
        <f>分析係数表!F24</f>
        <v>0.39233954451345754</v>
      </c>
      <c r="U21" s="86">
        <f t="shared" si="6"/>
        <v>2.110148489716877E-2</v>
      </c>
      <c r="V21" s="87">
        <f>分析係数表!D24</f>
        <v>8.9026915113871643E-3</v>
      </c>
      <c r="W21" s="167">
        <f t="shared" si="7"/>
        <v>0</v>
      </c>
      <c r="X21" s="76">
        <f>分析係数表!E24</f>
        <v>9.316770186335404E-3</v>
      </c>
      <c r="Y21" s="166">
        <f t="shared" si="8"/>
        <v>0</v>
      </c>
    </row>
    <row r="22" spans="1:25" x14ac:dyDescent="0.2">
      <c r="A22" s="6" t="s">
        <v>10</v>
      </c>
      <c r="B22" s="5" t="s">
        <v>272</v>
      </c>
      <c r="C22" s="90"/>
      <c r="D22" s="76">
        <f>投入係数表!C22</f>
        <v>0</v>
      </c>
      <c r="E22" s="77">
        <f t="shared" si="9"/>
        <v>0</v>
      </c>
      <c r="F22" s="76">
        <f>分析係数表!C25</f>
        <v>6.4698426111756691E-3</v>
      </c>
      <c r="G22" s="77">
        <f t="shared" si="0"/>
        <v>0</v>
      </c>
      <c r="H22" s="77">
        <v>3.2872440650173686E-4</v>
      </c>
      <c r="I22" s="77">
        <f t="shared" si="1"/>
        <v>3.2872440650173686E-4</v>
      </c>
      <c r="J22" s="76">
        <f>分析係数表!G25</f>
        <v>0.19696730374348445</v>
      </c>
      <c r="K22" s="78">
        <f t="shared" si="2"/>
        <v>6.474796002332426E-5</v>
      </c>
      <c r="L22" s="79"/>
      <c r="M22" s="80"/>
      <c r="N22" s="81">
        <f>分析係数表!H25</f>
        <v>4.8606904356847223E-4</v>
      </c>
      <c r="O22" s="82">
        <f t="shared" si="3"/>
        <v>4.4697589402922996E-3</v>
      </c>
      <c r="P22" s="76">
        <f>分析係数表!C25</f>
        <v>6.4698426111756691E-3</v>
      </c>
      <c r="Q22" s="82">
        <f t="shared" si="4"/>
        <v>2.8918636853586522E-5</v>
      </c>
      <c r="R22" s="83">
        <v>3.4199367921029984E-4</v>
      </c>
      <c r="S22" s="84">
        <f t="shared" si="5"/>
        <v>6.707180857120367E-4</v>
      </c>
      <c r="T22" s="85">
        <f>分析係数表!F25</f>
        <v>0.35065550465961143</v>
      </c>
      <c r="U22" s="86">
        <f t="shared" si="6"/>
        <v>2.3519098882968274E-4</v>
      </c>
      <c r="V22" s="87">
        <f>分析係数表!D25</f>
        <v>2.1639551413678723E-2</v>
      </c>
      <c r="W22" s="167">
        <f t="shared" si="7"/>
        <v>0</v>
      </c>
      <c r="X22" s="76">
        <f>分析係数表!E25</f>
        <v>2.0691833833517612E-2</v>
      </c>
      <c r="Y22" s="166">
        <f t="shared" si="8"/>
        <v>0</v>
      </c>
    </row>
    <row r="23" spans="1:25" x14ac:dyDescent="0.2">
      <c r="A23" s="6" t="s">
        <v>11</v>
      </c>
      <c r="B23" s="5" t="s">
        <v>35</v>
      </c>
      <c r="C23" s="90"/>
      <c r="D23" s="76">
        <f>投入係数表!C23</f>
        <v>0</v>
      </c>
      <c r="E23" s="77">
        <f t="shared" si="9"/>
        <v>0</v>
      </c>
      <c r="F23" s="76">
        <f>分析係数表!C26</f>
        <v>0.30930996714129244</v>
      </c>
      <c r="G23" s="77">
        <f t="shared" si="0"/>
        <v>0</v>
      </c>
      <c r="H23" s="77">
        <v>8.0528201913665151E-3</v>
      </c>
      <c r="I23" s="77">
        <f t="shared" si="1"/>
        <v>8.0528201913665151E-3</v>
      </c>
      <c r="J23" s="76">
        <f>分析係数表!G26</f>
        <v>0.19640381464521278</v>
      </c>
      <c r="K23" s="78">
        <f t="shared" si="2"/>
        <v>1.5816046042363759E-3</v>
      </c>
      <c r="L23" s="79"/>
      <c r="M23" s="80"/>
      <c r="N23" s="81">
        <f>分析係数表!H26</f>
        <v>9.7503999187466672E-3</v>
      </c>
      <c r="O23" s="82">
        <f t="shared" si="3"/>
        <v>8.9662030085863445E-2</v>
      </c>
      <c r="P23" s="76">
        <f>分析係数表!C26</f>
        <v>0.30930996714129244</v>
      </c>
      <c r="Q23" s="82">
        <f t="shared" si="4"/>
        <v>2.7733359579679998E-2</v>
      </c>
      <c r="R23" s="83">
        <v>3.1423708737572852E-2</v>
      </c>
      <c r="S23" s="84">
        <f t="shared" si="5"/>
        <v>3.9476528928939367E-2</v>
      </c>
      <c r="T23" s="85">
        <f>分析係数表!F26</f>
        <v>0.33483174389782799</v>
      </c>
      <c r="U23" s="86">
        <f t="shared" si="6"/>
        <v>1.3217995024309825E-2</v>
      </c>
      <c r="V23" s="87">
        <f>分析係数表!D26</f>
        <v>6.18829559299248E-2</v>
      </c>
      <c r="W23" s="167">
        <f t="shared" si="7"/>
        <v>0</v>
      </c>
      <c r="X23" s="76">
        <f>分析係数表!E26</f>
        <v>6.8268705625341347E-2</v>
      </c>
      <c r="Y23" s="166">
        <f t="shared" si="8"/>
        <v>0</v>
      </c>
    </row>
    <row r="24" spans="1:25" x14ac:dyDescent="0.2">
      <c r="A24" s="6" t="s">
        <v>12</v>
      </c>
      <c r="B24" s="5" t="s">
        <v>367</v>
      </c>
      <c r="C24" s="90"/>
      <c r="D24" s="76">
        <f>投入係数表!C24</f>
        <v>0</v>
      </c>
      <c r="E24" s="77">
        <f t="shared" si="9"/>
        <v>0</v>
      </c>
      <c r="F24" s="76">
        <f>分析係数表!C27</f>
        <v>1</v>
      </c>
      <c r="G24" s="77">
        <f t="shared" si="0"/>
        <v>0</v>
      </c>
      <c r="H24" s="77">
        <v>3.4531520273630165E-3</v>
      </c>
      <c r="I24" s="77">
        <f t="shared" si="1"/>
        <v>3.4531520273630165E-3</v>
      </c>
      <c r="J24" s="76">
        <f>分析係数表!G27</f>
        <v>0.17104746959591996</v>
      </c>
      <c r="K24" s="78">
        <f t="shared" si="2"/>
        <v>5.9065291641046498E-4</v>
      </c>
      <c r="L24" s="79"/>
      <c r="M24" s="80"/>
      <c r="N24" s="81">
        <f>分析係数表!H27</f>
        <v>1.0751557053260833E-2</v>
      </c>
      <c r="O24" s="82">
        <f t="shared" si="3"/>
        <v>9.8868399246465496E-2</v>
      </c>
      <c r="P24" s="76">
        <f>分析係数表!C27</f>
        <v>1</v>
      </c>
      <c r="Q24" s="82">
        <f t="shared" si="4"/>
        <v>9.8868399246465496E-2</v>
      </c>
      <c r="R24" s="83">
        <v>0.10264924998047603</v>
      </c>
      <c r="S24" s="84">
        <f t="shared" si="5"/>
        <v>0.10610240200783905</v>
      </c>
      <c r="T24" s="85">
        <f>分析係数表!F27</f>
        <v>0.32230451819045502</v>
      </c>
      <c r="U24" s="86">
        <f t="shared" si="6"/>
        <v>3.4197283557986534E-2</v>
      </c>
      <c r="V24" s="87">
        <f>分析係数表!D27</f>
        <v>1.0772001304551276E-2</v>
      </c>
      <c r="W24" s="167">
        <f t="shared" si="7"/>
        <v>0</v>
      </c>
      <c r="X24" s="76">
        <f>分析係数表!E27</f>
        <v>1.299351978333105E-2</v>
      </c>
      <c r="Y24" s="166">
        <f t="shared" si="8"/>
        <v>0</v>
      </c>
    </row>
    <row r="25" spans="1:25" x14ac:dyDescent="0.2">
      <c r="A25" s="6" t="s">
        <v>13</v>
      </c>
      <c r="B25" s="5" t="s">
        <v>192</v>
      </c>
      <c r="C25" s="90"/>
      <c r="D25" s="76">
        <f>投入係数表!C25</f>
        <v>0</v>
      </c>
      <c r="E25" s="77">
        <f t="shared" si="9"/>
        <v>0</v>
      </c>
      <c r="F25" s="76">
        <f>分析係数表!C28</f>
        <v>0.18422373610613119</v>
      </c>
      <c r="G25" s="77">
        <f t="shared" si="0"/>
        <v>0</v>
      </c>
      <c r="H25" s="77">
        <v>1.7208023025476957E-2</v>
      </c>
      <c r="I25" s="77">
        <f t="shared" si="1"/>
        <v>1.7208023025476957E-2</v>
      </c>
      <c r="J25" s="76">
        <f>分析係数表!G28</f>
        <v>0.12484443941622356</v>
      </c>
      <c r="K25" s="78">
        <f t="shared" si="2"/>
        <v>2.1483259880771379E-3</v>
      </c>
      <c r="L25" s="79"/>
      <c r="M25" s="80"/>
      <c r="N25" s="81">
        <f>分析係数表!H28</f>
        <v>2.0316960544977711E-2</v>
      </c>
      <c r="O25" s="82">
        <f t="shared" si="3"/>
        <v>0.18682925242221771</v>
      </c>
      <c r="P25" s="76">
        <f>分析係数表!C28</f>
        <v>0.18422373610613119</v>
      </c>
      <c r="Q25" s="82">
        <f t="shared" si="4"/>
        <v>3.4418382895136407E-2</v>
      </c>
      <c r="R25" s="83">
        <v>4.101122159961778E-2</v>
      </c>
      <c r="S25" s="84">
        <f t="shared" si="5"/>
        <v>5.8219244625094736E-2</v>
      </c>
      <c r="T25" s="85">
        <f>分析係数表!F28</f>
        <v>0.21354225591130219</v>
      </c>
      <c r="U25" s="86">
        <f t="shared" si="6"/>
        <v>1.2432268834694685E-2</v>
      </c>
      <c r="V25" s="87">
        <f>分析係数表!D28</f>
        <v>1.8978391220726327E-2</v>
      </c>
      <c r="W25" s="167">
        <f t="shared" si="7"/>
        <v>0</v>
      </c>
      <c r="X25" s="76">
        <f>分析係数表!E28</f>
        <v>1.988347098088019E-2</v>
      </c>
      <c r="Y25" s="166">
        <f t="shared" si="8"/>
        <v>0</v>
      </c>
    </row>
    <row r="26" spans="1:25" x14ac:dyDescent="0.2">
      <c r="A26" s="6" t="s">
        <v>14</v>
      </c>
      <c r="B26" s="5" t="s">
        <v>50</v>
      </c>
      <c r="C26" s="90"/>
      <c r="D26" s="76">
        <f>投入係数表!C26</f>
        <v>1.1711887565879367E-3</v>
      </c>
      <c r="E26" s="77">
        <f t="shared" si="9"/>
        <v>0.11711887565879367</v>
      </c>
      <c r="F26" s="76">
        <f>分析係数表!C29</f>
        <v>0.37519639677385563</v>
      </c>
      <c r="G26" s="77">
        <f t="shared" si="0"/>
        <v>4.3942580141384614E-2</v>
      </c>
      <c r="H26" s="77">
        <v>7.1959934584881105E-2</v>
      </c>
      <c r="I26" s="77">
        <f t="shared" si="1"/>
        <v>7.1959934584881105E-2</v>
      </c>
      <c r="J26" s="76">
        <f>分析係数表!G29</f>
        <v>0.26085431102534867</v>
      </c>
      <c r="K26" s="78">
        <f t="shared" si="2"/>
        <v>1.8771059157568319E-2</v>
      </c>
      <c r="L26" s="79"/>
      <c r="M26" s="80"/>
      <c r="N26" s="81">
        <f>分析係数表!H29</f>
        <v>9.7721642042795844E-3</v>
      </c>
      <c r="O26" s="82">
        <f t="shared" si="3"/>
        <v>8.9862168545876545E-2</v>
      </c>
      <c r="P26" s="76">
        <f>分析係数表!C29</f>
        <v>0.37519639677385563</v>
      </c>
      <c r="Q26" s="82">
        <f t="shared" si="4"/>
        <v>3.3715961844697787E-2</v>
      </c>
      <c r="R26" s="83">
        <v>4.5937186789660453E-2</v>
      </c>
      <c r="S26" s="84">
        <f t="shared" si="5"/>
        <v>0.11789712137454156</v>
      </c>
      <c r="T26" s="85">
        <f>分析係数表!F29</f>
        <v>0.42899745636347691</v>
      </c>
      <c r="U26" s="86">
        <f t="shared" si="6"/>
        <v>5.0577565182254432E-2</v>
      </c>
      <c r="V26" s="87">
        <f>分析係数表!D29</f>
        <v>3.4821506885360932E-2</v>
      </c>
      <c r="W26" s="167">
        <f t="shared" si="7"/>
        <v>0</v>
      </c>
      <c r="X26" s="76">
        <f>分析係数表!E29</f>
        <v>2.4822384001403387E-2</v>
      </c>
      <c r="Y26" s="166">
        <f t="shared" si="8"/>
        <v>0</v>
      </c>
    </row>
    <row r="27" spans="1:25" x14ac:dyDescent="0.2">
      <c r="A27" s="6" t="s">
        <v>15</v>
      </c>
      <c r="B27" s="5" t="s">
        <v>36</v>
      </c>
      <c r="C27" s="90"/>
      <c r="D27" s="76">
        <f>投入係数表!C27</f>
        <v>2.9279718914698421E-3</v>
      </c>
      <c r="E27" s="77">
        <f t="shared" si="9"/>
        <v>0.29279718914698422</v>
      </c>
      <c r="F27" s="76">
        <f>分析係数表!C30</f>
        <v>1</v>
      </c>
      <c r="G27" s="77">
        <f t="shared" si="0"/>
        <v>0.29279718914698422</v>
      </c>
      <c r="H27" s="77">
        <v>0.33231528016117123</v>
      </c>
      <c r="I27" s="77">
        <f t="shared" si="1"/>
        <v>0.33231528016117123</v>
      </c>
      <c r="J27" s="76">
        <f>分析係数表!G30</f>
        <v>0.34460347092581067</v>
      </c>
      <c r="K27" s="78">
        <f t="shared" si="2"/>
        <v>0.1145169989852228</v>
      </c>
      <c r="L27" s="79"/>
      <c r="M27" s="80"/>
      <c r="N27" s="81">
        <f>分析係数表!H30</f>
        <v>0</v>
      </c>
      <c r="O27" s="82">
        <f t="shared" si="3"/>
        <v>0</v>
      </c>
      <c r="P27" s="76">
        <f>分析係数表!C30</f>
        <v>1</v>
      </c>
      <c r="Q27" s="82">
        <f t="shared" si="4"/>
        <v>0</v>
      </c>
      <c r="R27" s="83">
        <v>2.8283791342786042E-2</v>
      </c>
      <c r="S27" s="84">
        <f t="shared" si="5"/>
        <v>0.36059907150395726</v>
      </c>
      <c r="T27" s="85">
        <f>分析係数表!F30</f>
        <v>0.44064163728133859</v>
      </c>
      <c r="U27" s="86">
        <f t="shared" si="6"/>
        <v>0.1588949652696342</v>
      </c>
      <c r="V27" s="87">
        <f>分析係数表!D30</f>
        <v>0.11795616400470166</v>
      </c>
      <c r="W27" s="167">
        <f t="shared" si="7"/>
        <v>0</v>
      </c>
      <c r="X27" s="76">
        <f>分析係数表!E30</f>
        <v>7.695498859157851E-2</v>
      </c>
      <c r="Y27" s="166">
        <f t="shared" si="8"/>
        <v>0</v>
      </c>
    </row>
    <row r="28" spans="1:25" x14ac:dyDescent="0.2">
      <c r="A28" s="6" t="s">
        <v>16</v>
      </c>
      <c r="B28" s="5" t="s">
        <v>193</v>
      </c>
      <c r="C28" s="90"/>
      <c r="D28" s="76">
        <f>投入係数表!C28</f>
        <v>9.9551044309974628E-3</v>
      </c>
      <c r="E28" s="77">
        <f t="shared" si="9"/>
        <v>0.99551044309974623</v>
      </c>
      <c r="F28" s="76">
        <f>分析係数表!C31</f>
        <v>0.41247576690614662</v>
      </c>
      <c r="G28" s="77">
        <f t="shared" si="0"/>
        <v>0.41062393348064569</v>
      </c>
      <c r="H28" s="77">
        <v>0.50263185652187203</v>
      </c>
      <c r="I28" s="77">
        <f t="shared" si="1"/>
        <v>0.50263185652187203</v>
      </c>
      <c r="J28" s="76">
        <f>分析係数表!G31</f>
        <v>7.085965394122494E-2</v>
      </c>
      <c r="K28" s="78">
        <f t="shared" si="2"/>
        <v>3.5616319412975279E-2</v>
      </c>
      <c r="L28" s="79"/>
      <c r="M28" s="80"/>
      <c r="N28" s="81">
        <f>分析係数表!H31</f>
        <v>2.0541858162151181E-2</v>
      </c>
      <c r="O28" s="82">
        <f t="shared" si="3"/>
        <v>0.18889734984235293</v>
      </c>
      <c r="P28" s="76">
        <f>分析係数表!C31</f>
        <v>0.41247576690614662</v>
      </c>
      <c r="Q28" s="82">
        <f t="shared" si="4"/>
        <v>7.7915579242763197E-2</v>
      </c>
      <c r="R28" s="83">
        <v>0.10413042401624938</v>
      </c>
      <c r="S28" s="84">
        <f t="shared" si="5"/>
        <v>0.60676228053812142</v>
      </c>
      <c r="T28" s="85">
        <f>分析係数表!F31</f>
        <v>0.34509750068662454</v>
      </c>
      <c r="U28" s="86">
        <f t="shared" si="6"/>
        <v>0.20939214652462224</v>
      </c>
      <c r="V28" s="87">
        <f>分析係数表!D31</f>
        <v>3.0074155451798958E-2</v>
      </c>
      <c r="W28" s="167">
        <f t="shared" si="7"/>
        <v>0</v>
      </c>
      <c r="X28" s="76">
        <f>分析係数表!E31</f>
        <v>2.6229057951112331E-2</v>
      </c>
      <c r="Y28" s="166">
        <f t="shared" si="8"/>
        <v>0</v>
      </c>
    </row>
    <row r="29" spans="1:25" x14ac:dyDescent="0.2">
      <c r="A29" s="6" t="s">
        <v>17</v>
      </c>
      <c r="B29" s="5" t="s">
        <v>273</v>
      </c>
      <c r="C29" s="90"/>
      <c r="D29" s="76">
        <f>投入係数表!C29</f>
        <v>5.8559437829396835E-4</v>
      </c>
      <c r="E29" s="77">
        <f t="shared" si="9"/>
        <v>5.8559437829396835E-2</v>
      </c>
      <c r="F29" s="76">
        <f>分析係数表!C32</f>
        <v>0.57030303030303031</v>
      </c>
      <c r="G29" s="77">
        <f t="shared" si="0"/>
        <v>3.3396624846946922E-2</v>
      </c>
      <c r="H29" s="77">
        <v>4.4018044713920068E-2</v>
      </c>
      <c r="I29" s="77">
        <f t="shared" si="1"/>
        <v>4.4018044713920068E-2</v>
      </c>
      <c r="J29" s="76">
        <f>分析係数表!G32</f>
        <v>0.14036939313984167</v>
      </c>
      <c r="K29" s="78">
        <f t="shared" si="2"/>
        <v>6.1787862236953759E-3</v>
      </c>
      <c r="L29" s="79"/>
      <c r="M29" s="80"/>
      <c r="N29" s="81">
        <f>分析係数表!H32</f>
        <v>5.992433283396389E-3</v>
      </c>
      <c r="O29" s="82">
        <f t="shared" si="3"/>
        <v>5.5104789323603576E-2</v>
      </c>
      <c r="P29" s="76">
        <f>分析係数表!C32</f>
        <v>0.57030303030303031</v>
      </c>
      <c r="Q29" s="82">
        <f t="shared" si="4"/>
        <v>3.1426428335461193E-2</v>
      </c>
      <c r="R29" s="83">
        <v>4.0443371996121941E-2</v>
      </c>
      <c r="S29" s="84">
        <f t="shared" si="5"/>
        <v>8.4461416710042009E-2</v>
      </c>
      <c r="T29" s="85">
        <f>分析係数表!F32</f>
        <v>0.48284960422163586</v>
      </c>
      <c r="U29" s="86">
        <f t="shared" si="6"/>
        <v>4.0782161630442446E-2</v>
      </c>
      <c r="V29" s="87">
        <f>分析係数表!D32</f>
        <v>2.4802110817941952E-2</v>
      </c>
      <c r="W29" s="167">
        <f t="shared" si="7"/>
        <v>0</v>
      </c>
      <c r="X29" s="76">
        <f>分析係数表!E32</f>
        <v>3.5883905013192614E-2</v>
      </c>
      <c r="Y29" s="166">
        <f t="shared" si="8"/>
        <v>0</v>
      </c>
    </row>
    <row r="30" spans="1:25" x14ac:dyDescent="0.2">
      <c r="A30" s="6" t="s">
        <v>18</v>
      </c>
      <c r="B30" s="5" t="s">
        <v>274</v>
      </c>
      <c r="C30" s="90"/>
      <c r="D30" s="76">
        <f>投入係数表!C30</f>
        <v>3.9039625219597894E-4</v>
      </c>
      <c r="E30" s="77">
        <f t="shared" si="9"/>
        <v>3.9039625219597897E-2</v>
      </c>
      <c r="F30" s="76">
        <f>分析係数表!C33</f>
        <v>0.6011428571428572</v>
      </c>
      <c r="G30" s="77">
        <f t="shared" si="0"/>
        <v>2.3468391846295424E-2</v>
      </c>
      <c r="H30" s="77">
        <v>3.50484429618741E-2</v>
      </c>
      <c r="I30" s="77">
        <f t="shared" si="1"/>
        <v>3.50484429618741E-2</v>
      </c>
      <c r="J30" s="76">
        <f>分析係数表!G33</f>
        <v>0.50790638836179636</v>
      </c>
      <c r="K30" s="78">
        <f t="shared" si="2"/>
        <v>1.7801328082469894E-2</v>
      </c>
      <c r="L30" s="79"/>
      <c r="M30" s="80"/>
      <c r="N30" s="81">
        <f>分析係数表!H33</f>
        <v>9.0684523053819453E-4</v>
      </c>
      <c r="O30" s="82">
        <f t="shared" si="3"/>
        <v>8.3391025005453354E-3</v>
      </c>
      <c r="P30" s="76">
        <f>分析係数表!C33</f>
        <v>0.6011428571428572</v>
      </c>
      <c r="Q30" s="82">
        <f t="shared" si="4"/>
        <v>5.0129919031849674E-3</v>
      </c>
      <c r="R30" s="83">
        <v>1.5421377909505601E-2</v>
      </c>
      <c r="S30" s="84">
        <f t="shared" si="5"/>
        <v>5.0469820871379703E-2</v>
      </c>
      <c r="T30" s="85">
        <f>分析係数表!F33</f>
        <v>0.64579380139152431</v>
      </c>
      <c r="U30" s="86">
        <f t="shared" si="6"/>
        <v>3.2593097476077595E-2</v>
      </c>
      <c r="V30" s="87">
        <f>分析係数表!D33</f>
        <v>0.13725490196078433</v>
      </c>
      <c r="W30" s="167">
        <f t="shared" si="7"/>
        <v>0</v>
      </c>
      <c r="X30" s="76">
        <f>分析係数表!E33</f>
        <v>0.12839974699557241</v>
      </c>
      <c r="Y30" s="166">
        <f t="shared" si="8"/>
        <v>0</v>
      </c>
    </row>
    <row r="31" spans="1:25" x14ac:dyDescent="0.2">
      <c r="A31" s="6" t="s">
        <v>19</v>
      </c>
      <c r="B31" s="5" t="s">
        <v>275</v>
      </c>
      <c r="C31" s="90"/>
      <c r="D31" s="76">
        <f>投入係数表!C31</f>
        <v>7.261370290845208E-2</v>
      </c>
      <c r="E31" s="77">
        <f t="shared" si="9"/>
        <v>7.2613702908452078</v>
      </c>
      <c r="F31" s="76">
        <f>分析係数表!C34</f>
        <v>0.23356645198677672</v>
      </c>
      <c r="G31" s="77">
        <f t="shared" si="0"/>
        <v>1.6960124953949041</v>
      </c>
      <c r="H31" s="77">
        <v>1.8421450193416995</v>
      </c>
      <c r="I31" s="77">
        <f t="shared" si="1"/>
        <v>1.8421450193416995</v>
      </c>
      <c r="J31" s="76">
        <f>分析係数表!G34</f>
        <v>0.42480002746403928</v>
      </c>
      <c r="K31" s="78">
        <f t="shared" si="2"/>
        <v>0.78254325480909714</v>
      </c>
      <c r="L31" s="79"/>
      <c r="M31" s="80"/>
      <c r="N31" s="81">
        <f>分析係数表!H34</f>
        <v>0.14989426184611926</v>
      </c>
      <c r="O31" s="82">
        <f t="shared" si="3"/>
        <v>1.3783869305201397</v>
      </c>
      <c r="P31" s="76">
        <f>分析係数表!C34</f>
        <v>0.23356645198677672</v>
      </c>
      <c r="Q31" s="82">
        <f t="shared" si="4"/>
        <v>0.32194494482653274</v>
      </c>
      <c r="R31" s="83">
        <v>0.35153151825398271</v>
      </c>
      <c r="S31" s="84">
        <f t="shared" si="5"/>
        <v>2.1936765375956822</v>
      </c>
      <c r="T31" s="85">
        <f>分析係数表!F34</f>
        <v>0.69961207044526075</v>
      </c>
      <c r="U31" s="86">
        <f t="shared" si="6"/>
        <v>1.534722584354506</v>
      </c>
      <c r="V31" s="87">
        <f>分析係数表!D34</f>
        <v>0.26492498884273402</v>
      </c>
      <c r="W31" s="167">
        <f t="shared" si="7"/>
        <v>1</v>
      </c>
      <c r="X31" s="76">
        <f>分析係数表!E34</f>
        <v>0.20343987091901541</v>
      </c>
      <c r="Y31" s="166">
        <f t="shared" si="8"/>
        <v>0</v>
      </c>
    </row>
    <row r="32" spans="1:25" x14ac:dyDescent="0.2">
      <c r="A32" s="6" t="s">
        <v>20</v>
      </c>
      <c r="B32" s="5" t="s">
        <v>37</v>
      </c>
      <c r="C32" s="90"/>
      <c r="D32" s="76">
        <f>投入係数表!C32</f>
        <v>5.0751512785477257E-3</v>
      </c>
      <c r="E32" s="77">
        <f t="shared" si="9"/>
        <v>0.5075151278547726</v>
      </c>
      <c r="F32" s="76">
        <f>分析係数表!C35</f>
        <v>0.38334288443170961</v>
      </c>
      <c r="G32" s="77">
        <f t="shared" si="0"/>
        <v>0.19455231300457643</v>
      </c>
      <c r="H32" s="77">
        <v>0.2454208642612824</v>
      </c>
      <c r="I32" s="77">
        <f t="shared" si="1"/>
        <v>0.2454208642612824</v>
      </c>
      <c r="J32" s="76">
        <f>分析係数表!G35</f>
        <v>0.31383724189479584</v>
      </c>
      <c r="K32" s="78">
        <f t="shared" si="2"/>
        <v>7.7022207143197935E-2</v>
      </c>
      <c r="L32" s="79"/>
      <c r="M32" s="80"/>
      <c r="N32" s="81">
        <f>分析係数表!H35</f>
        <v>5.7098603095606881E-2</v>
      </c>
      <c r="O32" s="82">
        <f t="shared" si="3"/>
        <v>0.5250632498443365</v>
      </c>
      <c r="P32" s="76">
        <f>分析係数表!C35</f>
        <v>0.38334288443170961</v>
      </c>
      <c r="Q32" s="82">
        <f t="shared" si="4"/>
        <v>0.20127926070441535</v>
      </c>
      <c r="R32" s="83">
        <v>0.27145238362950747</v>
      </c>
      <c r="S32" s="84">
        <f t="shared" si="5"/>
        <v>0.51687324789078981</v>
      </c>
      <c r="T32" s="85">
        <f>分析係数表!F35</f>
        <v>0.64393160796038496</v>
      </c>
      <c r="U32" s="86">
        <f t="shared" si="6"/>
        <v>0.33283102162602296</v>
      </c>
      <c r="V32" s="87">
        <f>分析係数表!D35</f>
        <v>7.0354106325329346E-2</v>
      </c>
      <c r="W32" s="167">
        <f t="shared" si="7"/>
        <v>0</v>
      </c>
      <c r="X32" s="76">
        <f>分析係数表!E35</f>
        <v>6.4374474446416891E-2</v>
      </c>
      <c r="Y32" s="166">
        <f t="shared" si="8"/>
        <v>0</v>
      </c>
    </row>
    <row r="33" spans="1:25" x14ac:dyDescent="0.2">
      <c r="A33" s="6" t="s">
        <v>21</v>
      </c>
      <c r="B33" s="5" t="s">
        <v>38</v>
      </c>
      <c r="C33" s="90"/>
      <c r="D33" s="76">
        <f>投入係数表!C33</f>
        <v>1.9519812609798946E-3</v>
      </c>
      <c r="E33" s="77">
        <f t="shared" si="9"/>
        <v>0.19519812609798945</v>
      </c>
      <c r="F33" s="76">
        <f>分析係数表!C36</f>
        <v>0.89284634912959382</v>
      </c>
      <c r="G33" s="77">
        <f t="shared" si="0"/>
        <v>0.17428193424352798</v>
      </c>
      <c r="H33" s="77">
        <v>0.26175789087167173</v>
      </c>
      <c r="I33" s="77">
        <f t="shared" si="1"/>
        <v>0.26175789087167173</v>
      </c>
      <c r="J33" s="76">
        <f>分析係数表!G36</f>
        <v>2.3659252759121133E-2</v>
      </c>
      <c r="K33" s="78">
        <f t="shared" si="2"/>
        <v>6.1929961018273279E-3</v>
      </c>
      <c r="L33" s="79"/>
      <c r="M33" s="80"/>
      <c r="N33" s="81">
        <f>分析係数表!H36</f>
        <v>0.22140807672636126</v>
      </c>
      <c r="O33" s="82">
        <f t="shared" si="3"/>
        <v>2.0360085537131449</v>
      </c>
      <c r="P33" s="76">
        <f>分析係数表!C36</f>
        <v>0.89284634912959382</v>
      </c>
      <c r="Q33" s="82">
        <f t="shared" si="4"/>
        <v>1.8178428039794059</v>
      </c>
      <c r="R33" s="83">
        <v>1.8802582509775443</v>
      </c>
      <c r="S33" s="84">
        <f t="shared" si="5"/>
        <v>2.1420161418492158</v>
      </c>
      <c r="T33" s="85">
        <f>分析係数表!F36</f>
        <v>0.87728239225083537</v>
      </c>
      <c r="U33" s="86">
        <f t="shared" si="6"/>
        <v>1.8791530451613847</v>
      </c>
      <c r="V33" s="87">
        <f>分析係数表!D36</f>
        <v>1.2572142158020858E-2</v>
      </c>
      <c r="W33" s="167">
        <f t="shared" si="7"/>
        <v>0</v>
      </c>
      <c r="X33" s="76">
        <f>分析係数表!E36</f>
        <v>6.0582537378919303E-3</v>
      </c>
      <c r="Y33" s="166">
        <f t="shared" si="8"/>
        <v>0</v>
      </c>
    </row>
    <row r="34" spans="1:25" x14ac:dyDescent="0.2">
      <c r="A34" s="6" t="s">
        <v>22</v>
      </c>
      <c r="B34" s="5" t="s">
        <v>378</v>
      </c>
      <c r="C34" s="90"/>
      <c r="D34" s="76">
        <f>投入係数表!C34</f>
        <v>3.0060511419090375E-2</v>
      </c>
      <c r="E34" s="77">
        <f t="shared" si="9"/>
        <v>3.0060511419090377</v>
      </c>
      <c r="F34" s="76">
        <f>分析係数表!C37</f>
        <v>0.21490407922986354</v>
      </c>
      <c r="G34" s="77">
        <f t="shared" si="0"/>
        <v>0.64601265276984166</v>
      </c>
      <c r="H34" s="77">
        <v>0.72024302350257541</v>
      </c>
      <c r="I34" s="77">
        <f t="shared" si="1"/>
        <v>0.72024302350257541</v>
      </c>
      <c r="J34" s="76">
        <f>分析係数表!G37</f>
        <v>0.45930626057529611</v>
      </c>
      <c r="K34" s="78">
        <f t="shared" si="2"/>
        <v>0.33081212983041303</v>
      </c>
      <c r="L34" s="79"/>
      <c r="M34" s="80"/>
      <c r="N34" s="81">
        <f>分析係数表!H37</f>
        <v>4.6223715090992851E-2</v>
      </c>
      <c r="O34" s="82">
        <f t="shared" si="3"/>
        <v>0.42506073265779687</v>
      </c>
      <c r="P34" s="76">
        <f>分析係数表!C37</f>
        <v>0.21490407922986354</v>
      </c>
      <c r="Q34" s="82">
        <f t="shared" si="4"/>
        <v>9.134728536859503E-2</v>
      </c>
      <c r="R34" s="83">
        <v>0.10707273614524271</v>
      </c>
      <c r="S34" s="84">
        <f t="shared" si="5"/>
        <v>0.82731575964781812</v>
      </c>
      <c r="T34" s="85">
        <f>分析係数表!F37</f>
        <v>0.7057529610829103</v>
      </c>
      <c r="U34" s="86">
        <f t="shared" si="6"/>
        <v>0.58388054712200499</v>
      </c>
      <c r="V34" s="87">
        <f>分析係数表!D37</f>
        <v>0.14534686971235194</v>
      </c>
      <c r="W34" s="167">
        <f t="shared" si="7"/>
        <v>0</v>
      </c>
      <c r="X34" s="76">
        <f>分析係数表!E37</f>
        <v>0.13037225042301184</v>
      </c>
      <c r="Y34" s="166">
        <f t="shared" si="8"/>
        <v>0</v>
      </c>
    </row>
    <row r="35" spans="1:25" x14ac:dyDescent="0.2">
      <c r="A35" s="6" t="s">
        <v>23</v>
      </c>
      <c r="B35" s="5" t="s">
        <v>194</v>
      </c>
      <c r="C35" s="90"/>
      <c r="D35" s="76">
        <f>投入係数表!C35</f>
        <v>3.1231700175678315E-3</v>
      </c>
      <c r="E35" s="77">
        <f t="shared" si="9"/>
        <v>0.31231700175678317</v>
      </c>
      <c r="F35" s="76">
        <f>分析係数表!C38</f>
        <v>0.11038675651919128</v>
      </c>
      <c r="G35" s="77">
        <f t="shared" si="0"/>
        <v>3.4475660829729859E-2</v>
      </c>
      <c r="H35" s="77">
        <v>5.2879545514029465E-2</v>
      </c>
      <c r="I35" s="77">
        <f t="shared" si="1"/>
        <v>5.2879545514029465E-2</v>
      </c>
      <c r="J35" s="76">
        <f>分析係数表!G38</f>
        <v>0.31473468458209974</v>
      </c>
      <c r="K35" s="78">
        <f t="shared" si="2"/>
        <v>1.6643027078202852E-2</v>
      </c>
      <c r="L35" s="79"/>
      <c r="M35" s="80"/>
      <c r="N35" s="81">
        <f>分析係数表!H38</f>
        <v>4.1428317511906877E-2</v>
      </c>
      <c r="O35" s="82">
        <f t="shared" si="3"/>
        <v>0.3809635586349131</v>
      </c>
      <c r="P35" s="76">
        <f>分析係数表!C38</f>
        <v>0.11038675651919128</v>
      </c>
      <c r="Q35" s="82">
        <f t="shared" si="4"/>
        <v>4.2053331589716803E-2</v>
      </c>
      <c r="R35" s="83">
        <v>5.1134527270969669E-2</v>
      </c>
      <c r="S35" s="84">
        <f t="shared" si="5"/>
        <v>0.10401407278499913</v>
      </c>
      <c r="T35" s="85">
        <f>分析係数表!F38</f>
        <v>0.52516511045319969</v>
      </c>
      <c r="U35" s="86">
        <f t="shared" si="6"/>
        <v>5.4624562022821226E-2</v>
      </c>
      <c r="V35" s="87">
        <f>分析係数表!D38</f>
        <v>0.19152812571168298</v>
      </c>
      <c r="W35" s="167">
        <f t="shared" si="7"/>
        <v>0</v>
      </c>
      <c r="X35" s="76">
        <f>分析係数表!E38</f>
        <v>0.21156911865178774</v>
      </c>
      <c r="Y35" s="166">
        <f t="shared" si="8"/>
        <v>0</v>
      </c>
    </row>
    <row r="36" spans="1:25" x14ac:dyDescent="0.2">
      <c r="A36" s="6" t="s">
        <v>24</v>
      </c>
      <c r="B36" s="5" t="s">
        <v>39</v>
      </c>
      <c r="C36" s="90"/>
      <c r="D36" s="76">
        <f>投入係数表!C36</f>
        <v>0</v>
      </c>
      <c r="E36" s="77">
        <f t="shared" si="9"/>
        <v>0</v>
      </c>
      <c r="F36" s="76">
        <f>分析係数表!C39</f>
        <v>1</v>
      </c>
      <c r="G36" s="77">
        <f t="shared" si="0"/>
        <v>0</v>
      </c>
      <c r="H36" s="77">
        <v>3.0942460427711101E-2</v>
      </c>
      <c r="I36" s="77">
        <f t="shared" si="1"/>
        <v>3.0942460427711101E-2</v>
      </c>
      <c r="J36" s="76">
        <f>分析係数表!G39</f>
        <v>0.35137517630465442</v>
      </c>
      <c r="K36" s="78">
        <f t="shared" si="2"/>
        <v>1.0872412488086781E-2</v>
      </c>
      <c r="L36" s="79"/>
      <c r="M36" s="80"/>
      <c r="N36" s="81">
        <f>分析係数表!H39</f>
        <v>3.6128713984641667E-3</v>
      </c>
      <c r="O36" s="82">
        <f t="shared" si="3"/>
        <v>3.3222984362172615E-2</v>
      </c>
      <c r="P36" s="76">
        <f>分析係数表!C39</f>
        <v>1</v>
      </c>
      <c r="Q36" s="82">
        <f t="shared" si="4"/>
        <v>3.3222984362172615E-2</v>
      </c>
      <c r="R36" s="83">
        <v>4.6857035002464256E-2</v>
      </c>
      <c r="S36" s="84">
        <f t="shared" si="5"/>
        <v>7.7799495430175364E-2</v>
      </c>
      <c r="T36" s="85">
        <f>分析係数表!F39</f>
        <v>0.70210390220968499</v>
      </c>
      <c r="U36" s="86">
        <f t="shared" si="6"/>
        <v>5.4623329331470676E-2</v>
      </c>
      <c r="V36" s="87">
        <f>分析係数表!D39</f>
        <v>5.7357780912082747E-2</v>
      </c>
      <c r="W36" s="167">
        <f t="shared" si="7"/>
        <v>0</v>
      </c>
      <c r="X36" s="76">
        <f>分析係数表!E39</f>
        <v>7.2696285848613068E-2</v>
      </c>
      <c r="Y36" s="166">
        <f t="shared" si="8"/>
        <v>0</v>
      </c>
    </row>
    <row r="37" spans="1:25" x14ac:dyDescent="0.2">
      <c r="A37" s="6" t="s">
        <v>25</v>
      </c>
      <c r="B37" s="5" t="s">
        <v>40</v>
      </c>
      <c r="C37" s="90"/>
      <c r="D37" s="76">
        <f>投入係数表!C37</f>
        <v>0</v>
      </c>
      <c r="E37" s="77">
        <f t="shared" si="9"/>
        <v>0</v>
      </c>
      <c r="F37" s="76">
        <f>分析係数表!C40</f>
        <v>1</v>
      </c>
      <c r="G37" s="77">
        <f t="shared" si="0"/>
        <v>0</v>
      </c>
      <c r="H37" s="77">
        <v>7.7239999921722893E-4</v>
      </c>
      <c r="I37" s="77">
        <f t="shared" si="1"/>
        <v>7.7239999921722893E-4</v>
      </c>
      <c r="J37" s="76">
        <f>分析係数表!G40</f>
        <v>0.54518413597733706</v>
      </c>
      <c r="K37" s="78">
        <f t="shared" si="2"/>
        <v>4.2110022620214078E-4</v>
      </c>
      <c r="L37" s="79"/>
      <c r="M37" s="80"/>
      <c r="N37" s="81">
        <f>分析係数表!H40</f>
        <v>3.4256985428810838E-2</v>
      </c>
      <c r="O37" s="82">
        <f t="shared" si="3"/>
        <v>0.31501793606060063</v>
      </c>
      <c r="P37" s="76">
        <f>分析係数表!C40</f>
        <v>1</v>
      </c>
      <c r="Q37" s="82">
        <f t="shared" si="4"/>
        <v>0.31501793606060063</v>
      </c>
      <c r="R37" s="83">
        <v>0.31561184691132477</v>
      </c>
      <c r="S37" s="84">
        <f t="shared" si="5"/>
        <v>0.31638424691054201</v>
      </c>
      <c r="T37" s="85">
        <f>分析係数表!F40</f>
        <v>0.74197355996222847</v>
      </c>
      <c r="U37" s="86">
        <f t="shared" si="6"/>
        <v>0.23474874599618353</v>
      </c>
      <c r="V37" s="87">
        <f>分析係数表!D40</f>
        <v>8.6945231350330499E-2</v>
      </c>
      <c r="W37" s="167">
        <f t="shared" si="7"/>
        <v>0</v>
      </c>
      <c r="X37" s="76">
        <f>分析係数表!E40</f>
        <v>5.2738432483474977E-2</v>
      </c>
      <c r="Y37" s="166">
        <f t="shared" si="8"/>
        <v>0</v>
      </c>
    </row>
    <row r="38" spans="1:25" x14ac:dyDescent="0.2">
      <c r="A38" s="6" t="s">
        <v>26</v>
      </c>
      <c r="B38" s="5" t="s">
        <v>277</v>
      </c>
      <c r="C38" s="90"/>
      <c r="D38" s="76">
        <f>投入係数表!C38</f>
        <v>3.9039625219597894E-4</v>
      </c>
      <c r="E38" s="77">
        <f t="shared" si="9"/>
        <v>3.9039625219597897E-2</v>
      </c>
      <c r="F38" s="76">
        <f>分析係数表!C41</f>
        <v>0.81633454219164769</v>
      </c>
      <c r="G38" s="77">
        <f t="shared" si="0"/>
        <v>3.1869394580973952E-2</v>
      </c>
      <c r="H38" s="77">
        <v>3.583681660005552E-2</v>
      </c>
      <c r="I38" s="77">
        <f t="shared" si="1"/>
        <v>3.583681660005552E-2</v>
      </c>
      <c r="J38" s="76">
        <f>分析係数表!G41</f>
        <v>0.4395790436970945</v>
      </c>
      <c r="K38" s="78">
        <f t="shared" si="2"/>
        <v>1.5753113570200566E-2</v>
      </c>
      <c r="L38" s="79"/>
      <c r="M38" s="80"/>
      <c r="N38" s="81">
        <f>分析係数表!H41</f>
        <v>5.7994566183378615E-2</v>
      </c>
      <c r="O38" s="82">
        <f t="shared" si="3"/>
        <v>0.53330228311487526</v>
      </c>
      <c r="P38" s="76">
        <f>分析係数表!C41</f>
        <v>0.81633454219164769</v>
      </c>
      <c r="Q38" s="82">
        <f t="shared" si="4"/>
        <v>0.43535307513634219</v>
      </c>
      <c r="R38" s="83">
        <v>0.44340728874784213</v>
      </c>
      <c r="S38" s="84">
        <f t="shared" si="5"/>
        <v>0.47924410534789763</v>
      </c>
      <c r="T38" s="85">
        <f>分析係数表!F41</f>
        <v>0.54481811942347291</v>
      </c>
      <c r="U38" s="86">
        <f t="shared" si="6"/>
        <v>0.26110087222042633</v>
      </c>
      <c r="V38" s="87">
        <f>分析係数表!D41</f>
        <v>0.1336993822923816</v>
      </c>
      <c r="W38" s="167">
        <f t="shared" si="7"/>
        <v>0</v>
      </c>
      <c r="X38" s="76">
        <f>分析係数表!E41</f>
        <v>0.1303134294211851</v>
      </c>
      <c r="Y38" s="166">
        <f t="shared" si="8"/>
        <v>0</v>
      </c>
    </row>
    <row r="39" spans="1:25" x14ac:dyDescent="0.2">
      <c r="A39" s="6" t="s">
        <v>51</v>
      </c>
      <c r="B39" s="5" t="s">
        <v>368</v>
      </c>
      <c r="C39" s="90"/>
      <c r="D39" s="76">
        <f>投入係数表!C39</f>
        <v>1.9519812609798947E-4</v>
      </c>
      <c r="E39" s="77">
        <f>$C$5*D39</f>
        <v>1.9519812609798948E-2</v>
      </c>
      <c r="F39" s="76">
        <f>分析係数表!C42</f>
        <v>0.95937673900946019</v>
      </c>
      <c r="G39" s="77">
        <f>E39*F39</f>
        <v>1.8726854167664654E-2</v>
      </c>
      <c r="H39" s="77">
        <v>2.6218949103765442E-2</v>
      </c>
      <c r="I39" s="77">
        <f>C39+H39</f>
        <v>2.6218949103765442E-2</v>
      </c>
      <c r="J39" s="76">
        <f>分析係数表!G42</f>
        <v>0.48447864154948261</v>
      </c>
      <c r="K39" s="78">
        <f>I39*J39</f>
        <v>1.2702520844647307E-2</v>
      </c>
      <c r="L39" s="79"/>
      <c r="M39" s="80"/>
      <c r="N39" s="81">
        <f>分析係数表!H42</f>
        <v>1.0613716578219029E-2</v>
      </c>
      <c r="O39" s="82">
        <f t="shared" si="3"/>
        <v>9.7600855666382616E-2</v>
      </c>
      <c r="P39" s="76">
        <f>分析係数表!C42</f>
        <v>0.95937673900946019</v>
      </c>
      <c r="Q39" s="82">
        <f>O39*P39</f>
        <v>9.3635990633747154E-2</v>
      </c>
      <c r="R39" s="83">
        <v>9.8143367290456501E-2</v>
      </c>
      <c r="S39" s="84">
        <f>I39+R39</f>
        <v>0.12436231639422195</v>
      </c>
      <c r="T39" s="85">
        <f>分析係数表!F42</f>
        <v>0.55638100291854609</v>
      </c>
      <c r="U39" s="86">
        <f t="shared" si="6"/>
        <v>6.9192830320690749E-2</v>
      </c>
      <c r="V39" s="87">
        <f>分析係数表!D42</f>
        <v>0.13372247280445743</v>
      </c>
      <c r="W39" s="167">
        <f t="shared" si="7"/>
        <v>0</v>
      </c>
      <c r="X39" s="76">
        <f>分析係数表!E42</f>
        <v>9.7903953303263472E-2</v>
      </c>
      <c r="Y39" s="166">
        <f t="shared" si="8"/>
        <v>0</v>
      </c>
    </row>
    <row r="40" spans="1:25" x14ac:dyDescent="0.2">
      <c r="A40" s="6" t="s">
        <v>195</v>
      </c>
      <c r="B40" s="5" t="s">
        <v>41</v>
      </c>
      <c r="C40" s="90"/>
      <c r="D40" s="76">
        <f>投入係数表!C40</f>
        <v>1.9910208861994926E-2</v>
      </c>
      <c r="E40" s="77">
        <f>$C$5*D40</f>
        <v>1.9910208861994925</v>
      </c>
      <c r="F40" s="76">
        <f>分析係数表!C43</f>
        <v>0.4131437979732393</v>
      </c>
      <c r="G40" s="77">
        <f>E40*F40</f>
        <v>0.82257793076850294</v>
      </c>
      <c r="H40" s="77">
        <v>1.0689450736056871</v>
      </c>
      <c r="I40" s="77">
        <f>C40+H40</f>
        <v>1.0689450736056871</v>
      </c>
      <c r="J40" s="76">
        <f>分析係数表!G43</f>
        <v>0.33776204164621748</v>
      </c>
      <c r="K40" s="78">
        <f>I40*J40</f>
        <v>0.36104907046872309</v>
      </c>
      <c r="L40" s="79"/>
      <c r="M40" s="80"/>
      <c r="N40" s="81">
        <f>分析係数表!H43</f>
        <v>3.0226965224299098E-2</v>
      </c>
      <c r="O40" s="82">
        <f t="shared" si="3"/>
        <v>0.27795896454817709</v>
      </c>
      <c r="P40" s="76">
        <f>分析係数表!C43</f>
        <v>0.4131437979732393</v>
      </c>
      <c r="Q40" s="82">
        <f>O40*P40</f>
        <v>0.11483702229414286</v>
      </c>
      <c r="R40" s="83">
        <v>0.2054455260734159</v>
      </c>
      <c r="S40" s="84">
        <f>I40+R40</f>
        <v>1.274390599679103</v>
      </c>
      <c r="T40" s="85">
        <f>分析係数表!F43</f>
        <v>0.53379373203393399</v>
      </c>
      <c r="U40" s="86">
        <f t="shared" si="6"/>
        <v>0.68026171427167148</v>
      </c>
      <c r="V40" s="87">
        <f>分析係数表!D43</f>
        <v>0.11519315711982052</v>
      </c>
      <c r="W40" s="167">
        <f t="shared" si="7"/>
        <v>0</v>
      </c>
      <c r="X40" s="76">
        <f>分析係数表!E43</f>
        <v>9.142536633246863E-2</v>
      </c>
      <c r="Y40" s="166">
        <f t="shared" si="8"/>
        <v>0</v>
      </c>
    </row>
    <row r="41" spans="1:25" x14ac:dyDescent="0.2">
      <c r="A41" s="6" t="s">
        <v>341</v>
      </c>
      <c r="B41" s="5" t="s">
        <v>346</v>
      </c>
      <c r="C41" s="90"/>
      <c r="D41" s="76">
        <f>投入係数表!C41</f>
        <v>0</v>
      </c>
      <c r="E41" s="77">
        <f>$C$5*D41</f>
        <v>0</v>
      </c>
      <c r="F41" s="76">
        <f>分析係数表!C44</f>
        <v>0.45547864698968266</v>
      </c>
      <c r="G41" s="77">
        <f>E41*F41</f>
        <v>0</v>
      </c>
      <c r="H41" s="77">
        <v>2.0433174744638035E-3</v>
      </c>
      <c r="I41" s="77">
        <f>C41+H41</f>
        <v>2.0433174744638035E-3</v>
      </c>
      <c r="J41" s="76">
        <f>分析係数表!G44</f>
        <v>0.26709165419892017</v>
      </c>
      <c r="K41" s="78">
        <f>I41*J41</f>
        <v>5.4575304430809707E-4</v>
      </c>
      <c r="L41" s="79"/>
      <c r="M41" s="80"/>
      <c r="N41" s="81">
        <f>分析係数表!H44</f>
        <v>0.10779487886361411</v>
      </c>
      <c r="O41" s="82">
        <f t="shared" si="3"/>
        <v>0.99125243603482294</v>
      </c>
      <c r="P41" s="76">
        <f>分析係数表!C44</f>
        <v>0.45547864698968266</v>
      </c>
      <c r="Q41" s="82">
        <f>O41*P41</f>
        <v>0.45149431839036808</v>
      </c>
      <c r="R41" s="83">
        <v>0.4589706270626458</v>
      </c>
      <c r="S41" s="84">
        <f>I41+R41</f>
        <v>0.46101394453710959</v>
      </c>
      <c r="T41" s="85">
        <f>分析係数表!F44</f>
        <v>0.48806348793338972</v>
      </c>
      <c r="U41" s="86">
        <f t="shared" si="6"/>
        <v>0.22500407375671197</v>
      </c>
      <c r="V41" s="87">
        <f>分析係数表!D44</f>
        <v>0.21589800299225917</v>
      </c>
      <c r="W41" s="167">
        <f t="shared" si="7"/>
        <v>0</v>
      </c>
      <c r="X41" s="76">
        <f>分析係数表!E44</f>
        <v>0.16906264229493267</v>
      </c>
      <c r="Y41" s="166">
        <f t="shared" si="8"/>
        <v>0</v>
      </c>
    </row>
    <row r="42" spans="1:25" x14ac:dyDescent="0.2">
      <c r="A42" s="6" t="s">
        <v>342</v>
      </c>
      <c r="B42" s="5" t="s">
        <v>279</v>
      </c>
      <c r="C42" s="90"/>
      <c r="D42" s="76">
        <f>投入係数表!C42</f>
        <v>1.1711887565879367E-3</v>
      </c>
      <c r="E42" s="77">
        <f>$C$5*D42</f>
        <v>0.11711887565879367</v>
      </c>
      <c r="F42" s="76">
        <f>分析係数表!C45</f>
        <v>1</v>
      </c>
      <c r="G42" s="77">
        <f>E42*F42</f>
        <v>0.11711887565879367</v>
      </c>
      <c r="H42" s="77">
        <v>0.13902341198595955</v>
      </c>
      <c r="I42" s="77">
        <f>C42+H42</f>
        <v>0.13902341198595955</v>
      </c>
      <c r="J42" s="76">
        <f>分析係数表!G45</f>
        <v>0</v>
      </c>
      <c r="K42" s="78">
        <f>I42*J42</f>
        <v>0</v>
      </c>
      <c r="L42" s="79"/>
      <c r="M42" s="80"/>
      <c r="N42" s="81">
        <f>分析係数表!H45</f>
        <v>0</v>
      </c>
      <c r="O42" s="82">
        <f t="shared" si="3"/>
        <v>0</v>
      </c>
      <c r="P42" s="76">
        <f>分析係数表!C45</f>
        <v>1</v>
      </c>
      <c r="Q42" s="82">
        <f>O42*P42</f>
        <v>0</v>
      </c>
      <c r="R42" s="83">
        <v>9.8623120738522939E-3</v>
      </c>
      <c r="S42" s="84">
        <f>I42+R42</f>
        <v>0.14888572405981185</v>
      </c>
      <c r="T42" s="85">
        <f>分析係数表!F45</f>
        <v>0</v>
      </c>
      <c r="U42" s="86">
        <f t="shared" si="6"/>
        <v>0</v>
      </c>
      <c r="V42" s="87">
        <f>分析係数表!D45</f>
        <v>0</v>
      </c>
      <c r="W42" s="167">
        <f t="shared" si="7"/>
        <v>0</v>
      </c>
      <c r="X42" s="76">
        <f>分析係数表!E45</f>
        <v>0</v>
      </c>
      <c r="Y42" s="166">
        <f t="shared" si="8"/>
        <v>0</v>
      </c>
    </row>
    <row r="43" spans="1:25" x14ac:dyDescent="0.2">
      <c r="A43" s="6" t="s">
        <v>343</v>
      </c>
      <c r="B43" s="5" t="s">
        <v>280</v>
      </c>
      <c r="C43" s="90"/>
      <c r="D43" s="76">
        <f>投入係数表!C43</f>
        <v>4.0991606480577786E-3</v>
      </c>
      <c r="E43" s="77">
        <f>$C$5*D43</f>
        <v>0.40991606480577786</v>
      </c>
      <c r="F43" s="76">
        <f>分析係数表!C46</f>
        <v>0.339622641509434</v>
      </c>
      <c r="G43" s="77">
        <f>E43*F43</f>
        <v>0.1392167767264906</v>
      </c>
      <c r="H43" s="77">
        <v>0.16322415543960406</v>
      </c>
      <c r="I43" s="77">
        <f>C43+H43</f>
        <v>0.16322415543960406</v>
      </c>
      <c r="J43" s="76">
        <f>分析係数表!G46</f>
        <v>9.1833387996064289E-3</v>
      </c>
      <c r="K43" s="78">
        <f>I43*J43</f>
        <v>1.4989427196815067E-3</v>
      </c>
      <c r="L43" s="79"/>
      <c r="M43" s="80"/>
      <c r="N43" s="81">
        <f>分析係数表!H46</f>
        <v>2.0661561732582222E-2</v>
      </c>
      <c r="O43" s="82">
        <f t="shared" si="3"/>
        <v>0.18999811137242492</v>
      </c>
      <c r="P43" s="76">
        <f>分析係数表!C46</f>
        <v>0.339622641509434</v>
      </c>
      <c r="Q43" s="82">
        <f>O43*P43</f>
        <v>6.4527660466106584E-2</v>
      </c>
      <c r="R43" s="83">
        <v>7.192079654368376E-2</v>
      </c>
      <c r="S43" s="84">
        <f>I43+R43</f>
        <v>0.23514495198328783</v>
      </c>
      <c r="T43" s="85">
        <f>分析係数表!F46</f>
        <v>0.31321744834371923</v>
      </c>
      <c r="U43" s="86">
        <f t="shared" si="6"/>
        <v>7.36515018511118E-2</v>
      </c>
      <c r="V43" s="87">
        <f>分析係数表!D46</f>
        <v>3.9357166284027549E-3</v>
      </c>
      <c r="W43" s="167">
        <f t="shared" si="7"/>
        <v>0</v>
      </c>
      <c r="X43" s="76">
        <f>分析係数表!E46</f>
        <v>1.0167267956707117E-2</v>
      </c>
      <c r="Y43" s="166">
        <f t="shared" si="8"/>
        <v>0</v>
      </c>
    </row>
    <row r="44" spans="1:25" x14ac:dyDescent="0.2">
      <c r="A44" s="192">
        <v>40</v>
      </c>
      <c r="B44" s="14" t="s">
        <v>151</v>
      </c>
      <c r="C44" s="197">
        <f>SUM(C5:C43)</f>
        <v>100</v>
      </c>
      <c r="D44" s="92">
        <f>投入係数表!C44</f>
        <v>0.54518836619168454</v>
      </c>
      <c r="E44" s="91">
        <f>SUM(E5:E43)</f>
        <v>54.518836619168461</v>
      </c>
      <c r="F44" s="92">
        <f>分析係数表!C47</f>
        <v>0.37586044165269894</v>
      </c>
      <c r="G44" s="91">
        <f>SUM(G5:G43)</f>
        <v>10.814302509648261</v>
      </c>
      <c r="H44" s="91">
        <f>SUM(H5:H43)</f>
        <v>12.245736353689924</v>
      </c>
      <c r="I44" s="91">
        <f>SUM(I5:I43)</f>
        <v>112.24573635368991</v>
      </c>
      <c r="J44" s="92">
        <f>分析係数表!G47</f>
        <v>0.22454849559823431</v>
      </c>
      <c r="K44" s="93">
        <f>SUM(K5:K43)</f>
        <v>14.658440700018099</v>
      </c>
      <c r="L44" s="94">
        <f>最終需要_まとめ!$L$33</f>
        <v>0.62733333333333341</v>
      </c>
      <c r="M44" s="91">
        <f>K44*L44</f>
        <v>9.1957284658113547</v>
      </c>
      <c r="N44" s="95">
        <f>分析係数表!H47</f>
        <v>1</v>
      </c>
      <c r="O44" s="96">
        <f>SUM(O5:O43)</f>
        <v>9.1957284658113547</v>
      </c>
      <c r="P44" s="92">
        <f>分析係数表!C47</f>
        <v>0.37586044165269894</v>
      </c>
      <c r="Q44" s="96">
        <f>SUM(Q5:Q43)</f>
        <v>4.3908034284013562</v>
      </c>
      <c r="R44" s="91">
        <f>SUM(R5:R43)</f>
        <v>4.8628733060648344</v>
      </c>
      <c r="S44" s="97">
        <f>SUM(S5:S43)</f>
        <v>117.10860965975476</v>
      </c>
      <c r="T44" s="98">
        <f>分析係数表!F47</f>
        <v>0.4514453000332283</v>
      </c>
      <c r="U44" s="99">
        <f>SUM(U5:U43)</f>
        <v>54.499647514776967</v>
      </c>
      <c r="V44" s="100">
        <f>分析係数表!D47</f>
        <v>6.1166352989693973E-2</v>
      </c>
      <c r="W44" s="164">
        <f>SUM(W5:W43)</f>
        <v>31</v>
      </c>
      <c r="X44" s="92">
        <f>分析係数表!E47</f>
        <v>5.2427176815309715E-2</v>
      </c>
      <c r="Y44" s="165">
        <f>SUM(Y5:Y43)</f>
        <v>16</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6"/>
  <sheetViews>
    <sheetView showGridLines="0" workbookViewId="0">
      <pane xSplit="2" ySplit="4" topLeftCell="C11" activePane="bottomRight" state="frozen"/>
      <selection activeCell="A19" sqref="A19"/>
      <selection pane="topRight" activeCell="A19" sqref="A19"/>
      <selection pane="bottomLeft" activeCell="A19" sqref="A19"/>
      <selection pane="bottomRight" activeCell="K46" sqref="K46"/>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266</v>
      </c>
      <c r="S2" s="3" t="s">
        <v>153</v>
      </c>
      <c r="U2" s="64" t="s">
        <v>210</v>
      </c>
      <c r="W2" s="3" t="s">
        <v>130</v>
      </c>
      <c r="Y2" s="3" t="s">
        <v>154</v>
      </c>
    </row>
    <row r="3" spans="1:25" ht="44" x14ac:dyDescent="0.2">
      <c r="B3" s="65"/>
      <c r="C3" s="66" t="s">
        <v>228</v>
      </c>
      <c r="D3" s="66" t="s">
        <v>308</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投入係数表!D5</f>
        <v>0</v>
      </c>
      <c r="E5" s="77">
        <f t="shared" ref="E5:E38" si="0">$C$6*D5</f>
        <v>0</v>
      </c>
      <c r="F5" s="76">
        <f>分析係数表!C8</f>
        <v>0.31930596918295995</v>
      </c>
      <c r="G5" s="77">
        <f t="shared" ref="G5:G38" si="1">E5*F5</f>
        <v>0</v>
      </c>
      <c r="H5" s="77">
        <f t="array" ref="H5:H43">MMULT(逆行列係数!C5:AO43,'2'!G5:G43)</f>
        <v>1.771521244643609E-2</v>
      </c>
      <c r="I5" s="77">
        <f t="shared" ref="I5:I38" si="2">C5+H5</f>
        <v>1.771521244643609E-2</v>
      </c>
      <c r="J5" s="76">
        <f>分析係数表!G8</f>
        <v>0.11985164942416553</v>
      </c>
      <c r="K5" s="78">
        <f t="shared" ref="K5:K38" si="3">I5*J5</f>
        <v>2.1231974316048719E-3</v>
      </c>
      <c r="L5" s="79" t="s">
        <v>182</v>
      </c>
      <c r="M5" s="80" t="s">
        <v>182</v>
      </c>
      <c r="N5" s="81">
        <f>分析係数表!H8</f>
        <v>1.0269115390614515E-2</v>
      </c>
      <c r="O5" s="82">
        <f t="shared" ref="O5:O43" si="4">$M$44*N5</f>
        <v>0.16375334784100698</v>
      </c>
      <c r="P5" s="76">
        <f>分析係数表!C8</f>
        <v>0.31930596918295995</v>
      </c>
      <c r="Q5" s="82">
        <f t="shared" ref="Q5:Q38" si="5">O5*P5</f>
        <v>5.2287421439327096E-2</v>
      </c>
      <c r="R5" s="83">
        <f t="array" ref="R5:R43">MMULT(逆行列係数!C5:AO43,'2'!Q5:Q43)</f>
        <v>6.7701480596734989E-2</v>
      </c>
      <c r="S5" s="84">
        <f t="shared" ref="S5:S38" si="6">I5+R5</f>
        <v>8.541669304317108E-2</v>
      </c>
      <c r="T5" s="85">
        <f>分析係数表!F8</f>
        <v>0.45168846379074762</v>
      </c>
      <c r="U5" s="86">
        <f t="shared" ref="U5:U43" si="7">S5*T5</f>
        <v>3.8581734862755783E-2</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75">
        <f>最終需要_まとめ!$C$7</f>
        <v>100</v>
      </c>
      <c r="D6" s="76">
        <f>投入係数表!D6</f>
        <v>0.15686274509803921</v>
      </c>
      <c r="E6" s="77">
        <f t="shared" si="0"/>
        <v>15.686274509803921</v>
      </c>
      <c r="F6" s="76">
        <f>分析係数表!C9</f>
        <v>0.10538116591928248</v>
      </c>
      <c r="G6" s="77">
        <f t="shared" si="1"/>
        <v>1.6530378967730586</v>
      </c>
      <c r="H6" s="77">
        <v>1.6808496915801192</v>
      </c>
      <c r="I6" s="77">
        <f t="shared" si="2"/>
        <v>101.68084969158012</v>
      </c>
      <c r="J6" s="76">
        <f>分析係数表!G9</f>
        <v>0.23529411764705882</v>
      </c>
      <c r="K6" s="78">
        <f t="shared" si="3"/>
        <v>23.924905809783557</v>
      </c>
      <c r="L6" s="79"/>
      <c r="M6" s="80"/>
      <c r="N6" s="81">
        <f>分析係数表!H9</f>
        <v>5.5136190016722222E-4</v>
      </c>
      <c r="O6" s="82">
        <f t="shared" si="4"/>
        <v>8.7921260585775551E-3</v>
      </c>
      <c r="P6" s="76">
        <f>分析係数表!C9</f>
        <v>0.10538116591928248</v>
      </c>
      <c r="Q6" s="82">
        <f t="shared" si="5"/>
        <v>9.2652449496220845E-4</v>
      </c>
      <c r="R6" s="83">
        <v>1.0954983647919654E-3</v>
      </c>
      <c r="S6" s="84">
        <f t="shared" si="6"/>
        <v>101.68194518994491</v>
      </c>
      <c r="T6" s="85">
        <f>分析係数表!F9</f>
        <v>0.68627450980392157</v>
      </c>
      <c r="U6" s="86">
        <f t="shared" si="7"/>
        <v>69.781727091138663</v>
      </c>
      <c r="V6" s="87">
        <f>分析係数表!D9</f>
        <v>0.17647058823529413</v>
      </c>
      <c r="W6" s="167">
        <f t="shared" si="8"/>
        <v>18</v>
      </c>
      <c r="X6" s="76">
        <f>分析係数表!E9</f>
        <v>0.11764705882352941</v>
      </c>
      <c r="Y6" s="166">
        <f t="shared" si="9"/>
        <v>12</v>
      </c>
    </row>
    <row r="7" spans="1:25" x14ac:dyDescent="0.2">
      <c r="A7" s="6" t="s">
        <v>221</v>
      </c>
      <c r="B7" s="5" t="s">
        <v>267</v>
      </c>
      <c r="C7" s="90"/>
      <c r="D7" s="76">
        <f>投入係数表!D7</f>
        <v>0</v>
      </c>
      <c r="E7" s="77">
        <f t="shared" si="0"/>
        <v>0</v>
      </c>
      <c r="F7" s="76">
        <f>分析係数表!C10</f>
        <v>4.5045045045044585E-3</v>
      </c>
      <c r="G7" s="77">
        <f t="shared" si="1"/>
        <v>0</v>
      </c>
      <c r="H7" s="77">
        <v>4.3801634812745755E-5</v>
      </c>
      <c r="I7" s="77">
        <f t="shared" si="2"/>
        <v>4.3801634812745755E-5</v>
      </c>
      <c r="J7" s="76">
        <f>分析係数表!G10</f>
        <v>0.2857142857142857</v>
      </c>
      <c r="K7" s="78">
        <f t="shared" si="3"/>
        <v>1.2514752803641644E-5</v>
      </c>
      <c r="L7" s="79"/>
      <c r="M7" s="80"/>
      <c r="N7" s="81">
        <f>分析係数表!H10</f>
        <v>1.0301761818913889E-3</v>
      </c>
      <c r="O7" s="82">
        <f t="shared" si="4"/>
        <v>1.6427393425237011E-2</v>
      </c>
      <c r="P7" s="76">
        <f>分析係数表!C10</f>
        <v>4.5045045045044585E-3</v>
      </c>
      <c r="Q7" s="82">
        <f t="shared" si="5"/>
        <v>7.3997267681247044E-5</v>
      </c>
      <c r="R7" s="83">
        <v>1.0970749799412884E-4</v>
      </c>
      <c r="S7" s="84">
        <f t="shared" si="6"/>
        <v>1.535091328068746E-4</v>
      </c>
      <c r="T7" s="85">
        <f>分析係数表!F10</f>
        <v>0.5714285714285714</v>
      </c>
      <c r="U7" s="86">
        <f t="shared" si="7"/>
        <v>8.7719504461071187E-5</v>
      </c>
      <c r="V7" s="87">
        <f>分析係数表!D10</f>
        <v>0</v>
      </c>
      <c r="W7" s="167">
        <f t="shared" si="8"/>
        <v>0</v>
      </c>
      <c r="X7" s="76">
        <f>分析係数表!E10</f>
        <v>0</v>
      </c>
      <c r="Y7" s="166">
        <f t="shared" si="9"/>
        <v>0</v>
      </c>
    </row>
    <row r="8" spans="1:25" x14ac:dyDescent="0.2">
      <c r="A8" s="6" t="s">
        <v>222</v>
      </c>
      <c r="B8" s="5" t="s">
        <v>27</v>
      </c>
      <c r="C8" s="90"/>
      <c r="D8" s="76">
        <f>投入係数表!D8</f>
        <v>0</v>
      </c>
      <c r="E8" s="77">
        <f t="shared" si="0"/>
        <v>0</v>
      </c>
      <c r="F8" s="76">
        <f>分析係数表!C11</f>
        <v>3.1931139802859887E-3</v>
      </c>
      <c r="G8" s="77">
        <f t="shared" si="1"/>
        <v>0</v>
      </c>
      <c r="H8" s="77">
        <v>2.5765672241998675E-5</v>
      </c>
      <c r="I8" s="77">
        <f t="shared" si="2"/>
        <v>2.5765672241998675E-5</v>
      </c>
      <c r="J8" s="76">
        <f>分析係数表!G11</f>
        <v>0.37142857142857144</v>
      </c>
      <c r="K8" s="78">
        <f t="shared" si="3"/>
        <v>9.5701068327423645E-6</v>
      </c>
      <c r="L8" s="79"/>
      <c r="M8" s="80"/>
      <c r="N8" s="81">
        <f>分析係数表!H11</f>
        <v>-1.8136904610763891E-5</v>
      </c>
      <c r="O8" s="82">
        <f t="shared" si="4"/>
        <v>-2.8921467297952485E-4</v>
      </c>
      <c r="P8" s="76">
        <f>分析係数表!C11</f>
        <v>3.1931139802859887E-3</v>
      </c>
      <c r="Q8" s="82">
        <f t="shared" si="5"/>
        <v>-9.2349541559476115E-7</v>
      </c>
      <c r="R8" s="83">
        <v>2.0586709244841631E-4</v>
      </c>
      <c r="S8" s="84">
        <f t="shared" si="6"/>
        <v>2.31632764690415E-4</v>
      </c>
      <c r="T8" s="85">
        <f>分析係数表!F11</f>
        <v>0.6</v>
      </c>
      <c r="U8" s="86">
        <f t="shared" si="7"/>
        <v>1.3897965881424899E-4</v>
      </c>
      <c r="V8" s="87">
        <f>分析係数表!D11</f>
        <v>2.8571428571428571E-2</v>
      </c>
      <c r="W8" s="167">
        <f t="shared" si="8"/>
        <v>0</v>
      </c>
      <c r="X8" s="76">
        <f>分析係数表!E11</f>
        <v>0</v>
      </c>
      <c r="Y8" s="166">
        <f t="shared" si="9"/>
        <v>0</v>
      </c>
    </row>
    <row r="9" spans="1:25" x14ac:dyDescent="0.2">
      <c r="A9" s="6" t="s">
        <v>223</v>
      </c>
      <c r="B9" s="5" t="s">
        <v>191</v>
      </c>
      <c r="C9" s="90"/>
      <c r="D9" s="76">
        <f>投入係数表!D9</f>
        <v>3.9215686274509803E-2</v>
      </c>
      <c r="E9" s="77">
        <f t="shared" si="0"/>
        <v>3.9215686274509802</v>
      </c>
      <c r="F9" s="76">
        <f>分析係数表!C12</f>
        <v>6.6043595279642764E-2</v>
      </c>
      <c r="G9" s="77">
        <f t="shared" si="1"/>
        <v>0.25899449129271673</v>
      </c>
      <c r="H9" s="77">
        <v>0.26716879795283788</v>
      </c>
      <c r="I9" s="77">
        <f t="shared" si="2"/>
        <v>0.26716879795283788</v>
      </c>
      <c r="J9" s="76">
        <f>分析係数表!G12</f>
        <v>0.14090852981113441</v>
      </c>
      <c r="K9" s="78">
        <f t="shared" si="3"/>
        <v>3.7646362530942404E-2</v>
      </c>
      <c r="L9" s="79"/>
      <c r="M9" s="80"/>
      <c r="N9" s="81">
        <f>分析係数表!H12</f>
        <v>8.4811793340854105E-2</v>
      </c>
      <c r="O9" s="82">
        <f t="shared" si="4"/>
        <v>1.3524256537868542</v>
      </c>
      <c r="P9" s="76">
        <f>分析係数表!C12</f>
        <v>6.6043595279642764E-2</v>
      </c>
      <c r="Q9" s="82">
        <f t="shared" si="5"/>
        <v>8.9319052524505269E-2</v>
      </c>
      <c r="R9" s="83">
        <v>9.99683119492428E-2</v>
      </c>
      <c r="S9" s="84">
        <f t="shared" si="6"/>
        <v>0.3671371099020807</v>
      </c>
      <c r="T9" s="85">
        <f>分析係数表!F12</f>
        <v>0.31027033699543266</v>
      </c>
      <c r="U9" s="86">
        <f t="shared" si="7"/>
        <v>0.11391175481284778</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投入係数表!D10</f>
        <v>0</v>
      </c>
      <c r="E10" s="77">
        <f t="shared" si="0"/>
        <v>0</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0.21974530852984298</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投入係数表!D11</f>
        <v>0</v>
      </c>
      <c r="E11" s="77">
        <f t="shared" si="0"/>
        <v>0</v>
      </c>
      <c r="F11" s="76">
        <f>分析係数表!C14</f>
        <v>0.21132596685082872</v>
      </c>
      <c r="G11" s="77">
        <f t="shared" si="1"/>
        <v>0</v>
      </c>
      <c r="H11" s="77">
        <v>7.5111545078908543E-3</v>
      </c>
      <c r="I11" s="77">
        <f t="shared" si="2"/>
        <v>7.5111545078908543E-3</v>
      </c>
      <c r="J11" s="76">
        <f>分析係数表!G14</f>
        <v>0.15875192868163895</v>
      </c>
      <c r="K11" s="78">
        <f t="shared" si="3"/>
        <v>1.1924102647534599E-3</v>
      </c>
      <c r="L11" s="79"/>
      <c r="M11" s="80"/>
      <c r="N11" s="81">
        <f>分析係数表!H14</f>
        <v>1.0700773720350694E-3</v>
      </c>
      <c r="O11" s="82">
        <f t="shared" si="4"/>
        <v>1.7063665705791965E-2</v>
      </c>
      <c r="P11" s="76">
        <f>分析係数表!C14</f>
        <v>0.21132596685082872</v>
      </c>
      <c r="Q11" s="82">
        <f t="shared" si="5"/>
        <v>3.6059956532958157E-3</v>
      </c>
      <c r="R11" s="83">
        <v>1.9176320651005014E-2</v>
      </c>
      <c r="S11" s="84">
        <f t="shared" si="6"/>
        <v>2.6687475158895867E-2</v>
      </c>
      <c r="T11" s="85">
        <f>分析係数表!F14</f>
        <v>0.30327447282701869</v>
      </c>
      <c r="U11" s="86">
        <f t="shared" si="7"/>
        <v>8.0936299598983012E-3</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投入係数表!D12</f>
        <v>0</v>
      </c>
      <c r="E12" s="77">
        <f t="shared" si="0"/>
        <v>0</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0.12470936698877111</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投入係数表!D13</f>
        <v>0</v>
      </c>
      <c r="E13" s="77">
        <f t="shared" si="0"/>
        <v>0</v>
      </c>
      <c r="F13" s="76">
        <f>分析係数表!C16</f>
        <v>5.160637490513531E-2</v>
      </c>
      <c r="G13" s="77">
        <f t="shared" si="1"/>
        <v>0</v>
      </c>
      <c r="H13" s="77">
        <v>2.4785244052021077E-3</v>
      </c>
      <c r="I13" s="77">
        <f t="shared" si="2"/>
        <v>2.4785244052021077E-3</v>
      </c>
      <c r="J13" s="76">
        <f>分析係数表!G16</f>
        <v>3.3358042994810974E-2</v>
      </c>
      <c r="K13" s="78">
        <f t="shared" si="3"/>
        <v>8.2678723672420203E-5</v>
      </c>
      <c r="L13" s="79"/>
      <c r="M13" s="80"/>
      <c r="N13" s="81">
        <f>分析係数表!H16</f>
        <v>1.6069297485136805E-2</v>
      </c>
      <c r="O13" s="82">
        <f t="shared" si="4"/>
        <v>0.256244200259859</v>
      </c>
      <c r="P13" s="76">
        <f>分析係数表!C16</f>
        <v>5.160637490513531E-2</v>
      </c>
      <c r="Q13" s="82">
        <f t="shared" si="5"/>
        <v>1.3223834265876854E-2</v>
      </c>
      <c r="R13" s="83">
        <v>1.5093165735083418E-2</v>
      </c>
      <c r="S13" s="84">
        <f t="shared" si="6"/>
        <v>1.7571690140285527E-2</v>
      </c>
      <c r="T13" s="85">
        <f>分析係数表!F16</f>
        <v>0.28836174944403259</v>
      </c>
      <c r="U13" s="86">
        <f t="shared" si="7"/>
        <v>5.0670033095411926E-3</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投入係数表!D14</f>
        <v>0</v>
      </c>
      <c r="E14" s="77">
        <f t="shared" si="0"/>
        <v>0</v>
      </c>
      <c r="F14" s="76">
        <f>分析係数表!C17</f>
        <v>0.10194271980773084</v>
      </c>
      <c r="G14" s="77">
        <f t="shared" si="1"/>
        <v>0</v>
      </c>
      <c r="H14" s="77">
        <v>6.5437054277315814E-3</v>
      </c>
      <c r="I14" s="77">
        <f t="shared" si="2"/>
        <v>6.5437054277315814E-3</v>
      </c>
      <c r="J14" s="76">
        <f>分析係数表!G17</f>
        <v>0.21196160054370911</v>
      </c>
      <c r="K14" s="78">
        <f t="shared" si="3"/>
        <v>1.3870142759485427E-3</v>
      </c>
      <c r="L14" s="79"/>
      <c r="M14" s="80"/>
      <c r="N14" s="81">
        <f>分析係数表!H17</f>
        <v>2.8221023574348612E-3</v>
      </c>
      <c r="O14" s="82">
        <f t="shared" si="4"/>
        <v>4.5001803115614067E-2</v>
      </c>
      <c r="P14" s="76">
        <f>分析係数表!C17</f>
        <v>0.10194271980773084</v>
      </c>
      <c r="Q14" s="82">
        <f t="shared" si="5"/>
        <v>4.5876062058577138E-3</v>
      </c>
      <c r="R14" s="83">
        <v>1.0062280794525893E-2</v>
      </c>
      <c r="S14" s="84">
        <f t="shared" si="6"/>
        <v>1.6605986222257473E-2</v>
      </c>
      <c r="T14" s="85">
        <f>分析係数表!F17</f>
        <v>0.32180783280944697</v>
      </c>
      <c r="U14" s="86">
        <f t="shared" si="7"/>
        <v>5.3439364378482122E-3</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投入係数表!D15</f>
        <v>0</v>
      </c>
      <c r="E15" s="77">
        <f t="shared" si="0"/>
        <v>0</v>
      </c>
      <c r="F15" s="76">
        <f>分析係数表!C18</f>
        <v>6.449787835926446E-2</v>
      </c>
      <c r="G15" s="77">
        <f t="shared" si="1"/>
        <v>0</v>
      </c>
      <c r="H15" s="77">
        <v>3.712356228209808E-4</v>
      </c>
      <c r="I15" s="77">
        <f t="shared" si="2"/>
        <v>3.712356228209808E-4</v>
      </c>
      <c r="J15" s="76">
        <f>分析係数表!G18</f>
        <v>0.21547360809833696</v>
      </c>
      <c r="K15" s="78">
        <f t="shared" si="3"/>
        <v>7.9991479103870048E-5</v>
      </c>
      <c r="L15" s="79"/>
      <c r="M15" s="80"/>
      <c r="N15" s="81">
        <f>分析係数表!H18</f>
        <v>4.2077618696972224E-4</v>
      </c>
      <c r="O15" s="82">
        <f t="shared" si="4"/>
        <v>6.7097804131249763E-3</v>
      </c>
      <c r="P15" s="76">
        <f>分析係数表!C18</f>
        <v>6.449787835926446E-2</v>
      </c>
      <c r="Q15" s="82">
        <f t="shared" si="5"/>
        <v>4.3276660090310994E-4</v>
      </c>
      <c r="R15" s="83">
        <v>1.1122547179582185E-3</v>
      </c>
      <c r="S15" s="84">
        <f t="shared" si="6"/>
        <v>1.4834903407791992E-3</v>
      </c>
      <c r="T15" s="85">
        <f>分析係数表!F18</f>
        <v>0.45914678235719453</v>
      </c>
      <c r="U15" s="86">
        <f t="shared" si="7"/>
        <v>6.8113981662674733E-4</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投入係数表!D16</f>
        <v>0</v>
      </c>
      <c r="E16" s="77">
        <f t="shared" si="0"/>
        <v>0</v>
      </c>
      <c r="F16" s="76">
        <f>分析係数表!C19</f>
        <v>8.3816636211964779E-2</v>
      </c>
      <c r="G16" s="77">
        <f t="shared" si="1"/>
        <v>0</v>
      </c>
      <c r="H16" s="77">
        <v>3.9047682715967046E-4</v>
      </c>
      <c r="I16" s="77">
        <f t="shared" si="2"/>
        <v>3.9047682715967046E-4</v>
      </c>
      <c r="J16" s="76">
        <f>分析係数表!G19</f>
        <v>5.7589381288803254E-2</v>
      </c>
      <c r="K16" s="78">
        <f t="shared" si="3"/>
        <v>2.2487318883740387E-5</v>
      </c>
      <c r="L16" s="79"/>
      <c r="M16" s="80"/>
      <c r="N16" s="81">
        <f>分析係数表!H19</f>
        <v>-1.0882142766458335E-4</v>
      </c>
      <c r="O16" s="82">
        <f t="shared" si="4"/>
        <v>-1.7352880378771491E-3</v>
      </c>
      <c r="P16" s="76">
        <f>分析係数表!C19</f>
        <v>8.3816636211964779E-2</v>
      </c>
      <c r="Q16" s="82">
        <f t="shared" si="5"/>
        <v>-1.4544600619372316E-4</v>
      </c>
      <c r="R16" s="83">
        <v>9.4050770299143648E-4</v>
      </c>
      <c r="S16" s="84">
        <f t="shared" si="6"/>
        <v>1.3309845301511069E-3</v>
      </c>
      <c r="T16" s="85">
        <f>分析係数表!F19</f>
        <v>0.2397773496039392</v>
      </c>
      <c r="U16" s="86">
        <f t="shared" si="7"/>
        <v>3.1913994300347671E-4</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投入係数表!D17</f>
        <v>0</v>
      </c>
      <c r="E17" s="77">
        <f t="shared" si="0"/>
        <v>0</v>
      </c>
      <c r="F17" s="76">
        <f>分析係数表!C20</f>
        <v>0.20483184148778999</v>
      </c>
      <c r="G17" s="77">
        <f t="shared" si="1"/>
        <v>0</v>
      </c>
      <c r="H17" s="77">
        <v>1.1546355476852372E-3</v>
      </c>
      <c r="I17" s="77">
        <f t="shared" si="2"/>
        <v>1.1546355476852372E-3</v>
      </c>
      <c r="J17" s="76">
        <f>分析係数表!G20</f>
        <v>0.10000439000834102</v>
      </c>
      <c r="K17" s="78">
        <f t="shared" si="3"/>
        <v>1.154686236282089E-4</v>
      </c>
      <c r="L17" s="79"/>
      <c r="M17" s="80"/>
      <c r="N17" s="81">
        <f>分析係数表!H20</f>
        <v>5.2234285279000004E-4</v>
      </c>
      <c r="O17" s="82">
        <f t="shared" si="4"/>
        <v>8.329382581810315E-3</v>
      </c>
      <c r="P17" s="76">
        <f>分析係数表!C20</f>
        <v>0.20483184148778999</v>
      </c>
      <c r="Q17" s="82">
        <f t="shared" si="5"/>
        <v>1.7061227726885293E-3</v>
      </c>
      <c r="R17" s="83">
        <v>6.0543397430085416E-3</v>
      </c>
      <c r="S17" s="84">
        <f t="shared" si="6"/>
        <v>7.2089752906937792E-3</v>
      </c>
      <c r="T17" s="85">
        <f>分析係数表!F20</f>
        <v>0.22283682338996444</v>
      </c>
      <c r="U17" s="86">
        <f t="shared" si="7"/>
        <v>1.6064251536749472E-3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投入係数表!D18</f>
        <v>0</v>
      </c>
      <c r="E18" s="77">
        <f t="shared" si="0"/>
        <v>0</v>
      </c>
      <c r="F18" s="76">
        <f>分析係数表!C21</f>
        <v>0.18990139408364504</v>
      </c>
      <c r="G18" s="77">
        <f t="shared" si="1"/>
        <v>0</v>
      </c>
      <c r="H18" s="77">
        <v>2.6612008198157091E-3</v>
      </c>
      <c r="I18" s="77">
        <f t="shared" si="2"/>
        <v>2.6612008198157091E-3</v>
      </c>
      <c r="J18" s="76">
        <f>分析係数表!G21</f>
        <v>0.28518653100775193</v>
      </c>
      <c r="K18" s="78">
        <f t="shared" si="3"/>
        <v>7.5893863011822758E-4</v>
      </c>
      <c r="L18" s="79"/>
      <c r="M18" s="80"/>
      <c r="N18" s="81">
        <f>分析係数表!H21</f>
        <v>8.7057142131666677E-4</v>
      </c>
      <c r="O18" s="82">
        <f t="shared" si="4"/>
        <v>1.3882304303017193E-2</v>
      </c>
      <c r="P18" s="76">
        <f>分析係数表!C21</f>
        <v>0.18990139408364504</v>
      </c>
      <c r="Q18" s="82">
        <f t="shared" si="5"/>
        <v>2.6362689402363491E-3</v>
      </c>
      <c r="R18" s="83">
        <v>7.1213532387578585E-3</v>
      </c>
      <c r="S18" s="84">
        <f t="shared" si="6"/>
        <v>9.7825540585735685E-3</v>
      </c>
      <c r="T18" s="85">
        <f>分析係数表!F21</f>
        <v>0.42587209302325579</v>
      </c>
      <c r="U18" s="86">
        <f t="shared" si="7"/>
        <v>4.1661167720378712E-3</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投入係数表!D19</f>
        <v>0</v>
      </c>
      <c r="E19" s="77">
        <f t="shared" si="0"/>
        <v>0</v>
      </c>
      <c r="F19" s="76">
        <f>分析係数表!C22</f>
        <v>1.6020972909991271E-2</v>
      </c>
      <c r="G19" s="77">
        <f t="shared" si="1"/>
        <v>0</v>
      </c>
      <c r="H19" s="77">
        <v>6.4147765823129618E-4</v>
      </c>
      <c r="I19" s="77">
        <f t="shared" si="2"/>
        <v>6.4147765823129618E-4</v>
      </c>
      <c r="J19" s="76">
        <f>分析係数表!G22</f>
        <v>0.19438596491228069</v>
      </c>
      <c r="K19" s="78">
        <f t="shared" si="3"/>
        <v>1.2469425356496073E-4</v>
      </c>
      <c r="L19" s="79"/>
      <c r="M19" s="80"/>
      <c r="N19" s="81">
        <f>分析係数表!H22</f>
        <v>3.9901190143680555E-5</v>
      </c>
      <c r="O19" s="82">
        <f t="shared" si="4"/>
        <v>6.362722805549546E-4</v>
      </c>
      <c r="P19" s="76">
        <f>分析係数表!C22</f>
        <v>1.6020972909991271E-2</v>
      </c>
      <c r="Q19" s="82">
        <f t="shared" si="5"/>
        <v>1.0193700970149293E-5</v>
      </c>
      <c r="R19" s="83">
        <v>1.8576988564826291E-4</v>
      </c>
      <c r="S19" s="84">
        <f t="shared" si="6"/>
        <v>8.2724754387955915E-4</v>
      </c>
      <c r="T19" s="85">
        <f>分析係数表!F22</f>
        <v>0.4126315789473684</v>
      </c>
      <c r="U19" s="86">
        <f t="shared" si="7"/>
        <v>3.4134846021135492E-4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投入係数表!D20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4.0490054217133477E-4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投入係数表!D21</f>
        <v>0</v>
      </c>
      <c r="E21" s="77">
        <f t="shared" si="0"/>
        <v>0</v>
      </c>
      <c r="F21" s="76">
        <f>分析係数表!C24</f>
        <v>0.69825317061497971</v>
      </c>
      <c r="G21" s="77">
        <f t="shared" si="1"/>
        <v>0</v>
      </c>
      <c r="H21" s="77">
        <v>1.5463411555884531E-2</v>
      </c>
      <c r="I21" s="77">
        <f t="shared" si="2"/>
        <v>1.5463411555884531E-2</v>
      </c>
      <c r="J21" s="76">
        <f>分析係数表!G24</f>
        <v>0.20807453416149069</v>
      </c>
      <c r="K21" s="78">
        <f t="shared" si="3"/>
        <v>3.2175421560380855E-3</v>
      </c>
      <c r="L21" s="79"/>
      <c r="M21" s="80"/>
      <c r="N21" s="81">
        <f>分析係数表!H24</f>
        <v>2.9019047377222226E-4</v>
      </c>
      <c r="O21" s="82">
        <f t="shared" si="4"/>
        <v>4.6274347676723976E-3</v>
      </c>
      <c r="P21" s="76">
        <f>分析係数表!C24</f>
        <v>0.69825317061497971</v>
      </c>
      <c r="Q21" s="82">
        <f t="shared" si="5"/>
        <v>3.2311209983412435E-3</v>
      </c>
      <c r="R21" s="83">
        <v>1.6655365701599281E-2</v>
      </c>
      <c r="S21" s="84">
        <f t="shared" si="6"/>
        <v>3.2118777257483813E-2</v>
      </c>
      <c r="T21" s="85">
        <f>分析係数表!F24</f>
        <v>0.39233954451345754</v>
      </c>
      <c r="U21" s="86">
        <f t="shared" si="7"/>
        <v>1.2601466439530399E-2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投入係数表!D22</f>
        <v>0</v>
      </c>
      <c r="E22" s="77">
        <f t="shared" si="0"/>
        <v>0</v>
      </c>
      <c r="F22" s="76">
        <f>分析係数表!C25</f>
        <v>6.4698426111756691E-3</v>
      </c>
      <c r="G22" s="77">
        <f t="shared" si="1"/>
        <v>0</v>
      </c>
      <c r="H22" s="77">
        <v>4.1976852918436348E-4</v>
      </c>
      <c r="I22" s="77">
        <f t="shared" si="2"/>
        <v>4.1976852918436348E-4</v>
      </c>
      <c r="J22" s="76">
        <f>分析係数表!G25</f>
        <v>0.19696730374348445</v>
      </c>
      <c r="K22" s="78">
        <f t="shared" si="3"/>
        <v>8.2680675389812234E-5</v>
      </c>
      <c r="L22" s="79"/>
      <c r="M22" s="80"/>
      <c r="N22" s="81">
        <f>分析係数表!H25</f>
        <v>4.8606904356847223E-4</v>
      </c>
      <c r="O22" s="82">
        <f t="shared" si="4"/>
        <v>7.7509532358512653E-3</v>
      </c>
      <c r="P22" s="76">
        <f>分析係数表!C25</f>
        <v>6.4698426111756691E-3</v>
      </c>
      <c r="Q22" s="82">
        <f t="shared" si="5"/>
        <v>5.0147447522540448E-5</v>
      </c>
      <c r="R22" s="83">
        <v>5.9304697410424688E-4</v>
      </c>
      <c r="S22" s="84">
        <f t="shared" si="6"/>
        <v>1.0128155032886102E-3</v>
      </c>
      <c r="T22" s="85">
        <f>分析係数表!F25</f>
        <v>0.35065550465961143</v>
      </c>
      <c r="U22" s="86">
        <f t="shared" si="7"/>
        <v>3.5514933143274596E-4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投入係数表!D23</f>
        <v>0</v>
      </c>
      <c r="E23" s="77">
        <f t="shared" si="0"/>
        <v>0</v>
      </c>
      <c r="F23" s="76">
        <f>分析係数表!C26</f>
        <v>0.30930996714129244</v>
      </c>
      <c r="G23" s="77">
        <f t="shared" si="1"/>
        <v>0</v>
      </c>
      <c r="H23" s="77">
        <v>1.1272353427172864E-2</v>
      </c>
      <c r="I23" s="77">
        <f t="shared" si="2"/>
        <v>1.1272353427172864E-2</v>
      </c>
      <c r="J23" s="76">
        <f>分析係数表!G26</f>
        <v>0.19640381464521278</v>
      </c>
      <c r="K23" s="78">
        <f t="shared" si="3"/>
        <v>2.2139332131257882E-3</v>
      </c>
      <c r="L23" s="79"/>
      <c r="M23" s="80"/>
      <c r="N23" s="81">
        <f>分析係数表!H26</f>
        <v>9.7503999187466672E-3</v>
      </c>
      <c r="O23" s="82">
        <f t="shared" si="4"/>
        <v>0.15548180819379256</v>
      </c>
      <c r="P23" s="76">
        <f>分析係数表!C26</f>
        <v>0.30930996714129244</v>
      </c>
      <c r="Q23" s="82">
        <f t="shared" si="5"/>
        <v>4.8092072983490712E-2</v>
      </c>
      <c r="R23" s="83">
        <v>5.4491461435727952E-2</v>
      </c>
      <c r="S23" s="84">
        <f t="shared" si="6"/>
        <v>6.576381486290081E-2</v>
      </c>
      <c r="T23" s="85">
        <f>分析係数表!F26</f>
        <v>0.33483174389782799</v>
      </c>
      <c r="U23" s="86">
        <f t="shared" si="7"/>
        <v>2.2019812815918978E-2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投入係数表!D24</f>
        <v>0</v>
      </c>
      <c r="E24" s="77">
        <f t="shared" si="0"/>
        <v>0</v>
      </c>
      <c r="F24" s="76">
        <f>分析係数表!C27</f>
        <v>1</v>
      </c>
      <c r="G24" s="77">
        <f t="shared" si="1"/>
        <v>0</v>
      </c>
      <c r="H24" s="77">
        <v>3.9634987875665348E-3</v>
      </c>
      <c r="I24" s="77">
        <f t="shared" si="2"/>
        <v>3.9634987875665348E-3</v>
      </c>
      <c r="J24" s="76">
        <f>分析係数表!G27</f>
        <v>0.17104746959591996</v>
      </c>
      <c r="K24" s="78">
        <f t="shared" si="3"/>
        <v>6.7794643835975249E-4</v>
      </c>
      <c r="L24" s="79"/>
      <c r="M24" s="80"/>
      <c r="N24" s="81">
        <f>分析係数表!H27</f>
        <v>1.0751557053260833E-2</v>
      </c>
      <c r="O24" s="82">
        <f t="shared" si="4"/>
        <v>0.17144645814226231</v>
      </c>
      <c r="P24" s="76">
        <f>分析係数表!C27</f>
        <v>1</v>
      </c>
      <c r="Q24" s="82">
        <f t="shared" si="5"/>
        <v>0.17144645814226231</v>
      </c>
      <c r="R24" s="83">
        <v>0.17800278424899707</v>
      </c>
      <c r="S24" s="84">
        <f t="shared" si="6"/>
        <v>0.18196628303656359</v>
      </c>
      <c r="T24" s="85">
        <f>分析係数表!F27</f>
        <v>0.32230451819045502</v>
      </c>
      <c r="U24" s="86">
        <f t="shared" si="7"/>
        <v>5.8648555181007596E-2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投入係数表!D25</f>
        <v>0</v>
      </c>
      <c r="E25" s="77">
        <f t="shared" si="0"/>
        <v>0</v>
      </c>
      <c r="F25" s="76">
        <f>分析係数表!C28</f>
        <v>0.18422373610613119</v>
      </c>
      <c r="G25" s="77">
        <f t="shared" si="1"/>
        <v>0</v>
      </c>
      <c r="H25" s="77">
        <v>2.8831867868922181E-2</v>
      </c>
      <c r="I25" s="77">
        <f t="shared" si="2"/>
        <v>2.8831867868922181E-2</v>
      </c>
      <c r="J25" s="76">
        <f>分析係数表!G28</f>
        <v>0.12484443941622356</v>
      </c>
      <c r="K25" s="78">
        <f t="shared" si="3"/>
        <v>3.5994983814182178E-3</v>
      </c>
      <c r="L25" s="79"/>
      <c r="M25" s="80"/>
      <c r="N25" s="81">
        <f>分析係数表!H28</f>
        <v>2.0316960544977711E-2</v>
      </c>
      <c r="O25" s="82">
        <f t="shared" si="4"/>
        <v>0.32397827667166373</v>
      </c>
      <c r="P25" s="76">
        <f>分析係数表!C28</f>
        <v>0.18422373610613119</v>
      </c>
      <c r="Q25" s="82">
        <f t="shared" si="5"/>
        <v>5.9684488545679738E-2</v>
      </c>
      <c r="R25" s="83">
        <v>7.1117047923614229E-2</v>
      </c>
      <c r="S25" s="84">
        <f t="shared" si="6"/>
        <v>9.9948915792536411E-2</v>
      </c>
      <c r="T25" s="85">
        <f>分析係数表!F28</f>
        <v>0.21354225591130219</v>
      </c>
      <c r="U25" s="86">
        <f t="shared" si="7"/>
        <v>2.1343316954227004E-2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投入係数表!D26</f>
        <v>0</v>
      </c>
      <c r="E26" s="77">
        <f t="shared" si="0"/>
        <v>0</v>
      </c>
      <c r="F26" s="76">
        <f>分析係数表!C29</f>
        <v>0.37519639677385563</v>
      </c>
      <c r="G26" s="77">
        <f t="shared" si="1"/>
        <v>0</v>
      </c>
      <c r="H26" s="77">
        <v>8.5092503280990179E-3</v>
      </c>
      <c r="I26" s="77">
        <f t="shared" si="2"/>
        <v>8.5092503280990179E-3</v>
      </c>
      <c r="J26" s="76">
        <f>分析係数表!G29</f>
        <v>0.26085431102534867</v>
      </c>
      <c r="K26" s="78">
        <f t="shared" si="3"/>
        <v>2.2196746316784917E-3</v>
      </c>
      <c r="L26" s="79"/>
      <c r="M26" s="80"/>
      <c r="N26" s="81">
        <f>分析係数表!H29</f>
        <v>9.7721642042795844E-3</v>
      </c>
      <c r="O26" s="82">
        <f t="shared" si="4"/>
        <v>0.15582886580136798</v>
      </c>
      <c r="P26" s="76">
        <f>分析係数表!C29</f>
        <v>0.37519639677385563</v>
      </c>
      <c r="Q26" s="82">
        <f t="shared" si="5"/>
        <v>5.8466428962029963E-2</v>
      </c>
      <c r="R26" s="83">
        <v>7.965910272779464E-2</v>
      </c>
      <c r="S26" s="84">
        <f t="shared" si="6"/>
        <v>8.8168353055893656E-2</v>
      </c>
      <c r="T26" s="85">
        <f>分析係数表!F29</f>
        <v>0.42899745636347691</v>
      </c>
      <c r="U26" s="86">
        <f t="shared" si="7"/>
        <v>3.7823999192735366E-2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投入係数表!D27</f>
        <v>0</v>
      </c>
      <c r="E27" s="77">
        <f t="shared" si="0"/>
        <v>0</v>
      </c>
      <c r="F27" s="76">
        <f>分析係数表!C30</f>
        <v>1</v>
      </c>
      <c r="G27" s="77">
        <f t="shared" si="1"/>
        <v>0</v>
      </c>
      <c r="H27" s="77">
        <v>9.0997751208483236E-3</v>
      </c>
      <c r="I27" s="77">
        <f t="shared" si="2"/>
        <v>9.0997751208483236E-3</v>
      </c>
      <c r="J27" s="76">
        <f>分析係数表!G30</f>
        <v>0.34460347092581067</v>
      </c>
      <c r="K27" s="78">
        <f t="shared" si="3"/>
        <v>3.1358140912886704E-3</v>
      </c>
      <c r="L27" s="79"/>
      <c r="M27" s="80"/>
      <c r="N27" s="81">
        <f>分析係数表!H30</f>
        <v>0</v>
      </c>
      <c r="O27" s="82">
        <f t="shared" si="4"/>
        <v>0</v>
      </c>
      <c r="P27" s="76">
        <f>分析係数表!C30</f>
        <v>1</v>
      </c>
      <c r="Q27" s="82">
        <f t="shared" si="5"/>
        <v>0</v>
      </c>
      <c r="R27" s="83">
        <v>4.9046569839440418E-2</v>
      </c>
      <c r="S27" s="84">
        <f t="shared" si="6"/>
        <v>5.814634496028874E-2</v>
      </c>
      <c r="T27" s="85">
        <f>分析係数表!F30</f>
        <v>0.44064163728133859</v>
      </c>
      <c r="U27" s="86">
        <f t="shared" si="7"/>
        <v>2.562170064522714E-2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投入係数表!D28</f>
        <v>0</v>
      </c>
      <c r="E28" s="77">
        <f t="shared" si="0"/>
        <v>0</v>
      </c>
      <c r="F28" s="76">
        <f>分析係数表!C31</f>
        <v>0.41247576690614662</v>
      </c>
      <c r="G28" s="77">
        <f t="shared" si="1"/>
        <v>0</v>
      </c>
      <c r="H28" s="77">
        <v>2.0554877643734912E-2</v>
      </c>
      <c r="I28" s="77">
        <f t="shared" si="2"/>
        <v>2.0554877643734912E-2</v>
      </c>
      <c r="J28" s="76">
        <f>分析係数表!G31</f>
        <v>7.085965394122494E-2</v>
      </c>
      <c r="K28" s="78">
        <f t="shared" si="3"/>
        <v>1.4565115166392769E-3</v>
      </c>
      <c r="L28" s="79"/>
      <c r="M28" s="80"/>
      <c r="N28" s="81">
        <f>分析係数表!H31</f>
        <v>2.0541858162151181E-2</v>
      </c>
      <c r="O28" s="82">
        <f t="shared" si="4"/>
        <v>0.32756453861660983</v>
      </c>
      <c r="P28" s="76">
        <f>分析係数表!C31</f>
        <v>0.41247576690614662</v>
      </c>
      <c r="Q28" s="82">
        <f t="shared" si="5"/>
        <v>0.13511243427714423</v>
      </c>
      <c r="R28" s="83">
        <v>0.18057126967266202</v>
      </c>
      <c r="S28" s="84">
        <f t="shared" si="6"/>
        <v>0.20112614731639694</v>
      </c>
      <c r="T28" s="85">
        <f>分析係数表!F31</f>
        <v>0.34509750068662454</v>
      </c>
      <c r="U28" s="86">
        <f t="shared" si="7"/>
        <v>6.9408130761618447E-2</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投入係数表!D29</f>
        <v>0</v>
      </c>
      <c r="E29" s="77">
        <f t="shared" si="0"/>
        <v>0</v>
      </c>
      <c r="F29" s="76">
        <f>分析係数表!C32</f>
        <v>0.57030303030303031</v>
      </c>
      <c r="G29" s="77">
        <f t="shared" si="1"/>
        <v>0</v>
      </c>
      <c r="H29" s="77">
        <v>3.39954294866006E-3</v>
      </c>
      <c r="I29" s="77">
        <f t="shared" si="2"/>
        <v>3.39954294866006E-3</v>
      </c>
      <c r="J29" s="76">
        <f>分析係数表!G32</f>
        <v>0.14036939313984167</v>
      </c>
      <c r="K29" s="78">
        <f t="shared" si="3"/>
        <v>4.7719178065624057E-4</v>
      </c>
      <c r="L29" s="79"/>
      <c r="M29" s="80"/>
      <c r="N29" s="81">
        <f>分析係数表!H32</f>
        <v>5.992433283396389E-3</v>
      </c>
      <c r="O29" s="82">
        <f t="shared" si="4"/>
        <v>9.5556527952435008E-2</v>
      </c>
      <c r="P29" s="76">
        <f>分析係数表!C32</f>
        <v>0.57030303030303031</v>
      </c>
      <c r="Q29" s="82">
        <f t="shared" si="5"/>
        <v>5.4496177456509906E-2</v>
      </c>
      <c r="R29" s="83">
        <v>7.0132347007863055E-2</v>
      </c>
      <c r="S29" s="84">
        <f t="shared" si="6"/>
        <v>7.3531889956523114E-2</v>
      </c>
      <c r="T29" s="85">
        <f>分析係数表!F32</f>
        <v>0.48284960422163586</v>
      </c>
      <c r="U29" s="86">
        <f t="shared" si="7"/>
        <v>3.5504843963176068E-2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投入係数表!D30</f>
        <v>0</v>
      </c>
      <c r="E30" s="77">
        <f t="shared" si="0"/>
        <v>0</v>
      </c>
      <c r="F30" s="76">
        <f>分析係数表!C33</f>
        <v>0.6011428571428572</v>
      </c>
      <c r="G30" s="77">
        <f t="shared" si="1"/>
        <v>0</v>
      </c>
      <c r="H30" s="77">
        <v>3.3223057014521587E-3</v>
      </c>
      <c r="I30" s="77">
        <f t="shared" si="2"/>
        <v>3.3223057014521587E-3</v>
      </c>
      <c r="J30" s="76">
        <f>分析係数表!G33</f>
        <v>0.50790638836179636</v>
      </c>
      <c r="K30" s="78">
        <f t="shared" si="3"/>
        <v>1.6874202898583704E-3</v>
      </c>
      <c r="L30" s="79"/>
      <c r="M30" s="80"/>
      <c r="N30" s="81">
        <f>分析係数表!H33</f>
        <v>9.0684523053819453E-4</v>
      </c>
      <c r="O30" s="82">
        <f t="shared" si="4"/>
        <v>1.4460733648976242E-2</v>
      </c>
      <c r="P30" s="76">
        <f>分析係数表!C33</f>
        <v>0.6011428571428572</v>
      </c>
      <c r="Q30" s="82">
        <f t="shared" si="5"/>
        <v>8.692966742127434E-3</v>
      </c>
      <c r="R30" s="83">
        <v>2.6742019112366483E-2</v>
      </c>
      <c r="S30" s="84">
        <f t="shared" si="6"/>
        <v>3.0064324813818641E-2</v>
      </c>
      <c r="T30" s="85">
        <f>分析係数表!F33</f>
        <v>0.64579380139152431</v>
      </c>
      <c r="U30" s="86">
        <f t="shared" si="7"/>
        <v>1.9415354607785471E-2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投入係数表!D31</f>
        <v>3.9215686274509803E-2</v>
      </c>
      <c r="E31" s="77">
        <f t="shared" si="0"/>
        <v>3.9215686274509802</v>
      </c>
      <c r="F31" s="76">
        <f>分析係数表!C34</f>
        <v>0.23356645198677672</v>
      </c>
      <c r="G31" s="77">
        <f t="shared" si="1"/>
        <v>0.91594687053637924</v>
      </c>
      <c r="H31" s="77">
        <v>0.95937487158042556</v>
      </c>
      <c r="I31" s="77">
        <f t="shared" si="2"/>
        <v>0.95937487158042556</v>
      </c>
      <c r="J31" s="76">
        <f>分析係数表!G34</f>
        <v>0.42480002746403928</v>
      </c>
      <c r="K31" s="78">
        <f t="shared" si="3"/>
        <v>0.40754247179567393</v>
      </c>
      <c r="L31" s="79"/>
      <c r="M31" s="80"/>
      <c r="N31" s="81">
        <f>分析係数表!H34</f>
        <v>0.14989426184611926</v>
      </c>
      <c r="O31" s="82">
        <f t="shared" si="4"/>
        <v>2.3902435863065814</v>
      </c>
      <c r="P31" s="76">
        <f>分析係数表!C34</f>
        <v>0.23356645198677672</v>
      </c>
      <c r="Q31" s="82">
        <f t="shared" si="5"/>
        <v>0.55828071383777711</v>
      </c>
      <c r="R31" s="83">
        <v>0.60958642184319523</v>
      </c>
      <c r="S31" s="84">
        <f t="shared" si="6"/>
        <v>1.5689612934236208</v>
      </c>
      <c r="T31" s="85">
        <f>分析係数表!F34</f>
        <v>0.69961207044526075</v>
      </c>
      <c r="U31" s="86">
        <f t="shared" si="7"/>
        <v>1.0976642589405736</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投入係数表!D32</f>
        <v>0</v>
      </c>
      <c r="E32" s="77">
        <f t="shared" si="0"/>
        <v>0</v>
      </c>
      <c r="F32" s="76">
        <f>分析係数表!C35</f>
        <v>0.38334288443170961</v>
      </c>
      <c r="G32" s="77">
        <f t="shared" si="1"/>
        <v>0</v>
      </c>
      <c r="H32" s="77">
        <v>1.6915424767159456E-2</v>
      </c>
      <c r="I32" s="77">
        <f t="shared" si="2"/>
        <v>1.6915424767159456E-2</v>
      </c>
      <c r="J32" s="76">
        <f>分析係数表!G35</f>
        <v>0.31383724189479584</v>
      </c>
      <c r="K32" s="78">
        <f t="shared" si="3"/>
        <v>5.3086902544042429E-3</v>
      </c>
      <c r="L32" s="79"/>
      <c r="M32" s="80"/>
      <c r="N32" s="81">
        <f>分析係数表!H35</f>
        <v>5.7098603095606881E-2</v>
      </c>
      <c r="O32" s="82">
        <f t="shared" si="4"/>
        <v>0.91050563347414015</v>
      </c>
      <c r="P32" s="76">
        <f>分析係数表!C35</f>
        <v>0.38334288443170961</v>
      </c>
      <c r="Q32" s="82">
        <f t="shared" si="5"/>
        <v>0.34903585582729785</v>
      </c>
      <c r="R32" s="83">
        <v>0.4707221931603941</v>
      </c>
      <c r="S32" s="84">
        <f t="shared" si="6"/>
        <v>0.48763761792755356</v>
      </c>
      <c r="T32" s="85">
        <f>分析係数表!F35</f>
        <v>0.64393160796038496</v>
      </c>
      <c r="U32" s="86">
        <f t="shared" si="7"/>
        <v>0.31400527541406142</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投入係数表!D33</f>
        <v>0</v>
      </c>
      <c r="E33" s="77">
        <f t="shared" si="0"/>
        <v>0</v>
      </c>
      <c r="F33" s="76">
        <f>分析係数表!C36</f>
        <v>0.89284634912959382</v>
      </c>
      <c r="G33" s="77">
        <f t="shared" si="1"/>
        <v>0</v>
      </c>
      <c r="H33" s="77">
        <v>4.7623048670643292E-2</v>
      </c>
      <c r="I33" s="77">
        <f t="shared" si="2"/>
        <v>4.7623048670643292E-2</v>
      </c>
      <c r="J33" s="76">
        <f>分析係数表!G36</f>
        <v>2.3659252759121133E-2</v>
      </c>
      <c r="K33" s="78">
        <f t="shared" si="3"/>
        <v>1.1267257456586772E-3</v>
      </c>
      <c r="L33" s="79"/>
      <c r="M33" s="80"/>
      <c r="N33" s="81">
        <f>分析係数表!H36</f>
        <v>0.22140807672636126</v>
      </c>
      <c r="O33" s="82">
        <f t="shared" si="4"/>
        <v>3.5306170418648475</v>
      </c>
      <c r="P33" s="76">
        <f>分析係数表!C36</f>
        <v>0.89284634912959382</v>
      </c>
      <c r="Q33" s="82">
        <f t="shared" si="5"/>
        <v>3.1522985360037552</v>
      </c>
      <c r="R33" s="83">
        <v>3.2605323842581511</v>
      </c>
      <c r="S33" s="84">
        <f t="shared" si="6"/>
        <v>3.3081554329287943</v>
      </c>
      <c r="T33" s="85">
        <f>分析係数表!F36</f>
        <v>0.87728239225083537</v>
      </c>
      <c r="U33" s="86">
        <f t="shared" si="7"/>
        <v>2.9021865121373707</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投入係数表!D34</f>
        <v>3.9215686274509803E-2</v>
      </c>
      <c r="E34" s="77">
        <f t="shared" si="0"/>
        <v>3.9215686274509802</v>
      </c>
      <c r="F34" s="76">
        <f>分析係数表!C37</f>
        <v>0.21490407922986354</v>
      </c>
      <c r="G34" s="77">
        <f t="shared" si="1"/>
        <v>0.8427610950190727</v>
      </c>
      <c r="H34" s="77">
        <v>0.87767426628630107</v>
      </c>
      <c r="I34" s="77">
        <f t="shared" si="2"/>
        <v>0.87767426628630107</v>
      </c>
      <c r="J34" s="76">
        <f>分析係数表!G37</f>
        <v>0.45930626057529611</v>
      </c>
      <c r="K34" s="78">
        <f t="shared" si="3"/>
        <v>0.40312128525112761</v>
      </c>
      <c r="L34" s="79"/>
      <c r="M34" s="80"/>
      <c r="N34" s="81">
        <f>分析係数表!H37</f>
        <v>4.6223715090992851E-2</v>
      </c>
      <c r="O34" s="82">
        <f t="shared" si="4"/>
        <v>0.73709251555561706</v>
      </c>
      <c r="P34" s="76">
        <f>分析係数表!C37</f>
        <v>0.21490407922986354</v>
      </c>
      <c r="Q34" s="82">
        <f t="shared" si="5"/>
        <v>0.15840418836270376</v>
      </c>
      <c r="R34" s="83">
        <v>0.18567349644187872</v>
      </c>
      <c r="S34" s="84">
        <f t="shared" si="6"/>
        <v>1.0633477627281798</v>
      </c>
      <c r="T34" s="85">
        <f>分析係数表!F37</f>
        <v>0.7057529610829103</v>
      </c>
      <c r="U34" s="86">
        <f t="shared" si="7"/>
        <v>0.75046083220630078</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投入係数表!D35</f>
        <v>0</v>
      </c>
      <c r="E35" s="77">
        <f t="shared" si="0"/>
        <v>0</v>
      </c>
      <c r="F35" s="76">
        <f>分析係数表!C38</f>
        <v>0.11038675651919128</v>
      </c>
      <c r="G35" s="77">
        <f t="shared" si="1"/>
        <v>0</v>
      </c>
      <c r="H35" s="77">
        <v>1.0228241756248931E-2</v>
      </c>
      <c r="I35" s="77">
        <f t="shared" si="2"/>
        <v>1.0228241756248931E-2</v>
      </c>
      <c r="J35" s="76">
        <f>分析係数表!G38</f>
        <v>0.31473468458209974</v>
      </c>
      <c r="K35" s="78">
        <f t="shared" si="3"/>
        <v>3.219182442982469E-3</v>
      </c>
      <c r="L35" s="79"/>
      <c r="M35" s="80"/>
      <c r="N35" s="81">
        <f>分析係数表!H38</f>
        <v>4.1428317511906877E-2</v>
      </c>
      <c r="O35" s="82">
        <f t="shared" si="4"/>
        <v>0.6606241560198306</v>
      </c>
      <c r="P35" s="76">
        <f>分析係数表!C38</f>
        <v>0.11038675651919128</v>
      </c>
      <c r="Q35" s="82">
        <f t="shared" si="5"/>
        <v>7.2924157861257263E-2</v>
      </c>
      <c r="R35" s="83">
        <v>8.8671746040230162E-2</v>
      </c>
      <c r="S35" s="84">
        <f t="shared" si="6"/>
        <v>9.88999877964791E-2</v>
      </c>
      <c r="T35" s="85">
        <f>分析係数表!F38</f>
        <v>0.52516511045319969</v>
      </c>
      <c r="U35" s="86">
        <f t="shared" si="7"/>
        <v>5.1938823014958051E-2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投入係数表!D36</f>
        <v>0</v>
      </c>
      <c r="E36" s="77">
        <f t="shared" si="0"/>
        <v>0</v>
      </c>
      <c r="F36" s="76">
        <f>分析係数表!C39</f>
        <v>1</v>
      </c>
      <c r="G36" s="77">
        <f t="shared" si="1"/>
        <v>0</v>
      </c>
      <c r="H36" s="77">
        <v>1.9410269342801881E-3</v>
      </c>
      <c r="I36" s="77">
        <f t="shared" si="2"/>
        <v>1.9410269342801881E-3</v>
      </c>
      <c r="J36" s="76">
        <f>分析係数表!G39</f>
        <v>0.35137517630465442</v>
      </c>
      <c r="K36" s="78">
        <f t="shared" si="3"/>
        <v>6.82028681244784E-4</v>
      </c>
      <c r="L36" s="79"/>
      <c r="M36" s="80"/>
      <c r="N36" s="81">
        <f>分析係数表!H39</f>
        <v>3.6128713984641667E-3</v>
      </c>
      <c r="O36" s="82">
        <f t="shared" si="4"/>
        <v>5.7611562857521344E-2</v>
      </c>
      <c r="P36" s="76">
        <f>分析係数表!C39</f>
        <v>1</v>
      </c>
      <c r="Q36" s="82">
        <f t="shared" si="5"/>
        <v>5.7611562857521344E-2</v>
      </c>
      <c r="R36" s="83">
        <v>8.1254200042160607E-2</v>
      </c>
      <c r="S36" s="84">
        <f t="shared" si="6"/>
        <v>8.31952269764408E-2</v>
      </c>
      <c r="T36" s="85">
        <f>分析係数表!F39</f>
        <v>0.70210390220968499</v>
      </c>
      <c r="U36" s="86">
        <f t="shared" si="7"/>
        <v>5.8411693505379537E-2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投入係数表!D37</f>
        <v>0</v>
      </c>
      <c r="E37" s="77">
        <f t="shared" si="0"/>
        <v>0</v>
      </c>
      <c r="F37" s="76">
        <f>分析係数表!C40</f>
        <v>1</v>
      </c>
      <c r="G37" s="77">
        <f t="shared" si="1"/>
        <v>0</v>
      </c>
      <c r="H37" s="77">
        <v>4.4479556107898698E-4</v>
      </c>
      <c r="I37" s="77">
        <f t="shared" si="2"/>
        <v>4.4479556107898698E-4</v>
      </c>
      <c r="J37" s="76">
        <f>分析係数表!G40</f>
        <v>0.54518413597733706</v>
      </c>
      <c r="K37" s="78">
        <f t="shared" si="3"/>
        <v>2.4249548365340236E-4</v>
      </c>
      <c r="L37" s="79"/>
      <c r="M37" s="80"/>
      <c r="N37" s="81">
        <f>分析係数表!H40</f>
        <v>3.4256985428810838E-2</v>
      </c>
      <c r="O37" s="82">
        <f t="shared" si="4"/>
        <v>0.54626867432372661</v>
      </c>
      <c r="P37" s="76">
        <f>分析係数表!C40</f>
        <v>1</v>
      </c>
      <c r="Q37" s="82">
        <f t="shared" si="5"/>
        <v>0.54626867432372661</v>
      </c>
      <c r="R37" s="83">
        <v>0.54729856772328578</v>
      </c>
      <c r="S37" s="84">
        <f t="shared" si="6"/>
        <v>0.54774336328436479</v>
      </c>
      <c r="T37" s="85">
        <f>分析係数表!F40</f>
        <v>0.74197355996222847</v>
      </c>
      <c r="U37" s="86">
        <f t="shared" si="7"/>
        <v>0.40641109320178431</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投入係数表!D38</f>
        <v>0</v>
      </c>
      <c r="E38" s="77">
        <f t="shared" si="0"/>
        <v>0</v>
      </c>
      <c r="F38" s="76">
        <f>分析係数表!C41</f>
        <v>0.81633454219164769</v>
      </c>
      <c r="G38" s="77">
        <f t="shared" si="1"/>
        <v>0</v>
      </c>
      <c r="H38" s="77">
        <v>1.8937719157246511E-3</v>
      </c>
      <c r="I38" s="77">
        <f t="shared" si="2"/>
        <v>1.8937719157246511E-3</v>
      </c>
      <c r="J38" s="76">
        <f>分析係数表!G41</f>
        <v>0.4395790436970945</v>
      </c>
      <c r="K38" s="78">
        <f t="shared" si="3"/>
        <v>8.324624476946568E-4</v>
      </c>
      <c r="L38" s="79"/>
      <c r="M38" s="80"/>
      <c r="N38" s="81">
        <f>分析係数表!H41</f>
        <v>5.7994566183378615E-2</v>
      </c>
      <c r="O38" s="82">
        <f t="shared" si="4"/>
        <v>0.92479283831932868</v>
      </c>
      <c r="P38" s="76">
        <f>分析係数表!C41</f>
        <v>0.81633454219164769</v>
      </c>
      <c r="Q38" s="82">
        <f t="shared" si="5"/>
        <v>0.75494033829152363</v>
      </c>
      <c r="R38" s="83">
        <v>0.76890704967086487</v>
      </c>
      <c r="S38" s="84">
        <f t="shared" si="6"/>
        <v>0.77080082158658947</v>
      </c>
      <c r="T38" s="85">
        <f>分析係数表!F41</f>
        <v>0.54481811942347291</v>
      </c>
      <c r="U38" s="86">
        <f t="shared" si="7"/>
        <v>0.41994625406687353</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投入係数表!D39</f>
        <v>0</v>
      </c>
      <c r="E39" s="77">
        <f>$C$6*D39</f>
        <v>0</v>
      </c>
      <c r="F39" s="76">
        <f>分析係数表!C42</f>
        <v>0.95937673900946019</v>
      </c>
      <c r="G39" s="77">
        <f>E39*F39</f>
        <v>0</v>
      </c>
      <c r="H39" s="77">
        <v>5.0675883241436508E-3</v>
      </c>
      <c r="I39" s="77">
        <f>C39+H39</f>
        <v>5.0675883241436508E-3</v>
      </c>
      <c r="J39" s="76">
        <f>分析係数表!G42</f>
        <v>0.48447864154948261</v>
      </c>
      <c r="K39" s="78">
        <f>I39*J39</f>
        <v>2.4551383072131351E-3</v>
      </c>
      <c r="L39" s="79"/>
      <c r="M39" s="80"/>
      <c r="N39" s="81">
        <f>分析係数表!H42</f>
        <v>1.0613716578219029E-2</v>
      </c>
      <c r="O39" s="82">
        <f t="shared" si="4"/>
        <v>0.16924842662761794</v>
      </c>
      <c r="P39" s="76">
        <f>分析係数表!C42</f>
        <v>0.95937673900946019</v>
      </c>
      <c r="Q39" s="82">
        <f>O39*P39</f>
        <v>0.16237300362048598</v>
      </c>
      <c r="R39" s="83">
        <v>0.17018918926924431</v>
      </c>
      <c r="S39" s="84">
        <f>I39+R39</f>
        <v>0.17525677759338795</v>
      </c>
      <c r="T39" s="85">
        <f>分析係数表!F42</f>
        <v>0.55638100291854609</v>
      </c>
      <c r="U39" s="86">
        <f t="shared" si="7"/>
        <v>9.7509541685681766E-2</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投入係数表!D40</f>
        <v>3.9215686274509803E-2</v>
      </c>
      <c r="E40" s="77">
        <f>$C$6*D40</f>
        <v>3.9215686274509802</v>
      </c>
      <c r="F40" s="76">
        <f>分析係数表!C43</f>
        <v>0.4131437979732393</v>
      </c>
      <c r="G40" s="77">
        <f>E40*F40</f>
        <v>1.6201717567578011</v>
      </c>
      <c r="H40" s="77">
        <v>1.7965855940680571</v>
      </c>
      <c r="I40" s="77">
        <f>C40+H40</f>
        <v>1.7965855940680571</v>
      </c>
      <c r="J40" s="76">
        <f>分析係数表!G43</f>
        <v>0.33776204164621748</v>
      </c>
      <c r="K40" s="78">
        <f>I40*J40</f>
        <v>0.60681841824460947</v>
      </c>
      <c r="L40" s="79"/>
      <c r="M40" s="80"/>
      <c r="N40" s="81">
        <f>分析係数表!H43</f>
        <v>3.0226965224299098E-2</v>
      </c>
      <c r="O40" s="82">
        <f t="shared" si="4"/>
        <v>0.48200517398767606</v>
      </c>
      <c r="P40" s="76">
        <f>分析係数表!C43</f>
        <v>0.4131437979732393</v>
      </c>
      <c r="Q40" s="82">
        <f>O40*P40</f>
        <v>0.19913744822402049</v>
      </c>
      <c r="R40" s="83">
        <v>0.35626052464605029</v>
      </c>
      <c r="S40" s="84">
        <f>I40+R40</f>
        <v>2.1528461187141072</v>
      </c>
      <c r="T40" s="85">
        <f>分析係数表!F43</f>
        <v>0.53379373203393399</v>
      </c>
      <c r="U40" s="86">
        <f t="shared" si="7"/>
        <v>1.149175764203173</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投入係数表!D41</f>
        <v>0</v>
      </c>
      <c r="E41" s="77">
        <f>$C$6*D41</f>
        <v>0</v>
      </c>
      <c r="F41" s="76">
        <f>分析係数表!C44</f>
        <v>0.45547864698968266</v>
      </c>
      <c r="G41" s="77">
        <f>E41*F41</f>
        <v>0</v>
      </c>
      <c r="H41" s="77">
        <v>1.2989287123941313E-3</v>
      </c>
      <c r="I41" s="77">
        <f>C41+H41</f>
        <v>1.2989287123941313E-3</v>
      </c>
      <c r="J41" s="76">
        <f>分析係数表!G44</f>
        <v>0.26709165419892017</v>
      </c>
      <c r="K41" s="78">
        <f>I41*J41</f>
        <v>3.4693301847982195E-4</v>
      </c>
      <c r="L41" s="79"/>
      <c r="M41" s="80"/>
      <c r="N41" s="81">
        <f>分析係数表!H44</f>
        <v>0.10779487886361411</v>
      </c>
      <c r="O41" s="82">
        <f t="shared" si="4"/>
        <v>1.718918487386508</v>
      </c>
      <c r="P41" s="76">
        <f>分析係数表!C44</f>
        <v>0.45547864698968266</v>
      </c>
      <c r="Q41" s="82">
        <f>O41*P41</f>
        <v>0.78293066692035851</v>
      </c>
      <c r="R41" s="83">
        <v>0.79589524055166583</v>
      </c>
      <c r="S41" s="84">
        <f>I41+R41</f>
        <v>0.79719416926405995</v>
      </c>
      <c r="T41" s="85">
        <f>分析係数表!F44</f>
        <v>0.48806348793338972</v>
      </c>
      <c r="U41" s="86">
        <f t="shared" si="7"/>
        <v>0.38908136681117816</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投入係数表!D42</f>
        <v>0</v>
      </c>
      <c r="E42" s="77">
        <f>$C$6*D42</f>
        <v>0</v>
      </c>
      <c r="F42" s="76">
        <f>分析係数表!C45</f>
        <v>1</v>
      </c>
      <c r="G42" s="77">
        <f>E42*F42</f>
        <v>0</v>
      </c>
      <c r="H42" s="77">
        <v>1.0927255226932567E-2</v>
      </c>
      <c r="I42" s="77">
        <f>C42+H42</f>
        <v>1.0927255226932567E-2</v>
      </c>
      <c r="J42" s="76">
        <f>分析係数表!G45</f>
        <v>0</v>
      </c>
      <c r="K42" s="78">
        <f>I42*J42</f>
        <v>0</v>
      </c>
      <c r="L42" s="79"/>
      <c r="M42" s="80"/>
      <c r="N42" s="81">
        <f>分析係数表!H45</f>
        <v>0</v>
      </c>
      <c r="O42" s="82">
        <f t="shared" si="4"/>
        <v>0</v>
      </c>
      <c r="P42" s="76">
        <f>分析係数表!C45</f>
        <v>1</v>
      </c>
      <c r="Q42" s="82">
        <f>O42*P42</f>
        <v>0</v>
      </c>
      <c r="R42" s="83">
        <v>1.7102112374051539E-2</v>
      </c>
      <c r="S42" s="84">
        <f>I42+R42</f>
        <v>2.8029367600984106E-2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投入係数表!D43</f>
        <v>0</v>
      </c>
      <c r="E43" s="77">
        <f>$C$6*D43</f>
        <v>0</v>
      </c>
      <c r="F43" s="76">
        <f>分析係数表!C46</f>
        <v>0.339622641509434</v>
      </c>
      <c r="G43" s="77">
        <f>E43*F43</f>
        <v>0</v>
      </c>
      <c r="H43" s="77">
        <v>1.0239084987232342E-2</v>
      </c>
      <c r="I43" s="77">
        <f>C43+H43</f>
        <v>1.0239084987232342E-2</v>
      </c>
      <c r="J43" s="76">
        <f>分析係数表!G46</f>
        <v>9.1833387996064289E-3</v>
      </c>
      <c r="K43" s="78">
        <f>I43*J43</f>
        <v>9.4028986435718456E-5</v>
      </c>
      <c r="L43" s="79"/>
      <c r="M43" s="80"/>
      <c r="N43" s="81">
        <f>分析係数表!H46</f>
        <v>2.0661561732582222E-2</v>
      </c>
      <c r="O43" s="82">
        <f t="shared" si="4"/>
        <v>0.32947335545827466</v>
      </c>
      <c r="P43" s="76">
        <f>分析係数表!C46</f>
        <v>0.339622641509434</v>
      </c>
      <c r="Q43" s="82">
        <f>O43*P43</f>
        <v>0.11189661128771594</v>
      </c>
      <c r="R43" s="83">
        <v>0.12471695635980123</v>
      </c>
      <c r="S43" s="84">
        <f>I43+R43</f>
        <v>0.13495604134703357</v>
      </c>
      <c r="T43" s="85">
        <f>分析係数表!F46</f>
        <v>0.31321744834371923</v>
      </c>
      <c r="U43" s="86">
        <f t="shared" si="7"/>
        <v>4.2270586909287325E-2</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投入係数表!D44</f>
        <v>0.31372549019607843</v>
      </c>
      <c r="E44" s="91">
        <f>SUM(E5:E43)</f>
        <v>31.372549019607842</v>
      </c>
      <c r="F44" s="92">
        <f>分析係数表!C47</f>
        <v>0.37586044165269894</v>
      </c>
      <c r="G44" s="91">
        <f>SUM(G5:G43)</f>
        <v>5.2909121103790282</v>
      </c>
      <c r="H44" s="91">
        <f>SUM(H5:H43)</f>
        <v>5.8326062308051334</v>
      </c>
      <c r="I44" s="91">
        <f>SUM(I5:I43)</f>
        <v>105.83260623080513</v>
      </c>
      <c r="J44" s="92">
        <f>分析係数表!G47</f>
        <v>0.22454849559823431</v>
      </c>
      <c r="K44" s="93">
        <f>SUM(K5:K43)</f>
        <v>25.419019212009047</v>
      </c>
      <c r="L44" s="94">
        <f>最終需要_まとめ!$L$33</f>
        <v>0.62733333333333341</v>
      </c>
      <c r="M44" s="91">
        <f>K44*L44</f>
        <v>15.946198052333678</v>
      </c>
      <c r="N44" s="95">
        <f>分析係数表!H47</f>
        <v>1</v>
      </c>
      <c r="O44" s="96">
        <f>SUM(O5:O43)</f>
        <v>15.946198052333679</v>
      </c>
      <c r="P44" s="92">
        <f>分析係数表!C47</f>
        <v>0.37586044165269894</v>
      </c>
      <c r="Q44" s="96">
        <f>SUM(Q5:Q43)</f>
        <v>7.6140374673379467</v>
      </c>
      <c r="R44" s="91">
        <f>SUM(R5:R43)</f>
        <v>8.4326479549953355</v>
      </c>
      <c r="S44" s="97">
        <f>SUM(S5:S43)</f>
        <v>114.2652541858005</v>
      </c>
      <c r="T44" s="98">
        <f>分析係数表!F47</f>
        <v>0.4514453000332283</v>
      </c>
      <c r="U44" s="99">
        <f>SUM(U5:U43)</f>
        <v>77.941870351819688</v>
      </c>
      <c r="V44" s="100">
        <f>分析係数表!D47</f>
        <v>6.1166352989693973E-2</v>
      </c>
      <c r="W44" s="164">
        <f>SUM(W5:W43)</f>
        <v>18</v>
      </c>
      <c r="X44" s="92">
        <f>分析係数表!E47</f>
        <v>5.2427176815309715E-2</v>
      </c>
      <c r="Y44" s="165">
        <f>SUM(Y5:Y43)</f>
        <v>12</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250</v>
      </c>
      <c r="S2" s="3" t="s">
        <v>153</v>
      </c>
      <c r="U2" s="64" t="s">
        <v>210</v>
      </c>
      <c r="W2" s="3" t="s">
        <v>130</v>
      </c>
      <c r="Y2" s="3" t="s">
        <v>154</v>
      </c>
    </row>
    <row r="3" spans="1:25" ht="44" x14ac:dyDescent="0.2">
      <c r="B3" s="65"/>
      <c r="C3" s="66" t="s">
        <v>228</v>
      </c>
      <c r="D3" s="66" t="s">
        <v>251</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投入係数表!E5</f>
        <v>0</v>
      </c>
      <c r="E5" s="77">
        <f t="shared" ref="E5:E38" si="0">$C$7*D5</f>
        <v>0</v>
      </c>
      <c r="F5" s="76">
        <f>分析係数表!C8</f>
        <v>0.31930596918295995</v>
      </c>
      <c r="G5" s="77">
        <f t="shared" ref="G5:G38" si="1">E5*F5</f>
        <v>0</v>
      </c>
      <c r="H5" s="77">
        <f t="array" ref="H5:H43">MMULT(逆行列係数!C5:AO43,'3'!G5:G43)</f>
        <v>6.3312576414940425E-2</v>
      </c>
      <c r="I5" s="77">
        <f t="shared" ref="I5:I38" si="2">C5+H5</f>
        <v>6.3312576414940425E-2</v>
      </c>
      <c r="J5" s="76">
        <f>分析係数表!G8</f>
        <v>0.11985164942416553</v>
      </c>
      <c r="K5" s="78">
        <f t="shared" ref="K5:K38" si="3">I5*J5</f>
        <v>7.5881167126241305E-3</v>
      </c>
      <c r="L5" s="79" t="s">
        <v>182</v>
      </c>
      <c r="M5" s="80" t="s">
        <v>182</v>
      </c>
      <c r="N5" s="81">
        <f>分析係数表!H8</f>
        <v>1.0269115390614515E-2</v>
      </c>
      <c r="O5" s="82">
        <f t="shared" ref="O5:O44" si="4">$M$44*N5</f>
        <v>0.19501380998705284</v>
      </c>
      <c r="P5" s="76">
        <f>分析係数表!C8</f>
        <v>0.31930596918295995</v>
      </c>
      <c r="Q5" s="82">
        <f t="shared" ref="Q5:Q38" si="5">O5*P5</f>
        <v>6.2269073601977504E-2</v>
      </c>
      <c r="R5" s="83">
        <f t="array" ref="R5:R43">MMULT(逆行列係数!C5:AO43,'3'!Q5:Q43)</f>
        <v>8.062567176185452E-2</v>
      </c>
      <c r="S5" s="84">
        <f t="shared" ref="S5:S38" si="6">I5+R5</f>
        <v>0.14393824817679496</v>
      </c>
      <c r="T5" s="85">
        <f>分析係数表!F8</f>
        <v>0.45168846379074762</v>
      </c>
      <c r="U5" s="86">
        <f t="shared" ref="U5:U38" si="7">S5*T5</f>
        <v>6.5015246199707888E-2</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76">
        <f>投入係数表!E6</f>
        <v>0</v>
      </c>
      <c r="E6" s="77">
        <f t="shared" si="0"/>
        <v>0</v>
      </c>
      <c r="F6" s="76">
        <f>分析係数表!C9</f>
        <v>0.10538116591928248</v>
      </c>
      <c r="G6" s="77">
        <f t="shared" si="1"/>
        <v>0</v>
      </c>
      <c r="H6" s="77">
        <v>7.1850353909588916E-5</v>
      </c>
      <c r="I6" s="77">
        <f t="shared" si="2"/>
        <v>7.1850353909588916E-5</v>
      </c>
      <c r="J6" s="76">
        <f>分析係数表!G9</f>
        <v>0.23529411764705882</v>
      </c>
      <c r="K6" s="78">
        <f t="shared" si="3"/>
        <v>1.6905965625785629E-5</v>
      </c>
      <c r="L6" s="79"/>
      <c r="M6" s="80"/>
      <c r="N6" s="81">
        <f>分析係数表!H9</f>
        <v>5.5136190016722222E-4</v>
      </c>
      <c r="O6" s="82">
        <f t="shared" si="4"/>
        <v>1.0470540133533037E-2</v>
      </c>
      <c r="P6" s="76">
        <f>分析係数表!C9</f>
        <v>0.10538116591928248</v>
      </c>
      <c r="Q6" s="82">
        <f t="shared" si="5"/>
        <v>1.1033977270763513E-3</v>
      </c>
      <c r="R6" s="83">
        <v>1.3046286550434029E-3</v>
      </c>
      <c r="S6" s="84">
        <f t="shared" si="6"/>
        <v>1.3764790089529919E-3</v>
      </c>
      <c r="T6" s="85">
        <f>分析係数表!F9</f>
        <v>0.68627450980392157</v>
      </c>
      <c r="U6" s="86">
        <f t="shared" si="7"/>
        <v>9.4464245712460226E-4</v>
      </c>
      <c r="V6" s="87">
        <f>分析係数表!D9</f>
        <v>0.17647058823529413</v>
      </c>
      <c r="W6" s="167">
        <f t="shared" si="8"/>
        <v>0</v>
      </c>
      <c r="X6" s="76">
        <f>分析係数表!E9</f>
        <v>0.11764705882352941</v>
      </c>
      <c r="Y6" s="166">
        <f t="shared" si="9"/>
        <v>0</v>
      </c>
    </row>
    <row r="7" spans="1:25" x14ac:dyDescent="0.2">
      <c r="A7" s="6" t="s">
        <v>221</v>
      </c>
      <c r="B7" s="5" t="s">
        <v>267</v>
      </c>
      <c r="C7" s="75">
        <f>最終需要_まとめ!$C$8</f>
        <v>100</v>
      </c>
      <c r="D7" s="76">
        <f>投入係数表!E7</f>
        <v>0</v>
      </c>
      <c r="E7" s="77">
        <f t="shared" si="0"/>
        <v>0</v>
      </c>
      <c r="F7" s="76">
        <f>分析係数表!C10</f>
        <v>4.5045045045044585E-3</v>
      </c>
      <c r="G7" s="77">
        <f t="shared" si="1"/>
        <v>0</v>
      </c>
      <c r="H7" s="77">
        <v>1.5635502514500869E-4</v>
      </c>
      <c r="I7" s="77">
        <f t="shared" si="2"/>
        <v>100.00015635502514</v>
      </c>
      <c r="J7" s="76">
        <f>分析係数表!G10</f>
        <v>0.2857142857142857</v>
      </c>
      <c r="K7" s="78">
        <f t="shared" si="3"/>
        <v>28.571473244292896</v>
      </c>
      <c r="L7" s="79"/>
      <c r="M7" s="80"/>
      <c r="N7" s="81">
        <f>分析係数表!H10</f>
        <v>1.0301761818913889E-3</v>
      </c>
      <c r="O7" s="82">
        <f t="shared" si="4"/>
        <v>1.9563377617916992E-2</v>
      </c>
      <c r="P7" s="76">
        <f>分析係数表!C10</f>
        <v>4.5045045045044585E-3</v>
      </c>
      <c r="Q7" s="82">
        <f t="shared" si="5"/>
        <v>8.8123322603228795E-5</v>
      </c>
      <c r="R7" s="83">
        <v>1.3065062455244915E-4</v>
      </c>
      <c r="S7" s="84">
        <f t="shared" si="6"/>
        <v>100.0002870056497</v>
      </c>
      <c r="T7" s="85">
        <f>分析係数表!F10</f>
        <v>0.5714285714285714</v>
      </c>
      <c r="U7" s="86">
        <f t="shared" si="7"/>
        <v>57.143021146085538</v>
      </c>
      <c r="V7" s="87">
        <f>分析係数表!D10</f>
        <v>0</v>
      </c>
      <c r="W7" s="167">
        <f t="shared" si="8"/>
        <v>0</v>
      </c>
      <c r="X7" s="76">
        <f>分析係数表!E10</f>
        <v>0</v>
      </c>
      <c r="Y7" s="166">
        <f t="shared" si="9"/>
        <v>0</v>
      </c>
    </row>
    <row r="8" spans="1:25" x14ac:dyDescent="0.2">
      <c r="A8" s="6" t="s">
        <v>222</v>
      </c>
      <c r="B8" s="5" t="s">
        <v>27</v>
      </c>
      <c r="C8" s="90"/>
      <c r="D8" s="76">
        <f>投入係数表!E8</f>
        <v>0</v>
      </c>
      <c r="E8" s="77">
        <f t="shared" si="0"/>
        <v>0</v>
      </c>
      <c r="F8" s="76">
        <f>分析係数表!C11</f>
        <v>3.1931139802859887E-3</v>
      </c>
      <c r="G8" s="77">
        <f t="shared" si="1"/>
        <v>0</v>
      </c>
      <c r="H8" s="77">
        <v>1.432684279184636E-3</v>
      </c>
      <c r="I8" s="77">
        <f t="shared" si="2"/>
        <v>1.432684279184636E-3</v>
      </c>
      <c r="J8" s="76">
        <f>分析係数表!G11</f>
        <v>0.37142857142857144</v>
      </c>
      <c r="K8" s="78">
        <f t="shared" si="3"/>
        <v>5.3213987512572194E-4</v>
      </c>
      <c r="L8" s="79"/>
      <c r="M8" s="80"/>
      <c r="N8" s="81">
        <f>分析係数表!H11</f>
        <v>-1.8136904610763891E-5</v>
      </c>
      <c r="O8" s="82">
        <f t="shared" si="4"/>
        <v>-3.4442566228727101E-4</v>
      </c>
      <c r="P8" s="76">
        <f>分析係数表!C11</f>
        <v>3.1931139802859887E-3</v>
      </c>
      <c r="Q8" s="82">
        <f t="shared" si="5"/>
        <v>-1.0997903974187456E-6</v>
      </c>
      <c r="R8" s="83">
        <v>2.4516705507787452E-4</v>
      </c>
      <c r="S8" s="84">
        <f t="shared" si="6"/>
        <v>1.6778513342625104E-3</v>
      </c>
      <c r="T8" s="85">
        <f>分析係数表!F11</f>
        <v>0.6</v>
      </c>
      <c r="U8" s="86">
        <f t="shared" si="7"/>
        <v>1.0067108005575062E-3</v>
      </c>
      <c r="V8" s="87">
        <f>分析係数表!D11</f>
        <v>2.8571428571428571E-2</v>
      </c>
      <c r="W8" s="167">
        <f t="shared" si="8"/>
        <v>0</v>
      </c>
      <c r="X8" s="76">
        <f>分析係数表!E11</f>
        <v>0</v>
      </c>
      <c r="Y8" s="166">
        <f t="shared" si="9"/>
        <v>0</v>
      </c>
    </row>
    <row r="9" spans="1:25" x14ac:dyDescent="0.2">
      <c r="A9" s="6" t="s">
        <v>223</v>
      </c>
      <c r="B9" s="5" t="s">
        <v>191</v>
      </c>
      <c r="C9" s="90"/>
      <c r="D9" s="76">
        <f>投入係数表!E9</f>
        <v>0.14285714285714285</v>
      </c>
      <c r="E9" s="77">
        <f t="shared" si="0"/>
        <v>14.285714285714285</v>
      </c>
      <c r="F9" s="76">
        <f>分析係数表!C12</f>
        <v>6.6043595279642764E-2</v>
      </c>
      <c r="G9" s="77">
        <f t="shared" si="1"/>
        <v>0.94347993256632512</v>
      </c>
      <c r="H9" s="77">
        <v>0.95708847637578676</v>
      </c>
      <c r="I9" s="77">
        <f t="shared" si="2"/>
        <v>0.95708847637578676</v>
      </c>
      <c r="J9" s="76">
        <f>分析係数表!G12</f>
        <v>0.14090852981113441</v>
      </c>
      <c r="K9" s="78">
        <f t="shared" si="3"/>
        <v>0.13486193010529077</v>
      </c>
      <c r="L9" s="79"/>
      <c r="M9" s="80"/>
      <c r="N9" s="81">
        <f>分析係数表!H12</f>
        <v>8.4811793340854105E-2</v>
      </c>
      <c r="O9" s="82">
        <f t="shared" si="4"/>
        <v>1.6106032819877365</v>
      </c>
      <c r="P9" s="76">
        <f>分析係数表!C12</f>
        <v>6.6043595279642764E-2</v>
      </c>
      <c r="Q9" s="82">
        <f t="shared" si="5"/>
        <v>0.10637003131166242</v>
      </c>
      <c r="R9" s="83">
        <v>0.11905223098171119</v>
      </c>
      <c r="S9" s="84">
        <f t="shared" si="6"/>
        <v>1.076140707357498</v>
      </c>
      <c r="T9" s="85">
        <f>分析係数表!F12</f>
        <v>0.31027033699543266</v>
      </c>
      <c r="U9" s="86">
        <f t="shared" si="7"/>
        <v>0.33389453992631418</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投入係数表!E10</f>
        <v>0</v>
      </c>
      <c r="E10" s="77">
        <f t="shared" si="0"/>
        <v>0</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0.26169461820586848</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投入係数表!E11</f>
        <v>0</v>
      </c>
      <c r="E11" s="77">
        <f t="shared" si="0"/>
        <v>0</v>
      </c>
      <c r="F11" s="76">
        <f>分析係数表!C14</f>
        <v>0.21132596685082872</v>
      </c>
      <c r="G11" s="77">
        <f t="shared" si="1"/>
        <v>0</v>
      </c>
      <c r="H11" s="77">
        <v>1.3756500899067051E-2</v>
      </c>
      <c r="I11" s="77">
        <f t="shared" si="2"/>
        <v>1.3756500899067051E-2</v>
      </c>
      <c r="J11" s="76">
        <f>分析係数表!G14</f>
        <v>0.15875192868163895</v>
      </c>
      <c r="K11" s="78">
        <f t="shared" si="3"/>
        <v>2.1838710496375948E-3</v>
      </c>
      <c r="L11" s="79"/>
      <c r="M11" s="80"/>
      <c r="N11" s="81">
        <f>分析係数表!H14</f>
        <v>1.0700773720350694E-3</v>
      </c>
      <c r="O11" s="82">
        <f t="shared" si="4"/>
        <v>2.0321114074948986E-2</v>
      </c>
      <c r="P11" s="76">
        <f>分析係数表!C14</f>
        <v>0.21132596685082872</v>
      </c>
      <c r="Q11" s="82">
        <f t="shared" si="5"/>
        <v>4.2943790793745782E-3</v>
      </c>
      <c r="R11" s="83">
        <v>2.2837074178885336E-2</v>
      </c>
      <c r="S11" s="84">
        <f t="shared" si="6"/>
        <v>3.6593575077952384E-2</v>
      </c>
      <c r="T11" s="85">
        <f>分析係数表!F14</f>
        <v>0.30327447282701869</v>
      </c>
      <c r="U11" s="86">
        <f t="shared" si="7"/>
        <v>1.1097897190621939E-2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投入係数表!E12</f>
        <v>0</v>
      </c>
      <c r="E12" s="77">
        <f t="shared" si="0"/>
        <v>0</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0.14851634557827123</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投入係数表!E13</f>
        <v>0.14285714285714285</v>
      </c>
      <c r="E13" s="77">
        <f t="shared" si="0"/>
        <v>14.285714285714285</v>
      </c>
      <c r="F13" s="76">
        <f>分析係数表!C16</f>
        <v>5.160637490513531E-2</v>
      </c>
      <c r="G13" s="77">
        <f t="shared" si="1"/>
        <v>0.73723392721621872</v>
      </c>
      <c r="H13" s="77">
        <v>0.74038754794364914</v>
      </c>
      <c r="I13" s="77">
        <f t="shared" si="2"/>
        <v>0.74038754794364914</v>
      </c>
      <c r="J13" s="76">
        <f>分析係数表!G16</f>
        <v>3.3358042994810974E-2</v>
      </c>
      <c r="K13" s="78">
        <f t="shared" si="3"/>
        <v>2.4697879657126918E-2</v>
      </c>
      <c r="L13" s="79"/>
      <c r="M13" s="80"/>
      <c r="N13" s="81">
        <f>分析係数表!H16</f>
        <v>1.6069297485136805E-2</v>
      </c>
      <c r="O13" s="82">
        <f t="shared" si="4"/>
        <v>0.30516113678652207</v>
      </c>
      <c r="P13" s="76">
        <f>分析係数表!C16</f>
        <v>5.160637490513531E-2</v>
      </c>
      <c r="Q13" s="82">
        <f t="shared" si="5"/>
        <v>1.5748260031482535E-2</v>
      </c>
      <c r="R13" s="83">
        <v>1.7974446285046131E-2</v>
      </c>
      <c r="S13" s="84">
        <f t="shared" si="6"/>
        <v>0.75836199422869521</v>
      </c>
      <c r="T13" s="85">
        <f>分析係数表!F16</f>
        <v>0.28836174944403259</v>
      </c>
      <c r="U13" s="86">
        <f t="shared" si="7"/>
        <v>0.21868259136765189</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投入係数表!E14</f>
        <v>0</v>
      </c>
      <c r="E14" s="77">
        <f t="shared" si="0"/>
        <v>0</v>
      </c>
      <c r="F14" s="76">
        <f>分析係数表!C17</f>
        <v>0.10194271980773084</v>
      </c>
      <c r="G14" s="77">
        <f t="shared" si="1"/>
        <v>0</v>
      </c>
      <c r="H14" s="77">
        <v>4.4940794069242311E-3</v>
      </c>
      <c r="I14" s="77">
        <f t="shared" si="2"/>
        <v>4.4940794069242311E-3</v>
      </c>
      <c r="J14" s="76">
        <f>分析係数表!G17</f>
        <v>0.21196160054370911</v>
      </c>
      <c r="K14" s="78">
        <f t="shared" si="3"/>
        <v>9.5257226406218298E-4</v>
      </c>
      <c r="L14" s="79"/>
      <c r="M14" s="80"/>
      <c r="N14" s="81">
        <f>分析係数表!H17</f>
        <v>2.8221023574348612E-3</v>
      </c>
      <c r="O14" s="82">
        <f t="shared" si="4"/>
        <v>5.359263305189936E-2</v>
      </c>
      <c r="P14" s="76">
        <f>分析係数表!C17</f>
        <v>0.10194271980773084</v>
      </c>
      <c r="Q14" s="82">
        <f t="shared" si="5"/>
        <v>5.4633787749683114E-3</v>
      </c>
      <c r="R14" s="83">
        <v>1.1983167005570372E-2</v>
      </c>
      <c r="S14" s="84">
        <f t="shared" si="6"/>
        <v>1.6477246412494602E-2</v>
      </c>
      <c r="T14" s="85">
        <f>分析係数表!F17</f>
        <v>0.32180783280944697</v>
      </c>
      <c r="U14" s="86">
        <f t="shared" si="7"/>
        <v>5.3025069586721228E-3</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投入係数表!E15</f>
        <v>0</v>
      </c>
      <c r="E15" s="77">
        <f t="shared" si="0"/>
        <v>0</v>
      </c>
      <c r="F15" s="76">
        <f>分析係数表!C18</f>
        <v>6.449787835926446E-2</v>
      </c>
      <c r="G15" s="77">
        <f t="shared" si="1"/>
        <v>0</v>
      </c>
      <c r="H15" s="77">
        <v>3.0402128167333691E-4</v>
      </c>
      <c r="I15" s="77">
        <f t="shared" si="2"/>
        <v>3.0402128167333691E-4</v>
      </c>
      <c r="J15" s="76">
        <f>分析係数表!G18</f>
        <v>0.21547360809833696</v>
      </c>
      <c r="K15" s="78">
        <f t="shared" si="3"/>
        <v>6.5508562500834713E-5</v>
      </c>
      <c r="L15" s="79"/>
      <c r="M15" s="80"/>
      <c r="N15" s="81">
        <f>分析係数表!H18</f>
        <v>4.2077618696972224E-4</v>
      </c>
      <c r="O15" s="82">
        <f t="shared" si="4"/>
        <v>7.990675365064686E-3</v>
      </c>
      <c r="P15" s="76">
        <f>分析係数表!C18</f>
        <v>6.449787835926446E-2</v>
      </c>
      <c r="Q15" s="82">
        <f t="shared" si="5"/>
        <v>5.1538160770431328E-4</v>
      </c>
      <c r="R15" s="83">
        <v>1.3245837907125209E-3</v>
      </c>
      <c r="S15" s="84">
        <f t="shared" si="6"/>
        <v>1.6286050723858577E-3</v>
      </c>
      <c r="T15" s="85">
        <f>分析係数表!F18</f>
        <v>0.45914678235719453</v>
      </c>
      <c r="U15" s="86">
        <f t="shared" si="7"/>
        <v>7.4776877871657245E-4</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投入係数表!E16</f>
        <v>0</v>
      </c>
      <c r="E16" s="77">
        <f t="shared" si="0"/>
        <v>0</v>
      </c>
      <c r="F16" s="76">
        <f>分析係数表!C19</f>
        <v>8.3816636211964779E-2</v>
      </c>
      <c r="G16" s="77">
        <f t="shared" si="1"/>
        <v>0</v>
      </c>
      <c r="H16" s="77">
        <v>1.5779915588059451E-4</v>
      </c>
      <c r="I16" s="77">
        <f t="shared" si="2"/>
        <v>1.5779915588059451E-4</v>
      </c>
      <c r="J16" s="76">
        <f>分析係数表!G19</f>
        <v>5.7589381288803254E-2</v>
      </c>
      <c r="K16" s="78">
        <f t="shared" si="3"/>
        <v>9.0875557550588567E-6</v>
      </c>
      <c r="L16" s="79"/>
      <c r="M16" s="80"/>
      <c r="N16" s="81">
        <f>分析係数表!H19</f>
        <v>-1.0882142766458335E-4</v>
      </c>
      <c r="O16" s="82">
        <f t="shared" si="4"/>
        <v>-2.0665539737236261E-3</v>
      </c>
      <c r="P16" s="76">
        <f>分析係数表!C19</f>
        <v>8.3816636211964779E-2</v>
      </c>
      <c r="Q16" s="82">
        <f t="shared" si="5"/>
        <v>-1.732116026279834E-4</v>
      </c>
      <c r="R16" s="83">
        <v>1.1200503250816691E-3</v>
      </c>
      <c r="S16" s="84">
        <f t="shared" si="6"/>
        <v>1.2778494809622637E-3</v>
      </c>
      <c r="T16" s="85">
        <f>分析係数表!F19</f>
        <v>0.2397773496039392</v>
      </c>
      <c r="U16" s="86">
        <f t="shared" si="7"/>
        <v>3.0639936173790098E-4</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投入係数表!E17</f>
        <v>0</v>
      </c>
      <c r="E17" s="77">
        <f t="shared" si="0"/>
        <v>0</v>
      </c>
      <c r="F17" s="76">
        <f>分析係数表!C20</f>
        <v>0.20483184148778999</v>
      </c>
      <c r="G17" s="77">
        <f t="shared" si="1"/>
        <v>0</v>
      </c>
      <c r="H17" s="77">
        <v>6.2071811804216667E-4</v>
      </c>
      <c r="I17" s="77">
        <f t="shared" si="2"/>
        <v>6.2071811804216667E-4</v>
      </c>
      <c r="J17" s="76">
        <f>分析係数表!G20</f>
        <v>0.10000439000834102</v>
      </c>
      <c r="K17" s="78">
        <f t="shared" si="3"/>
        <v>6.2074536761932294E-5</v>
      </c>
      <c r="L17" s="79"/>
      <c r="M17" s="80"/>
      <c r="N17" s="81">
        <f>分析係数表!H20</f>
        <v>5.2234285279000004E-4</v>
      </c>
      <c r="O17" s="82">
        <f t="shared" si="4"/>
        <v>9.9194590738734042E-3</v>
      </c>
      <c r="P17" s="76">
        <f>分析係数表!C20</f>
        <v>0.20483184148778999</v>
      </c>
      <c r="Q17" s="82">
        <f t="shared" si="5"/>
        <v>2.0318210686642571E-3</v>
      </c>
      <c r="R17" s="83">
        <v>7.2101112789858014E-3</v>
      </c>
      <c r="S17" s="84">
        <f t="shared" si="6"/>
        <v>7.8308293970279687E-3</v>
      </c>
      <c r="T17" s="85">
        <f>分析係数表!F20</f>
        <v>0.22283682338996444</v>
      </c>
      <c r="U17" s="86">
        <f t="shared" si="7"/>
        <v>1.7449971473424632E-3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投入係数表!E18</f>
        <v>0</v>
      </c>
      <c r="E18" s="77">
        <f t="shared" si="0"/>
        <v>0</v>
      </c>
      <c r="F18" s="76">
        <f>分析係数表!C21</f>
        <v>0.18990139408364504</v>
      </c>
      <c r="G18" s="77">
        <f t="shared" si="1"/>
        <v>0</v>
      </c>
      <c r="H18" s="77">
        <v>4.0196290054979652E-3</v>
      </c>
      <c r="I18" s="77">
        <f t="shared" si="2"/>
        <v>4.0196290054979652E-3</v>
      </c>
      <c r="J18" s="76">
        <f>分析係数表!G21</f>
        <v>0.28518653100775193</v>
      </c>
      <c r="K18" s="78">
        <f t="shared" si="3"/>
        <v>1.1463440520161044E-3</v>
      </c>
      <c r="L18" s="79"/>
      <c r="M18" s="80"/>
      <c r="N18" s="81">
        <f>分析係数表!H21</f>
        <v>8.7057142131666677E-4</v>
      </c>
      <c r="O18" s="82">
        <f t="shared" si="4"/>
        <v>1.6532431789789009E-2</v>
      </c>
      <c r="P18" s="76">
        <f>分析係数表!C21</f>
        <v>0.18990139408364504</v>
      </c>
      <c r="Q18" s="82">
        <f t="shared" si="5"/>
        <v>3.1395318444737037E-3</v>
      </c>
      <c r="R18" s="83">
        <v>8.4808173125241922E-3</v>
      </c>
      <c r="S18" s="84">
        <f t="shared" si="6"/>
        <v>1.2500446318022157E-2</v>
      </c>
      <c r="T18" s="85">
        <f>分析係数表!F21</f>
        <v>0.42587209302325579</v>
      </c>
      <c r="U18" s="86">
        <f t="shared" si="7"/>
        <v>5.3235912371809475E-3</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投入係数表!E19</f>
        <v>0</v>
      </c>
      <c r="E19" s="77">
        <f t="shared" si="0"/>
        <v>0</v>
      </c>
      <c r="F19" s="76">
        <f>分析係数表!C22</f>
        <v>1.6020972909991271E-2</v>
      </c>
      <c r="G19" s="77">
        <f t="shared" si="1"/>
        <v>0</v>
      </c>
      <c r="H19" s="77">
        <v>5.5593535819538364E-5</v>
      </c>
      <c r="I19" s="77">
        <f t="shared" si="2"/>
        <v>5.5593535819538364E-5</v>
      </c>
      <c r="J19" s="76">
        <f>分析係数表!G22</f>
        <v>0.19438596491228069</v>
      </c>
      <c r="K19" s="78">
        <f t="shared" si="3"/>
        <v>1.0806603103166405E-5</v>
      </c>
      <c r="L19" s="79"/>
      <c r="M19" s="80"/>
      <c r="N19" s="81">
        <f>分析係数表!H22</f>
        <v>3.9901190143680555E-5</v>
      </c>
      <c r="O19" s="82">
        <f t="shared" si="4"/>
        <v>7.5773645703199608E-4</v>
      </c>
      <c r="P19" s="76">
        <f>分析係数表!C22</f>
        <v>1.6020972909991271E-2</v>
      </c>
      <c r="Q19" s="82">
        <f t="shared" si="5"/>
        <v>1.2139675251022374E-5</v>
      </c>
      <c r="R19" s="83">
        <v>2.2123329787615353E-4</v>
      </c>
      <c r="S19" s="84">
        <f t="shared" si="6"/>
        <v>2.7682683369569189E-4</v>
      </c>
      <c r="T19" s="85">
        <f>分析係数表!F22</f>
        <v>0.4126315789473684</v>
      </c>
      <c r="U19" s="86">
        <f t="shared" si="7"/>
        <v>1.1422749348285391E-4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投入係数表!E20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4.8219592720217939E-4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投入係数表!E21</f>
        <v>0</v>
      </c>
      <c r="E21" s="77">
        <f t="shared" si="0"/>
        <v>0</v>
      </c>
      <c r="F21" s="76">
        <f>分析係数表!C24</f>
        <v>0.69825317061497971</v>
      </c>
      <c r="G21" s="77">
        <f t="shared" si="1"/>
        <v>0</v>
      </c>
      <c r="H21" s="77">
        <v>4.4174714498875006E-3</v>
      </c>
      <c r="I21" s="77">
        <f t="shared" si="2"/>
        <v>4.4174714498875006E-3</v>
      </c>
      <c r="J21" s="76">
        <f>分析係数表!G24</f>
        <v>0.20807453416149069</v>
      </c>
      <c r="K21" s="78">
        <f t="shared" si="3"/>
        <v>9.1916331410702649E-4</v>
      </c>
      <c r="L21" s="79"/>
      <c r="M21" s="80"/>
      <c r="N21" s="81">
        <f>分析係数表!H24</f>
        <v>2.9019047377222226E-4</v>
      </c>
      <c r="O21" s="82">
        <f t="shared" si="4"/>
        <v>5.5108105965963362E-3</v>
      </c>
      <c r="P21" s="76">
        <f>分析係数表!C24</f>
        <v>0.69825317061497971</v>
      </c>
      <c r="Q21" s="82">
        <f t="shared" si="5"/>
        <v>3.8479409717320197E-3</v>
      </c>
      <c r="R21" s="83">
        <v>1.9834869729504191E-2</v>
      </c>
      <c r="S21" s="84">
        <f t="shared" si="6"/>
        <v>2.4252341179391693E-2</v>
      </c>
      <c r="T21" s="85">
        <f>分析係数表!F24</f>
        <v>0.39233954451345754</v>
      </c>
      <c r="U21" s="86">
        <f t="shared" si="7"/>
        <v>9.515152491707507E-3</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投入係数表!E22</f>
        <v>0</v>
      </c>
      <c r="E22" s="77">
        <f t="shared" si="0"/>
        <v>0</v>
      </c>
      <c r="F22" s="76">
        <f>分析係数表!C25</f>
        <v>6.4698426111756691E-3</v>
      </c>
      <c r="G22" s="77">
        <f t="shared" si="1"/>
        <v>0</v>
      </c>
      <c r="H22" s="77">
        <v>4.4708594373765137E-5</v>
      </c>
      <c r="I22" s="77">
        <f t="shared" si="2"/>
        <v>4.4708594373765137E-5</v>
      </c>
      <c r="J22" s="76">
        <f>分析係数表!G25</f>
        <v>0.19696730374348445</v>
      </c>
      <c r="K22" s="78">
        <f t="shared" si="3"/>
        <v>8.8061312879616373E-6</v>
      </c>
      <c r="L22" s="79"/>
      <c r="M22" s="80"/>
      <c r="N22" s="81">
        <f>分析係数表!H25</f>
        <v>4.8606904356847223E-4</v>
      </c>
      <c r="O22" s="82">
        <f t="shared" si="4"/>
        <v>9.2306077492988609E-3</v>
      </c>
      <c r="P22" s="76">
        <f>分析係数表!C25</f>
        <v>6.4698426111756691E-3</v>
      </c>
      <c r="Q22" s="82">
        <f t="shared" si="5"/>
        <v>5.972057934346211E-5</v>
      </c>
      <c r="R22" s="83">
        <v>7.0625945329467446E-4</v>
      </c>
      <c r="S22" s="84">
        <f t="shared" si="6"/>
        <v>7.5096804766843959E-4</v>
      </c>
      <c r="T22" s="85">
        <f>分析係数表!F25</f>
        <v>0.35065550465961143</v>
      </c>
      <c r="U22" s="86">
        <f t="shared" si="7"/>
        <v>2.6333107973841981E-4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投入係数表!E23</f>
        <v>0</v>
      </c>
      <c r="E23" s="77">
        <f t="shared" si="0"/>
        <v>0</v>
      </c>
      <c r="F23" s="76">
        <f>分析係数表!C26</f>
        <v>0.30930996714129244</v>
      </c>
      <c r="G23" s="77">
        <f t="shared" si="1"/>
        <v>0</v>
      </c>
      <c r="H23" s="77">
        <v>1.2419932752379427E-3</v>
      </c>
      <c r="I23" s="77">
        <f t="shared" si="2"/>
        <v>1.2419932752379427E-3</v>
      </c>
      <c r="J23" s="76">
        <f>分析係数表!G26</f>
        <v>0.19640381464521278</v>
      </c>
      <c r="K23" s="78">
        <f t="shared" si="3"/>
        <v>2.4393221702043364E-4</v>
      </c>
      <c r="L23" s="79"/>
      <c r="M23" s="80"/>
      <c r="N23" s="81">
        <f>分析係数表!H26</f>
        <v>9.7503999187466672E-3</v>
      </c>
      <c r="O23" s="82">
        <f t="shared" si="4"/>
        <v>0.18516323604563686</v>
      </c>
      <c r="P23" s="76">
        <f>分析係数表!C26</f>
        <v>0.30930996714129244</v>
      </c>
      <c r="Q23" s="82">
        <f t="shared" si="5"/>
        <v>5.7272834457051315E-2</v>
      </c>
      <c r="R23" s="83">
        <v>6.4893864134378143E-2</v>
      </c>
      <c r="S23" s="84">
        <f t="shared" si="6"/>
        <v>6.6135857409616083E-2</v>
      </c>
      <c r="T23" s="85">
        <f>分析係数表!F26</f>
        <v>0.33483174389782799</v>
      </c>
      <c r="U23" s="86">
        <f t="shared" si="7"/>
        <v>2.2144384470639843E-2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投入係数表!E24</f>
        <v>0</v>
      </c>
      <c r="E24" s="77">
        <f t="shared" si="0"/>
        <v>0</v>
      </c>
      <c r="F24" s="76">
        <f>分析係数表!C27</f>
        <v>1</v>
      </c>
      <c r="G24" s="77">
        <f t="shared" si="1"/>
        <v>0</v>
      </c>
      <c r="H24" s="77">
        <v>1.3977305327350286E-3</v>
      </c>
      <c r="I24" s="77">
        <f t="shared" si="2"/>
        <v>1.3977305327350286E-3</v>
      </c>
      <c r="J24" s="76">
        <f>分析係数表!G27</f>
        <v>0.17104746959591996</v>
      </c>
      <c r="K24" s="78">
        <f t="shared" si="3"/>
        <v>2.3907827080128381E-4</v>
      </c>
      <c r="L24" s="79"/>
      <c r="M24" s="80"/>
      <c r="N24" s="81">
        <f>分析係数表!H27</f>
        <v>1.0751557053260833E-2</v>
      </c>
      <c r="O24" s="82">
        <f t="shared" si="4"/>
        <v>0.20417553260389423</v>
      </c>
      <c r="P24" s="76">
        <f>分析係数表!C27</f>
        <v>1</v>
      </c>
      <c r="Q24" s="82">
        <f t="shared" si="5"/>
        <v>0.20417553260389423</v>
      </c>
      <c r="R24" s="83">
        <v>0.2119834592841679</v>
      </c>
      <c r="S24" s="84">
        <f t="shared" si="6"/>
        <v>0.21338118981690293</v>
      </c>
      <c r="T24" s="85">
        <f>分析係数表!F27</f>
        <v>0.32230451819045502</v>
      </c>
      <c r="U24" s="86">
        <f t="shared" si="7"/>
        <v>6.8773721574842933E-2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投入係数表!E25</f>
        <v>0</v>
      </c>
      <c r="E25" s="77">
        <f t="shared" si="0"/>
        <v>0</v>
      </c>
      <c r="F25" s="76">
        <f>分析係数表!C28</f>
        <v>0.18422373610613119</v>
      </c>
      <c r="G25" s="77">
        <f t="shared" si="1"/>
        <v>0</v>
      </c>
      <c r="H25" s="77">
        <v>2.3344743269865676E-3</v>
      </c>
      <c r="I25" s="77">
        <f t="shared" si="2"/>
        <v>2.3344743269865676E-3</v>
      </c>
      <c r="J25" s="76">
        <f>分析係数表!G28</f>
        <v>0.12484443941622356</v>
      </c>
      <c r="K25" s="78">
        <f t="shared" si="3"/>
        <v>2.9144613868420382E-4</v>
      </c>
      <c r="L25" s="79"/>
      <c r="M25" s="80"/>
      <c r="N25" s="81">
        <f>分析係数表!H28</f>
        <v>2.0316960544977711E-2</v>
      </c>
      <c r="O25" s="82">
        <f t="shared" si="4"/>
        <v>0.38582562689420097</v>
      </c>
      <c r="P25" s="76">
        <f>分析係数表!C28</f>
        <v>0.18422373610613119</v>
      </c>
      <c r="Q25" s="82">
        <f t="shared" si="5"/>
        <v>7.1078238471939906E-2</v>
      </c>
      <c r="R25" s="83">
        <v>8.4693269807720059E-2</v>
      </c>
      <c r="S25" s="84">
        <f t="shared" si="6"/>
        <v>8.7027744134706625E-2</v>
      </c>
      <c r="T25" s="85">
        <f>分析係数表!F28</f>
        <v>0.21354225591130219</v>
      </c>
      <c r="U25" s="86">
        <f t="shared" si="7"/>
        <v>1.8584100809396851E-2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投入係数表!E26</f>
        <v>0</v>
      </c>
      <c r="E26" s="77">
        <f t="shared" si="0"/>
        <v>0</v>
      </c>
      <c r="F26" s="76">
        <f>分析係数表!C29</f>
        <v>0.37519639677385563</v>
      </c>
      <c r="G26" s="77">
        <f t="shared" si="1"/>
        <v>0</v>
      </c>
      <c r="H26" s="77">
        <v>1.3647754838393733E-2</v>
      </c>
      <c r="I26" s="77">
        <f t="shared" si="2"/>
        <v>1.3647754838393733E-2</v>
      </c>
      <c r="J26" s="76">
        <f>分析係数表!G29</f>
        <v>0.26085431102534867</v>
      </c>
      <c r="K26" s="78">
        <f t="shared" si="3"/>
        <v>3.5600756854120659E-3</v>
      </c>
      <c r="L26" s="79"/>
      <c r="M26" s="80"/>
      <c r="N26" s="81">
        <f>分析係数表!H29</f>
        <v>9.7721642042795844E-3</v>
      </c>
      <c r="O26" s="82">
        <f t="shared" si="4"/>
        <v>0.18557654684038161</v>
      </c>
      <c r="P26" s="76">
        <f>分析係数表!C29</f>
        <v>0.37519639677385563</v>
      </c>
      <c r="Q26" s="82">
        <f t="shared" si="5"/>
        <v>6.9627651700245818E-2</v>
      </c>
      <c r="R26" s="83">
        <v>9.486600016373585E-2</v>
      </c>
      <c r="S26" s="84">
        <f t="shared" si="6"/>
        <v>0.10851375500212958</v>
      </c>
      <c r="T26" s="85">
        <f>分析係数表!F29</f>
        <v>0.42899745636347691</v>
      </c>
      <c r="U26" s="86">
        <f t="shared" si="7"/>
        <v>4.6552124876363107E-2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投入係数表!E27</f>
        <v>0</v>
      </c>
      <c r="E27" s="77">
        <f t="shared" si="0"/>
        <v>0</v>
      </c>
      <c r="F27" s="76">
        <f>分析係数表!C30</f>
        <v>1</v>
      </c>
      <c r="G27" s="77">
        <f t="shared" si="1"/>
        <v>0</v>
      </c>
      <c r="H27" s="77">
        <v>1.3708554849411693E-2</v>
      </c>
      <c r="I27" s="77">
        <f t="shared" si="2"/>
        <v>1.3708554849411693E-2</v>
      </c>
      <c r="J27" s="76">
        <f>分析係数表!G30</f>
        <v>0.34460347092581067</v>
      </c>
      <c r="K27" s="78">
        <f t="shared" si="3"/>
        <v>4.7240155824841232E-3</v>
      </c>
      <c r="L27" s="79"/>
      <c r="M27" s="80"/>
      <c r="N27" s="81">
        <f>分析係数表!H30</f>
        <v>0</v>
      </c>
      <c r="O27" s="82">
        <f t="shared" si="4"/>
        <v>0</v>
      </c>
      <c r="P27" s="76">
        <f>分析係数表!C30</f>
        <v>1</v>
      </c>
      <c r="Q27" s="82">
        <f t="shared" si="5"/>
        <v>0</v>
      </c>
      <c r="R27" s="83">
        <v>5.8409544459952403E-2</v>
      </c>
      <c r="S27" s="84">
        <f t="shared" si="6"/>
        <v>7.2118099309364095E-2</v>
      </c>
      <c r="T27" s="85">
        <f>分析係数表!F30</f>
        <v>0.44064163728133859</v>
      </c>
      <c r="U27" s="86">
        <f t="shared" si="7"/>
        <v>3.1778237357296367E-2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投入係数表!E28</f>
        <v>0</v>
      </c>
      <c r="E28" s="77">
        <f t="shared" si="0"/>
        <v>0</v>
      </c>
      <c r="F28" s="76">
        <f>分析係数表!C31</f>
        <v>0.41247576690614662</v>
      </c>
      <c r="G28" s="77">
        <f t="shared" si="1"/>
        <v>0</v>
      </c>
      <c r="H28" s="77">
        <v>4.4355717632041207E-2</v>
      </c>
      <c r="I28" s="77">
        <f t="shared" si="2"/>
        <v>4.4355717632041207E-2</v>
      </c>
      <c r="J28" s="76">
        <f>分析係数表!G31</f>
        <v>7.085965394122494E-2</v>
      </c>
      <c r="K28" s="78">
        <f t="shared" si="3"/>
        <v>3.1430308017211294E-3</v>
      </c>
      <c r="L28" s="79"/>
      <c r="M28" s="80"/>
      <c r="N28" s="81">
        <f>分析係数表!H31</f>
        <v>2.0541858162151181E-2</v>
      </c>
      <c r="O28" s="82">
        <f t="shared" si="4"/>
        <v>0.39009650510656307</v>
      </c>
      <c r="P28" s="76">
        <f>分析係数表!C31</f>
        <v>0.41247576690614662</v>
      </c>
      <c r="Q28" s="82">
        <f t="shared" si="5"/>
        <v>0.16090535511123716</v>
      </c>
      <c r="R28" s="83">
        <v>0.21504226776026344</v>
      </c>
      <c r="S28" s="84">
        <f t="shared" si="6"/>
        <v>0.25939798539230463</v>
      </c>
      <c r="T28" s="85">
        <f>分析係数表!F31</f>
        <v>0.34509750068662454</v>
      </c>
      <c r="U28" s="86">
        <f t="shared" si="7"/>
        <v>8.9517596442029862E-2</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投入係数表!E29</f>
        <v>0</v>
      </c>
      <c r="E29" s="77">
        <f t="shared" si="0"/>
        <v>0</v>
      </c>
      <c r="F29" s="76">
        <f>分析係数表!C32</f>
        <v>0.57030303030303031</v>
      </c>
      <c r="G29" s="77">
        <f t="shared" si="1"/>
        <v>0</v>
      </c>
      <c r="H29" s="77">
        <v>6.5262416079654613E-3</v>
      </c>
      <c r="I29" s="77">
        <f t="shared" si="2"/>
        <v>6.5262416079654613E-3</v>
      </c>
      <c r="J29" s="76">
        <f>分析係数表!G32</f>
        <v>0.14036939313984167</v>
      </c>
      <c r="K29" s="78">
        <f t="shared" si="3"/>
        <v>9.1608457399409635E-4</v>
      </c>
      <c r="L29" s="79"/>
      <c r="M29" s="80"/>
      <c r="N29" s="81">
        <f>分析係数表!H32</f>
        <v>5.992433283396389E-3</v>
      </c>
      <c r="O29" s="82">
        <f t="shared" si="4"/>
        <v>0.11379823881971432</v>
      </c>
      <c r="P29" s="76">
        <f>分析係数表!C32</f>
        <v>0.57030303030303031</v>
      </c>
      <c r="Q29" s="82">
        <f t="shared" si="5"/>
        <v>6.4899480442031018E-2</v>
      </c>
      <c r="R29" s="83">
        <v>8.3520589799584738E-2</v>
      </c>
      <c r="S29" s="84">
        <f t="shared" si="6"/>
        <v>9.0046831407550196E-2</v>
      </c>
      <c r="T29" s="85">
        <f>分析係数表!F32</f>
        <v>0.48284960422163586</v>
      </c>
      <c r="U29" s="86">
        <f t="shared" si="7"/>
        <v>4.3479076906547981E-2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投入係数表!E30</f>
        <v>0</v>
      </c>
      <c r="E30" s="77">
        <f t="shared" si="0"/>
        <v>0</v>
      </c>
      <c r="F30" s="76">
        <f>分析係数表!C33</f>
        <v>0.6011428571428572</v>
      </c>
      <c r="G30" s="77">
        <f t="shared" si="1"/>
        <v>0</v>
      </c>
      <c r="H30" s="77">
        <v>4.0718349884983907E-3</v>
      </c>
      <c r="I30" s="77">
        <f t="shared" si="2"/>
        <v>4.0718349884983907E-3</v>
      </c>
      <c r="J30" s="76">
        <f>分析係数表!G33</f>
        <v>0.50790638836179636</v>
      </c>
      <c r="K30" s="78">
        <f t="shared" si="3"/>
        <v>2.0681110030134143E-3</v>
      </c>
      <c r="L30" s="79"/>
      <c r="M30" s="80"/>
      <c r="N30" s="81">
        <f>分析係数表!H33</f>
        <v>9.0684523053819453E-4</v>
      </c>
      <c r="O30" s="82">
        <f t="shared" si="4"/>
        <v>1.722128311436355E-2</v>
      </c>
      <c r="P30" s="76">
        <f>分析係数表!C33</f>
        <v>0.6011428571428572</v>
      </c>
      <c r="Q30" s="82">
        <f t="shared" si="5"/>
        <v>1.0352451335034547E-2</v>
      </c>
      <c r="R30" s="83">
        <v>3.1847062076023225E-2</v>
      </c>
      <c r="S30" s="84">
        <f t="shared" si="6"/>
        <v>3.5918897064521615E-2</v>
      </c>
      <c r="T30" s="85">
        <f>分析係数表!F33</f>
        <v>0.64579380139152431</v>
      </c>
      <c r="U30" s="86">
        <f t="shared" si="7"/>
        <v>2.3196201077088276E-2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投入係数表!E31</f>
        <v>0.14285714285714285</v>
      </c>
      <c r="E31" s="77">
        <f t="shared" si="0"/>
        <v>14.285714285714285</v>
      </c>
      <c r="F31" s="76">
        <f>分析係数表!C34</f>
        <v>0.23356645198677672</v>
      </c>
      <c r="G31" s="77">
        <f t="shared" si="1"/>
        <v>3.3366635998110956</v>
      </c>
      <c r="H31" s="77">
        <v>3.3696555451492225</v>
      </c>
      <c r="I31" s="77">
        <f t="shared" si="2"/>
        <v>3.3696555451492225</v>
      </c>
      <c r="J31" s="76">
        <f>分析係数表!G34</f>
        <v>0.42480002746403928</v>
      </c>
      <c r="K31" s="78">
        <f t="shared" si="3"/>
        <v>1.431429768123742</v>
      </c>
      <c r="L31" s="79"/>
      <c r="M31" s="80"/>
      <c r="N31" s="81">
        <f>分析係数表!H34</f>
        <v>0.14989426184611926</v>
      </c>
      <c r="O31" s="82">
        <f t="shared" si="4"/>
        <v>2.8465403285393798</v>
      </c>
      <c r="P31" s="76">
        <f>分析係数表!C34</f>
        <v>0.23356645198677672</v>
      </c>
      <c r="Q31" s="82">
        <f t="shared" si="5"/>
        <v>0.66485632497421665</v>
      </c>
      <c r="R31" s="83">
        <v>0.72595627635923676</v>
      </c>
      <c r="S31" s="84">
        <f t="shared" si="6"/>
        <v>4.0956118215084594</v>
      </c>
      <c r="T31" s="85">
        <f>分析係数表!F34</f>
        <v>0.69961207044526075</v>
      </c>
      <c r="U31" s="86">
        <f t="shared" si="7"/>
        <v>2.8653394661856191</v>
      </c>
      <c r="V31" s="87">
        <f>分析係数表!D34</f>
        <v>0.26492498884273402</v>
      </c>
      <c r="W31" s="167">
        <f t="shared" si="8"/>
        <v>1</v>
      </c>
      <c r="X31" s="76">
        <f>分析係数表!E34</f>
        <v>0.20343987091901541</v>
      </c>
      <c r="Y31" s="166">
        <f t="shared" si="9"/>
        <v>1</v>
      </c>
    </row>
    <row r="32" spans="1:25" x14ac:dyDescent="0.2">
      <c r="A32" s="6" t="s">
        <v>20</v>
      </c>
      <c r="B32" s="5" t="s">
        <v>37</v>
      </c>
      <c r="C32" s="90"/>
      <c r="D32" s="76">
        <f>投入係数表!E32</f>
        <v>0</v>
      </c>
      <c r="E32" s="77">
        <f t="shared" si="0"/>
        <v>0</v>
      </c>
      <c r="F32" s="76">
        <f>分析係数表!C35</f>
        <v>0.38334288443170961</v>
      </c>
      <c r="G32" s="77">
        <f t="shared" si="1"/>
        <v>0</v>
      </c>
      <c r="H32" s="77">
        <v>2.9861501210883684E-2</v>
      </c>
      <c r="I32" s="77">
        <f t="shared" si="2"/>
        <v>2.9861501210883684E-2</v>
      </c>
      <c r="J32" s="76">
        <f>分析係数表!G35</f>
        <v>0.31383724189479584</v>
      </c>
      <c r="K32" s="78">
        <f t="shared" si="3"/>
        <v>9.3716511788618419E-3</v>
      </c>
      <c r="L32" s="79"/>
      <c r="M32" s="80"/>
      <c r="N32" s="81">
        <f>分析係数表!H35</f>
        <v>5.7098603095606881E-2</v>
      </c>
      <c r="O32" s="82">
        <f t="shared" si="4"/>
        <v>1.0843208700127864</v>
      </c>
      <c r="P32" s="76">
        <f>分析係数表!C35</f>
        <v>0.38334288443170961</v>
      </c>
      <c r="Q32" s="82">
        <f t="shared" si="5"/>
        <v>0.4156666899602024</v>
      </c>
      <c r="R32" s="83">
        <v>0.5605829104806983</v>
      </c>
      <c r="S32" s="84">
        <f t="shared" si="6"/>
        <v>0.59044441169158202</v>
      </c>
      <c r="T32" s="85">
        <f>分析係数表!F35</f>
        <v>0.64393160796038496</v>
      </c>
      <c r="U32" s="86">
        <f t="shared" si="7"/>
        <v>0.38020581943178394</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投入係数表!E33</f>
        <v>0</v>
      </c>
      <c r="E33" s="77">
        <f t="shared" si="0"/>
        <v>0</v>
      </c>
      <c r="F33" s="76">
        <f>分析係数表!C36</f>
        <v>0.89284634912959382</v>
      </c>
      <c r="G33" s="77">
        <f t="shared" si="1"/>
        <v>0</v>
      </c>
      <c r="H33" s="77">
        <v>8.7510472991237293E-2</v>
      </c>
      <c r="I33" s="77">
        <f t="shared" si="2"/>
        <v>8.7510472991237293E-2</v>
      </c>
      <c r="J33" s="76">
        <f>分析係数表!G36</f>
        <v>2.3659252759121133E-2</v>
      </c>
      <c r="K33" s="78">
        <f t="shared" si="3"/>
        <v>2.0704323995699263E-3</v>
      </c>
      <c r="L33" s="79"/>
      <c r="M33" s="80"/>
      <c r="N33" s="81">
        <f>分析係数表!H36</f>
        <v>0.22140807672636126</v>
      </c>
      <c r="O33" s="82">
        <f t="shared" si="4"/>
        <v>4.2046107149380889</v>
      </c>
      <c r="P33" s="76">
        <f>分析係数表!C36</f>
        <v>0.89284634912959382</v>
      </c>
      <c r="Q33" s="82">
        <f t="shared" si="5"/>
        <v>3.7540713263436438</v>
      </c>
      <c r="R33" s="83">
        <v>3.8829669818886132</v>
      </c>
      <c r="S33" s="84">
        <f t="shared" si="6"/>
        <v>3.9704774548798505</v>
      </c>
      <c r="T33" s="85">
        <f>分析係数表!F36</f>
        <v>0.87728239225083537</v>
      </c>
      <c r="U33" s="86">
        <f t="shared" si="7"/>
        <v>3.4832299599950036</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投入係数表!E34</f>
        <v>0</v>
      </c>
      <c r="E34" s="77">
        <f t="shared" si="0"/>
        <v>0</v>
      </c>
      <c r="F34" s="76">
        <f>分析係数表!C37</f>
        <v>0.21490407922986354</v>
      </c>
      <c r="G34" s="77">
        <f t="shared" si="1"/>
        <v>0</v>
      </c>
      <c r="H34" s="77">
        <v>2.6397197161120795E-2</v>
      </c>
      <c r="I34" s="77">
        <f t="shared" si="2"/>
        <v>2.6397197161120795E-2</v>
      </c>
      <c r="J34" s="76">
        <f>分析係数表!G37</f>
        <v>0.45930626057529611</v>
      </c>
      <c r="K34" s="78">
        <f t="shared" si="3"/>
        <v>1.2124397917743215E-2</v>
      </c>
      <c r="L34" s="79"/>
      <c r="M34" s="80"/>
      <c r="N34" s="81">
        <f>分析係数表!H37</f>
        <v>4.6223715090992851E-2</v>
      </c>
      <c r="O34" s="82">
        <f t="shared" si="4"/>
        <v>0.87780324290533884</v>
      </c>
      <c r="P34" s="76">
        <f>分析係数表!C37</f>
        <v>0.21490407922986354</v>
      </c>
      <c r="Q34" s="82">
        <f t="shared" si="5"/>
        <v>0.18864349766156008</v>
      </c>
      <c r="R34" s="83">
        <v>0.22111850800085361</v>
      </c>
      <c r="S34" s="84">
        <f t="shared" si="6"/>
        <v>0.24751570516197441</v>
      </c>
      <c r="T34" s="85">
        <f>分析係数表!F37</f>
        <v>0.7057529610829103</v>
      </c>
      <c r="U34" s="86">
        <f t="shared" si="7"/>
        <v>0.17468494183258804</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投入係数表!E35</f>
        <v>0</v>
      </c>
      <c r="E35" s="77">
        <f t="shared" si="0"/>
        <v>0</v>
      </c>
      <c r="F35" s="76">
        <f>分析係数表!C38</f>
        <v>0.11038675651919128</v>
      </c>
      <c r="G35" s="77">
        <f t="shared" si="1"/>
        <v>0</v>
      </c>
      <c r="H35" s="77">
        <v>1.5726473128086723E-2</v>
      </c>
      <c r="I35" s="77">
        <f t="shared" si="2"/>
        <v>1.5726473128086723E-2</v>
      </c>
      <c r="J35" s="76">
        <f>分析係数表!G38</f>
        <v>0.31473468458209974</v>
      </c>
      <c r="K35" s="78">
        <f t="shared" si="3"/>
        <v>4.9496665595572427E-3</v>
      </c>
      <c r="L35" s="79"/>
      <c r="M35" s="80"/>
      <c r="N35" s="81">
        <f>分析係数表!H38</f>
        <v>4.1428317511906877E-2</v>
      </c>
      <c r="O35" s="82">
        <f t="shared" si="4"/>
        <v>0.78673709779658429</v>
      </c>
      <c r="P35" s="76">
        <f>分析係数表!C38</f>
        <v>0.11038675651919128</v>
      </c>
      <c r="Q35" s="82">
        <f t="shared" si="5"/>
        <v>8.6845356459086726E-2</v>
      </c>
      <c r="R35" s="83">
        <v>0.10559915422492111</v>
      </c>
      <c r="S35" s="84">
        <f t="shared" si="6"/>
        <v>0.12132562735300784</v>
      </c>
      <c r="T35" s="85">
        <f>分析係数表!F38</f>
        <v>0.52516511045319969</v>
      </c>
      <c r="U35" s="86">
        <f t="shared" si="7"/>
        <v>6.3715986489646104E-2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投入係数表!E36</f>
        <v>0</v>
      </c>
      <c r="E36" s="77">
        <f t="shared" si="0"/>
        <v>0</v>
      </c>
      <c r="F36" s="76">
        <f>分析係数表!C39</f>
        <v>1</v>
      </c>
      <c r="G36" s="77">
        <f t="shared" si="1"/>
        <v>0</v>
      </c>
      <c r="H36" s="77">
        <v>2.5890112578162644E-3</v>
      </c>
      <c r="I36" s="77">
        <f t="shared" si="2"/>
        <v>2.5890112578162644E-3</v>
      </c>
      <c r="J36" s="76">
        <f>分析係数表!G39</f>
        <v>0.35137517630465442</v>
      </c>
      <c r="K36" s="78">
        <f t="shared" si="3"/>
        <v>9.0971428716992504E-4</v>
      </c>
      <c r="L36" s="79"/>
      <c r="M36" s="80"/>
      <c r="N36" s="81">
        <f>分析係数表!H39</f>
        <v>3.6128713984641667E-3</v>
      </c>
      <c r="O36" s="82">
        <f t="shared" si="4"/>
        <v>6.8609591927624378E-2</v>
      </c>
      <c r="P36" s="76">
        <f>分析係数表!C39</f>
        <v>1</v>
      </c>
      <c r="Q36" s="82">
        <f t="shared" si="5"/>
        <v>6.8609591927624378E-2</v>
      </c>
      <c r="R36" s="83">
        <v>9.6765601049310729E-2</v>
      </c>
      <c r="S36" s="84">
        <f t="shared" si="6"/>
        <v>9.9354612307126999E-2</v>
      </c>
      <c r="T36" s="85">
        <f>分析係数表!F39</f>
        <v>0.70210390220968499</v>
      </c>
      <c r="U36" s="86">
        <f t="shared" si="7"/>
        <v>6.9757261003364254E-2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投入係数表!E37</f>
        <v>0</v>
      </c>
      <c r="E37" s="77">
        <f t="shared" si="0"/>
        <v>0</v>
      </c>
      <c r="F37" s="76">
        <f>分析係数表!C40</f>
        <v>1</v>
      </c>
      <c r="G37" s="77">
        <f t="shared" si="1"/>
        <v>0</v>
      </c>
      <c r="H37" s="77">
        <v>2.5883753712770493E-4</v>
      </c>
      <c r="I37" s="77">
        <f t="shared" si="2"/>
        <v>2.5883753712770493E-4</v>
      </c>
      <c r="J37" s="76">
        <f>分析係数表!G40</f>
        <v>0.54518413597733706</v>
      </c>
      <c r="K37" s="78">
        <f t="shared" si="3"/>
        <v>1.4111411903746971E-4</v>
      </c>
      <c r="L37" s="79"/>
      <c r="M37" s="80"/>
      <c r="N37" s="81">
        <f>分析係数表!H40</f>
        <v>3.4256985428810838E-2</v>
      </c>
      <c r="O37" s="82">
        <f t="shared" si="4"/>
        <v>0.65055119092819746</v>
      </c>
      <c r="P37" s="76">
        <f>分析係数表!C40</f>
        <v>1</v>
      </c>
      <c r="Q37" s="82">
        <f t="shared" si="5"/>
        <v>0.65055119092819746</v>
      </c>
      <c r="R37" s="83">
        <v>0.65177769065096081</v>
      </c>
      <c r="S37" s="84">
        <f t="shared" si="6"/>
        <v>0.65203652818808855</v>
      </c>
      <c r="T37" s="85">
        <f>分析係数表!F40</f>
        <v>0.74197355996222847</v>
      </c>
      <c r="U37" s="86">
        <f t="shared" si="7"/>
        <v>0.48379386404512797</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投入係数表!E38</f>
        <v>0</v>
      </c>
      <c r="E38" s="77">
        <f t="shared" si="0"/>
        <v>0</v>
      </c>
      <c r="F38" s="76">
        <f>分析係数表!C41</f>
        <v>0.81633454219164769</v>
      </c>
      <c r="G38" s="77">
        <f t="shared" si="1"/>
        <v>0</v>
      </c>
      <c r="H38" s="77">
        <v>2.0232990701262688E-4</v>
      </c>
      <c r="I38" s="77">
        <f t="shared" si="2"/>
        <v>2.0232990701262688E-4</v>
      </c>
      <c r="J38" s="76">
        <f>分析係数表!G41</f>
        <v>0.4395790436970945</v>
      </c>
      <c r="K38" s="78">
        <f t="shared" si="3"/>
        <v>8.8939987035932571E-5</v>
      </c>
      <c r="L38" s="79"/>
      <c r="M38" s="80"/>
      <c r="N38" s="81">
        <f>分析係数表!H41</f>
        <v>5.7994566183378615E-2</v>
      </c>
      <c r="O38" s="82">
        <f t="shared" si="4"/>
        <v>1.1013354977297776</v>
      </c>
      <c r="P38" s="76">
        <f>分析係数表!C41</f>
        <v>0.81633454219164769</v>
      </c>
      <c r="Q38" s="82">
        <f t="shared" si="5"/>
        <v>0.89905820933864844</v>
      </c>
      <c r="R38" s="83">
        <v>0.91569116148885066</v>
      </c>
      <c r="S38" s="84">
        <f t="shared" si="6"/>
        <v>0.91589349139586329</v>
      </c>
      <c r="T38" s="85">
        <f>分析係数表!F41</f>
        <v>0.54481811942347291</v>
      </c>
      <c r="U38" s="86">
        <f t="shared" si="7"/>
        <v>0.49899536957449303</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投入係数表!E39</f>
        <v>0</v>
      </c>
      <c r="E39" s="77">
        <f>$C$7*D39</f>
        <v>0</v>
      </c>
      <c r="F39" s="76">
        <f>分析係数表!C42</f>
        <v>0.95937673900946019</v>
      </c>
      <c r="G39" s="77">
        <f>E39*F39</f>
        <v>0</v>
      </c>
      <c r="H39" s="77">
        <v>2.0181712990108565E-3</v>
      </c>
      <c r="I39" s="77">
        <f>C39+H39</f>
        <v>2.0181712990108565E-3</v>
      </c>
      <c r="J39" s="76">
        <f>分析係数表!G42</f>
        <v>0.48447864154948261</v>
      </c>
      <c r="K39" s="78">
        <f>I39*J39</f>
        <v>9.7776088935893441E-4</v>
      </c>
      <c r="L39" s="79"/>
      <c r="M39" s="80"/>
      <c r="N39" s="81">
        <f>分析係数表!H42</f>
        <v>1.0613716578219029E-2</v>
      </c>
      <c r="O39" s="82">
        <f t="shared" si="4"/>
        <v>0.20155789757051099</v>
      </c>
      <c r="P39" s="76">
        <f>分析係数表!C42</f>
        <v>0.95937673900946019</v>
      </c>
      <c r="Q39" s="82">
        <f>O39*P39</f>
        <v>0.19336995849279962</v>
      </c>
      <c r="R39" s="83">
        <v>0.20267825150193206</v>
      </c>
      <c r="S39" s="84">
        <f>I39+R39</f>
        <v>0.20469642280094291</v>
      </c>
      <c r="T39" s="85">
        <f>分析係数表!F42</f>
        <v>0.55638100291854609</v>
      </c>
      <c r="U39" s="86">
        <f>S39*T39</f>
        <v>0.11388920101182737</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投入係数表!E40</f>
        <v>0</v>
      </c>
      <c r="E40" s="77">
        <f>$C$7*D40</f>
        <v>0</v>
      </c>
      <c r="F40" s="76">
        <f>分析係数表!C43</f>
        <v>0.4131437979732393</v>
      </c>
      <c r="G40" s="77">
        <f>E40*F40</f>
        <v>0</v>
      </c>
      <c r="H40" s="77">
        <v>0.14558313420924221</v>
      </c>
      <c r="I40" s="77">
        <f>C40+H40</f>
        <v>0.14558313420924221</v>
      </c>
      <c r="J40" s="76">
        <f>分析係数表!G43</f>
        <v>0.33776204164621748</v>
      </c>
      <c r="K40" s="78">
        <f>I40*J40</f>
        <v>4.9172456639768936E-2</v>
      </c>
      <c r="L40" s="79"/>
      <c r="M40" s="80"/>
      <c r="N40" s="81">
        <f>分析係数表!H43</f>
        <v>3.0226965224299098E-2</v>
      </c>
      <c r="O40" s="82">
        <f t="shared" si="4"/>
        <v>0.57401980876796577</v>
      </c>
      <c r="P40" s="76">
        <f>分析係数表!C43</f>
        <v>0.4131437979732393</v>
      </c>
      <c r="Q40" s="82">
        <f>O40*P40</f>
        <v>0.2371527239062699</v>
      </c>
      <c r="R40" s="83">
        <v>0.42427054576416151</v>
      </c>
      <c r="S40" s="84">
        <f>I40+R40</f>
        <v>0.56985367997340375</v>
      </c>
      <c r="T40" s="85">
        <f>分析係数表!F43</f>
        <v>0.53379373203393399</v>
      </c>
      <c r="U40" s="86">
        <f>S40*T40</f>
        <v>0.30418432254627426</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投入係数表!E41</f>
        <v>0</v>
      </c>
      <c r="E41" s="77">
        <f>$C$7*D41</f>
        <v>0</v>
      </c>
      <c r="F41" s="76">
        <f>分析係数表!C44</f>
        <v>0.45547864698968266</v>
      </c>
      <c r="G41" s="77">
        <f>E41*F41</f>
        <v>0</v>
      </c>
      <c r="H41" s="77">
        <v>1.5963365686728975E-3</v>
      </c>
      <c r="I41" s="77">
        <f>C41+H41</f>
        <v>1.5963365686728975E-3</v>
      </c>
      <c r="J41" s="76">
        <f>分析係数表!G44</f>
        <v>0.26709165419892017</v>
      </c>
      <c r="K41" s="78">
        <f>I41*J41</f>
        <v>4.2636817478507231E-4</v>
      </c>
      <c r="L41" s="79"/>
      <c r="M41" s="80"/>
      <c r="N41" s="81">
        <f>分析係数表!H44</f>
        <v>0.10779487886361411</v>
      </c>
      <c r="O41" s="82">
        <f t="shared" si="4"/>
        <v>2.0470594812381662</v>
      </c>
      <c r="P41" s="76">
        <f>分析係数表!C44</f>
        <v>0.45547864698968266</v>
      </c>
      <c r="Q41" s="82">
        <f>O41*P41</f>
        <v>0.93239188282176155</v>
      </c>
      <c r="R41" s="83">
        <v>0.94783138944579515</v>
      </c>
      <c r="S41" s="84">
        <f>I41+R41</f>
        <v>0.94942772601446801</v>
      </c>
      <c r="T41" s="85">
        <f>分析係数表!F44</f>
        <v>0.48806348793338972</v>
      </c>
      <c r="U41" s="86">
        <f>S41*T41</f>
        <v>0.46338100749928796</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投入係数表!E42</f>
        <v>0</v>
      </c>
      <c r="E42" s="77">
        <f>$C$7*D42</f>
        <v>0</v>
      </c>
      <c r="F42" s="76">
        <f>分析係数表!C45</f>
        <v>1</v>
      </c>
      <c r="G42" s="77">
        <f>E42*F42</f>
        <v>0</v>
      </c>
      <c r="H42" s="77">
        <v>1.3676198230847449E-2</v>
      </c>
      <c r="I42" s="77">
        <f>C42+H42</f>
        <v>1.3676198230847449E-2</v>
      </c>
      <c r="J42" s="76">
        <f>分析係数表!G45</f>
        <v>0</v>
      </c>
      <c r="K42" s="78">
        <f>I42*J42</f>
        <v>0</v>
      </c>
      <c r="L42" s="79"/>
      <c r="M42" s="80"/>
      <c r="N42" s="81">
        <f>分析係数表!H45</f>
        <v>0</v>
      </c>
      <c r="O42" s="82">
        <f t="shared" si="4"/>
        <v>0</v>
      </c>
      <c r="P42" s="76">
        <f>分析係数表!C45</f>
        <v>1</v>
      </c>
      <c r="Q42" s="82">
        <f>O42*P42</f>
        <v>0</v>
      </c>
      <c r="R42" s="83">
        <v>2.0366900199980689E-2</v>
      </c>
      <c r="S42" s="84">
        <f>I42+R42</f>
        <v>3.4043098430828138E-2</v>
      </c>
      <c r="T42" s="85">
        <f>分析係数表!F45</f>
        <v>0</v>
      </c>
      <c r="U42" s="86">
        <f>S42*T42</f>
        <v>0</v>
      </c>
      <c r="V42" s="87">
        <f>分析係数表!D45</f>
        <v>0</v>
      </c>
      <c r="W42" s="167">
        <f t="shared" si="8"/>
        <v>0</v>
      </c>
      <c r="X42" s="76">
        <f>分析係数表!E45</f>
        <v>0</v>
      </c>
      <c r="Y42" s="166">
        <f t="shared" si="9"/>
        <v>0</v>
      </c>
    </row>
    <row r="43" spans="1:25" x14ac:dyDescent="0.2">
      <c r="A43" s="6" t="s">
        <v>343</v>
      </c>
      <c r="B43" s="5" t="s">
        <v>280</v>
      </c>
      <c r="C43" s="90"/>
      <c r="D43" s="76">
        <f>投入係数表!E43</f>
        <v>0</v>
      </c>
      <c r="E43" s="77">
        <f>$C$7*D43</f>
        <v>0</v>
      </c>
      <c r="F43" s="76">
        <f>分析係数表!C46</f>
        <v>0.339622641509434</v>
      </c>
      <c r="G43" s="77">
        <f>E43*F43</f>
        <v>0</v>
      </c>
      <c r="H43" s="77">
        <v>1.365725834789237E-2</v>
      </c>
      <c r="I43" s="77">
        <f>C43+H43</f>
        <v>1.365725834789237E-2</v>
      </c>
      <c r="J43" s="76">
        <f>分析係数表!G46</f>
        <v>9.1833387996064289E-3</v>
      </c>
      <c r="K43" s="78">
        <f>I43*J43</f>
        <v>1.2541923048244879E-4</v>
      </c>
      <c r="L43" s="79"/>
      <c r="M43" s="80"/>
      <c r="N43" s="81">
        <f>分析係数表!H46</f>
        <v>2.0661561732582222E-2</v>
      </c>
      <c r="O43" s="82">
        <f t="shared" si="4"/>
        <v>0.39236971447765906</v>
      </c>
      <c r="P43" s="76">
        <f>分析係数表!C46</f>
        <v>0.339622641509434</v>
      </c>
      <c r="Q43" s="82">
        <f>O43*P43</f>
        <v>0.13325763887920497</v>
      </c>
      <c r="R43" s="83">
        <v>0.14852538375782298</v>
      </c>
      <c r="S43" s="84">
        <f>I43+R43</f>
        <v>0.16218264210571534</v>
      </c>
      <c r="T43" s="85">
        <f>分析係数表!F46</f>
        <v>0.31321744834371923</v>
      </c>
      <c r="U43" s="86">
        <f>S43*T43</f>
        <v>5.0798433325994798E-2</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投入係数表!E44</f>
        <v>0.42857142857142855</v>
      </c>
      <c r="E44" s="91">
        <f>SUM(E5:E43)</f>
        <v>42.857142857142854</v>
      </c>
      <c r="F44" s="92">
        <f>分析係数表!C47</f>
        <v>0.37586044165269894</v>
      </c>
      <c r="G44" s="91">
        <f>SUM(G5:G43)</f>
        <v>5.0173774595936393</v>
      </c>
      <c r="H44" s="91">
        <f>SUM(H5:H43)</f>
        <v>5.5863367808892246</v>
      </c>
      <c r="I44" s="91">
        <f>SUM(I5:I43)</f>
        <v>105.58633678088924</v>
      </c>
      <c r="J44" s="92">
        <f>分析係数表!G47</f>
        <v>0.22454849559823431</v>
      </c>
      <c r="K44" s="93">
        <f>SUM(K5:K43)</f>
        <v>30.271501914458174</v>
      </c>
      <c r="L44" s="94">
        <f>最終需要_まとめ!$L$33</f>
        <v>0.62733333333333341</v>
      </c>
      <c r="M44" s="91">
        <f>K44*L44</f>
        <v>18.99032220100343</v>
      </c>
      <c r="N44" s="95">
        <f>分析係数表!H47</f>
        <v>1</v>
      </c>
      <c r="O44" s="109">
        <f t="shared" si="4"/>
        <v>18.99032220100343</v>
      </c>
      <c r="P44" s="92">
        <f>分析係数表!C47</f>
        <v>0.37586044165269894</v>
      </c>
      <c r="Q44" s="96">
        <f>SUM(Q5:Q43)</f>
        <v>9.0675548040179379</v>
      </c>
      <c r="R44" s="91">
        <f>SUM(R5:R43)</f>
        <v>10.042437774034685</v>
      </c>
      <c r="S44" s="97">
        <f>SUM(S5:S43)</f>
        <v>115.62877455492391</v>
      </c>
      <c r="T44" s="98">
        <f>分析係数表!F47</f>
        <v>0.4514453000332283</v>
      </c>
      <c r="U44" s="99">
        <f>SUM(U5:U43)</f>
        <v>67.092981825031316</v>
      </c>
      <c r="V44" s="100">
        <f>分析係数表!D47</f>
        <v>6.1166352989693973E-2</v>
      </c>
      <c r="W44" s="164">
        <f>SUM(W5:W43)</f>
        <v>1</v>
      </c>
      <c r="X44" s="92">
        <f>分析係数表!E47</f>
        <v>5.2427176815309715E-2</v>
      </c>
      <c r="Y44" s="165">
        <f>SUM(Y5:Y43)</f>
        <v>1</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305</v>
      </c>
      <c r="S2" s="3" t="s">
        <v>153</v>
      </c>
      <c r="U2" s="64" t="s">
        <v>210</v>
      </c>
      <c r="W2" s="3" t="s">
        <v>130</v>
      </c>
      <c r="Y2" s="3" t="s">
        <v>154</v>
      </c>
    </row>
    <row r="3" spans="1:25" ht="44" x14ac:dyDescent="0.2">
      <c r="B3" s="65"/>
      <c r="C3" s="66" t="s">
        <v>228</v>
      </c>
      <c r="D3" s="66" t="s">
        <v>249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投入係数表!F5</f>
        <v>0</v>
      </c>
      <c r="E5" s="77">
        <f t="shared" ref="E5:E38" si="0">$C$8*D5</f>
        <v>0</v>
      </c>
      <c r="F5" s="76">
        <f>分析係数表!C8</f>
        <v>0.31930596918295995</v>
      </c>
      <c r="G5" s="77">
        <f t="shared" ref="G5:G38" si="1">E5*F5</f>
        <v>0</v>
      </c>
      <c r="H5" s="77">
        <f t="array" ref="H5:H43">MMULT(逆行列係数!C5:AO43,'4'!G5:G43)</f>
        <v>1.2681358666921685E-4</v>
      </c>
      <c r="I5" s="77">
        <f t="shared" ref="I5:I38" si="2">C5+H5</f>
        <v>1.2681358666921685E-4</v>
      </c>
      <c r="J5" s="76">
        <f>分析係数表!G8</f>
        <v>0.11985164942416553</v>
      </c>
      <c r="K5" s="78">
        <f t="shared" ref="K5:K38" si="3">I5*J5</f>
        <v>1.5198817531700009E-5</v>
      </c>
      <c r="L5" s="79" t="s">
        <v>181</v>
      </c>
      <c r="M5" s="80" t="s">
        <v>181</v>
      </c>
      <c r="N5" s="81">
        <f>分析係数表!H8</f>
        <v>1.0269115390614515E-2</v>
      </c>
      <c r="O5" s="82">
        <f t="shared" ref="O5:O43" si="4">$M$44*N5</f>
        <v>0.25698518027145473</v>
      </c>
      <c r="P5" s="76">
        <f>分析係数表!C8</f>
        <v>0.31930596918295995</v>
      </c>
      <c r="Q5" s="82">
        <f t="shared" ref="Q5:Q38" si="5">O5*P5</f>
        <v>8.2056902052234523E-2</v>
      </c>
      <c r="R5" s="83">
        <f t="array" ref="R5:R43">MMULT(逆行列係数!C5:AO43,'4'!Q5:Q43)</f>
        <v>0.10624684884420707</v>
      </c>
      <c r="S5" s="84">
        <f t="shared" ref="S5:S38" si="6">I5+R5</f>
        <v>0.10637366243087629</v>
      </c>
      <c r="T5" s="85">
        <f>分析係数表!F8</f>
        <v>0.45168846379074762</v>
      </c>
      <c r="U5" s="86">
        <f t="shared" ref="U5:U43" si="7">S5*T5</f>
        <v>4.8047756171198074E-2</v>
      </c>
      <c r="V5" s="87">
        <f>分析係数表!D8</f>
        <v>0.28986921725551434</v>
      </c>
      <c r="W5" s="167">
        <f t="shared" ref="W5:W43" si="8">ROUND(S5*V5,0)</f>
        <v>0</v>
      </c>
      <c r="X5" s="76">
        <f>分析係数表!E8</f>
        <v>0.15732968963497951</v>
      </c>
      <c r="Y5" s="166">
        <f t="shared" ref="Y5:Y43" si="9">ROUND(S5*X5,0)</f>
        <v>0</v>
      </c>
    </row>
    <row r="6" spans="1:25" x14ac:dyDescent="0.2">
      <c r="A6" s="6" t="s">
        <v>220</v>
      </c>
      <c r="B6" s="5" t="s">
        <v>266</v>
      </c>
      <c r="C6" s="90"/>
      <c r="D6" s="76">
        <f>投入係数表!F6</f>
        <v>0</v>
      </c>
      <c r="E6" s="77">
        <f t="shared" si="0"/>
        <v>0</v>
      </c>
      <c r="F6" s="76">
        <f>分析係数表!C9</f>
        <v>0.10538116591928248</v>
      </c>
      <c r="G6" s="77">
        <f t="shared" si="1"/>
        <v>0</v>
      </c>
      <c r="H6" s="77">
        <v>7.3746896795468678E-5</v>
      </c>
      <c r="I6" s="77">
        <f t="shared" si="2"/>
        <v>7.3746896795468678E-5</v>
      </c>
      <c r="J6" s="76">
        <f>分析係数表!G9</f>
        <v>0.23529411764705882</v>
      </c>
      <c r="K6" s="78">
        <f t="shared" si="3"/>
        <v>1.7352211010698514E-5</v>
      </c>
      <c r="L6" s="79"/>
      <c r="M6" s="80"/>
      <c r="N6" s="81">
        <f>分析係数表!H9</f>
        <v>5.5136190016722222E-4</v>
      </c>
      <c r="O6" s="82">
        <f t="shared" si="4"/>
        <v>1.3797862027997567E-2</v>
      </c>
      <c r="P6" s="76">
        <f>分析係数表!C9</f>
        <v>0.10538116591928248</v>
      </c>
      <c r="Q6" s="82">
        <f t="shared" si="5"/>
        <v>1.454034787703779E-3</v>
      </c>
      <c r="R6" s="83">
        <v>1.7192127579369551E-3</v>
      </c>
      <c r="S6" s="84">
        <f t="shared" si="6"/>
        <v>1.7929596547324237E-3</v>
      </c>
      <c r="T6" s="85">
        <f>分析係数表!F9</f>
        <v>0.68627450980392157</v>
      </c>
      <c r="U6" s="86">
        <f t="shared" si="7"/>
        <v>1.2304625081497025E-3</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投入係数表!F7</f>
        <v>0</v>
      </c>
      <c r="E7" s="77">
        <f t="shared" si="0"/>
        <v>0</v>
      </c>
      <c r="F7" s="76">
        <f>分析係数表!C10</f>
        <v>4.5045045045044585E-3</v>
      </c>
      <c r="G7" s="77">
        <f t="shared" si="1"/>
        <v>0</v>
      </c>
      <c r="H7" s="77">
        <v>1.5202715972577181E-6</v>
      </c>
      <c r="I7" s="77">
        <f t="shared" si="2"/>
        <v>1.5202715972577181E-6</v>
      </c>
      <c r="J7" s="76">
        <f>分析係数表!G10</f>
        <v>0.2857142857142857</v>
      </c>
      <c r="K7" s="78">
        <f t="shared" si="3"/>
        <v>4.3436331350220513E-7</v>
      </c>
      <c r="L7" s="79"/>
      <c r="M7" s="80"/>
      <c r="N7" s="81">
        <f>分析係数表!H10</f>
        <v>1.0301761818913889E-3</v>
      </c>
      <c r="O7" s="82">
        <f t="shared" si="4"/>
        <v>2.5780215894416508E-2</v>
      </c>
      <c r="P7" s="76">
        <f>分析係数表!C10</f>
        <v>4.5045045045044585E-3</v>
      </c>
      <c r="Q7" s="82">
        <f t="shared" si="5"/>
        <v>1.161270986234966E-4</v>
      </c>
      <c r="R7" s="83">
        <v>1.7216870079825831E-4</v>
      </c>
      <c r="S7" s="84">
        <f t="shared" si="6"/>
        <v>1.7368897239551604E-4</v>
      </c>
      <c r="T7" s="85">
        <f>分析係数表!F10</f>
        <v>0.5714285714285714</v>
      </c>
      <c r="U7" s="86">
        <f t="shared" si="7"/>
        <v>9.9250841368866302E-5</v>
      </c>
      <c r="V7" s="87">
        <f>分析係数表!D10</f>
        <v>0</v>
      </c>
      <c r="W7" s="167">
        <f t="shared" si="8"/>
        <v>0</v>
      </c>
      <c r="X7" s="76">
        <f>分析係数表!E10</f>
        <v>0</v>
      </c>
      <c r="Y7" s="166">
        <f t="shared" si="9"/>
        <v>0</v>
      </c>
    </row>
    <row r="8" spans="1:25" x14ac:dyDescent="0.2">
      <c r="A8" s="6" t="s">
        <v>222</v>
      </c>
      <c r="B8" s="5" t="s">
        <v>27</v>
      </c>
      <c r="C8" s="75">
        <f>最終需要_まとめ!C9</f>
        <v>100</v>
      </c>
      <c r="D8" s="76">
        <f>投入係数表!F8</f>
        <v>0</v>
      </c>
      <c r="E8" s="77">
        <f t="shared" si="0"/>
        <v>0</v>
      </c>
      <c r="F8" s="76">
        <f>分析係数表!C11</f>
        <v>3.1931139802859887E-3</v>
      </c>
      <c r="G8" s="77">
        <f t="shared" si="1"/>
        <v>0</v>
      </c>
      <c r="H8" s="77">
        <v>1.5119336207182975E-3</v>
      </c>
      <c r="I8" s="77">
        <f t="shared" si="2"/>
        <v>100.00151193362072</v>
      </c>
      <c r="J8" s="76">
        <f>分析係数表!G11</f>
        <v>0.37142857142857144</v>
      </c>
      <c r="K8" s="78">
        <f t="shared" si="3"/>
        <v>37.143418718201985</v>
      </c>
      <c r="L8" s="79"/>
      <c r="M8" s="80"/>
      <c r="N8" s="81">
        <f>分析係数表!H11</f>
        <v>-1.8136904610763891E-5</v>
      </c>
      <c r="O8" s="82">
        <f t="shared" si="4"/>
        <v>-4.538770403946569E-4</v>
      </c>
      <c r="P8" s="76">
        <f>分析係数表!C11</f>
        <v>3.1931139802859887E-3</v>
      </c>
      <c r="Q8" s="82">
        <f t="shared" si="5"/>
        <v>-1.4492811230150074E-6</v>
      </c>
      <c r="R8" s="83">
        <v>3.2307609317510478E-4</v>
      </c>
      <c r="S8" s="84">
        <f t="shared" si="6"/>
        <v>100.0018350097139</v>
      </c>
      <c r="T8" s="85">
        <f>分析係数表!F11</f>
        <v>0.6</v>
      </c>
      <c r="U8" s="86">
        <f t="shared" si="7"/>
        <v>60.001101005828339</v>
      </c>
      <c r="V8" s="87">
        <f>分析係数表!D11</f>
        <v>2.8571428571428571E-2</v>
      </c>
      <c r="W8" s="167">
        <f t="shared" si="8"/>
        <v>3</v>
      </c>
      <c r="X8" s="76">
        <f>分析係数表!E11</f>
        <v>0</v>
      </c>
      <c r="Y8" s="166">
        <f t="shared" si="9"/>
        <v>0</v>
      </c>
    </row>
    <row r="9" spans="1:25" x14ac:dyDescent="0.2">
      <c r="A9" s="6" t="s">
        <v>223</v>
      </c>
      <c r="B9" s="5" t="s">
        <v>191</v>
      </c>
      <c r="C9" s="90"/>
      <c r="D9" s="76">
        <f>投入係数表!F9</f>
        <v>0</v>
      </c>
      <c r="E9" s="77">
        <f t="shared" si="0"/>
        <v>0</v>
      </c>
      <c r="F9" s="76">
        <f>分析係数表!C12</f>
        <v>6.6043595279642764E-2</v>
      </c>
      <c r="G9" s="77">
        <f t="shared" si="1"/>
        <v>0</v>
      </c>
      <c r="H9" s="77">
        <v>2.0516388286277541E-4</v>
      </c>
      <c r="I9" s="77">
        <f t="shared" si="2"/>
        <v>2.0516388286277541E-4</v>
      </c>
      <c r="J9" s="76">
        <f>分析係数表!G12</f>
        <v>0.14090852981113441</v>
      </c>
      <c r="K9" s="78">
        <f t="shared" si="3"/>
        <v>2.8909341104537479E-5</v>
      </c>
      <c r="L9" s="79"/>
      <c r="M9" s="80"/>
      <c r="N9" s="81">
        <f>分析係数表!H12</f>
        <v>8.4811793340854105E-2</v>
      </c>
      <c r="O9" s="82">
        <f t="shared" si="4"/>
        <v>2.1224198162934944</v>
      </c>
      <c r="P9" s="76">
        <f>分析係数表!C12</f>
        <v>6.6043595279642764E-2</v>
      </c>
      <c r="Q9" s="82">
        <f t="shared" si="5"/>
        <v>0.1401722353607813</v>
      </c>
      <c r="R9" s="83">
        <v>0.15688457675169337</v>
      </c>
      <c r="S9" s="84">
        <f t="shared" si="6"/>
        <v>0.15708974063455614</v>
      </c>
      <c r="T9" s="85">
        <f>分析係数表!F12</f>
        <v>0.31027033699543266</v>
      </c>
      <c r="U9" s="86">
        <f t="shared" si="7"/>
        <v>4.8740286765208841E-2</v>
      </c>
      <c r="V9" s="87">
        <f>分析係数表!D12</f>
        <v>7.3571164053820512E-2</v>
      </c>
      <c r="W9" s="167">
        <f t="shared" si="8"/>
        <v>0</v>
      </c>
      <c r="X9" s="76">
        <f>分析係数表!E12</f>
        <v>7.8015059869151956E-2</v>
      </c>
      <c r="Y9" s="166">
        <f t="shared" si="9"/>
        <v>0</v>
      </c>
    </row>
    <row r="10" spans="1:25" x14ac:dyDescent="0.2">
      <c r="A10" s="6" t="s">
        <v>224</v>
      </c>
      <c r="B10" s="5" t="s">
        <v>28</v>
      </c>
      <c r="C10" s="90"/>
      <c r="D10" s="76">
        <f>投入係数表!F10</f>
        <v>0</v>
      </c>
      <c r="E10" s="77">
        <f t="shared" si="0"/>
        <v>0</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0.34485577529186029</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投入係数表!F11</f>
        <v>0</v>
      </c>
      <c r="E11" s="77">
        <f t="shared" si="0"/>
        <v>0</v>
      </c>
      <c r="F11" s="76">
        <f>分析係数表!C14</f>
        <v>0.21132596685082872</v>
      </c>
      <c r="G11" s="77">
        <f t="shared" si="1"/>
        <v>0</v>
      </c>
      <c r="H11" s="77">
        <v>3.8664779937979184E-2</v>
      </c>
      <c r="I11" s="77">
        <f t="shared" si="2"/>
        <v>3.8664779937979184E-2</v>
      </c>
      <c r="J11" s="76">
        <f>分析係数表!G14</f>
        <v>0.15875192868163895</v>
      </c>
      <c r="K11" s="78">
        <f t="shared" si="3"/>
        <v>6.1381083872053361E-3</v>
      </c>
      <c r="L11" s="79"/>
      <c r="M11" s="80"/>
      <c r="N11" s="81">
        <f>分析係数表!H14</f>
        <v>1.0700773720350694E-3</v>
      </c>
      <c r="O11" s="82">
        <f t="shared" si="4"/>
        <v>2.6778745383284751E-2</v>
      </c>
      <c r="P11" s="76">
        <f>分析係数表!C14</f>
        <v>0.21132596685082872</v>
      </c>
      <c r="Q11" s="82">
        <f t="shared" si="5"/>
        <v>5.6590442591748155E-3</v>
      </c>
      <c r="R11" s="83">
        <v>3.0094225763411666E-2</v>
      </c>
      <c r="S11" s="84">
        <f t="shared" si="6"/>
        <v>6.8759005701390846E-2</v>
      </c>
      <c r="T11" s="85">
        <f>分析係数表!F14</f>
        <v>0.30327447282701869</v>
      </c>
      <c r="U11" s="86">
        <f t="shared" si="7"/>
        <v>2.0852851206199282E-2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投入係数表!F12</f>
        <v>2.8571428571428571E-2</v>
      </c>
      <c r="E12" s="77">
        <f t="shared" si="0"/>
        <v>2.8571428571428572</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0.19571177981817603</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投入係数表!F13</f>
        <v>2.8571428571428571E-2</v>
      </c>
      <c r="E13" s="77">
        <f t="shared" si="0"/>
        <v>2.8571428571428572</v>
      </c>
      <c r="F13" s="76">
        <f>分析係数表!C16</f>
        <v>5.160637490513531E-2</v>
      </c>
      <c r="G13" s="77">
        <f t="shared" si="1"/>
        <v>0.14744678544324374</v>
      </c>
      <c r="H13" s="77">
        <v>0.15336914555344872</v>
      </c>
      <c r="I13" s="77">
        <f t="shared" si="2"/>
        <v>0.15336914555344872</v>
      </c>
      <c r="J13" s="76">
        <f>分析係数表!G16</f>
        <v>3.3358042994810974E-2</v>
      </c>
      <c r="K13" s="78">
        <f t="shared" si="3"/>
        <v>5.1160945514493643E-3</v>
      </c>
      <c r="L13" s="79"/>
      <c r="M13" s="80"/>
      <c r="N13" s="81">
        <f>分析係数表!H16</f>
        <v>1.6069297485136805E-2</v>
      </c>
      <c r="O13" s="82">
        <f t="shared" si="4"/>
        <v>0.40213505778966596</v>
      </c>
      <c r="P13" s="76">
        <f>分析係数表!C16</f>
        <v>5.160637490513531E-2</v>
      </c>
      <c r="Q13" s="82">
        <f t="shared" si="5"/>
        <v>2.0752732554791754E-2</v>
      </c>
      <c r="R13" s="83">
        <v>2.3686354926088723E-2</v>
      </c>
      <c r="S13" s="84">
        <f t="shared" si="6"/>
        <v>0.17705550047953744</v>
      </c>
      <c r="T13" s="85">
        <f>分析係数表!F16</f>
        <v>0.28836174944403259</v>
      </c>
      <c r="U13" s="86">
        <f t="shared" si="7"/>
        <v>5.1056033866968165E-2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投入係数表!F14</f>
        <v>0</v>
      </c>
      <c r="E14" s="77">
        <f t="shared" si="0"/>
        <v>0</v>
      </c>
      <c r="F14" s="76">
        <f>分析係数表!C17</f>
        <v>0.10194271980773084</v>
      </c>
      <c r="G14" s="77">
        <f t="shared" si="1"/>
        <v>0</v>
      </c>
      <c r="H14" s="77">
        <v>1.1800522442317871E-2</v>
      </c>
      <c r="I14" s="77">
        <f t="shared" si="2"/>
        <v>1.1800522442317871E-2</v>
      </c>
      <c r="J14" s="76">
        <f>分析係数表!G17</f>
        <v>0.21196160054370911</v>
      </c>
      <c r="K14" s="78">
        <f t="shared" si="3"/>
        <v>2.501257624125655E-3</v>
      </c>
      <c r="L14" s="79"/>
      <c r="M14" s="80"/>
      <c r="N14" s="81">
        <f>分析係数表!H17</f>
        <v>2.8221023574348612E-3</v>
      </c>
      <c r="O14" s="82">
        <f t="shared" si="4"/>
        <v>7.0623267485408606E-2</v>
      </c>
      <c r="P14" s="76">
        <f>分析係数表!C17</f>
        <v>0.10194271980773084</v>
      </c>
      <c r="Q14" s="82">
        <f t="shared" si="5"/>
        <v>7.1995279691714374E-3</v>
      </c>
      <c r="R14" s="83">
        <v>1.5791170550197967E-2</v>
      </c>
      <c r="S14" s="84">
        <f t="shared" si="6"/>
        <v>2.7591692992515838E-2</v>
      </c>
      <c r="T14" s="85">
        <f>分析係数表!F17</f>
        <v>0.32180783280944697</v>
      </c>
      <c r="U14" s="86">
        <f t="shared" si="7"/>
        <v>8.8792229254651255E-3</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投入係数表!F15</f>
        <v>0</v>
      </c>
      <c r="E15" s="77">
        <f t="shared" si="0"/>
        <v>0</v>
      </c>
      <c r="F15" s="76">
        <f>分析係数表!C18</f>
        <v>6.449787835926446E-2</v>
      </c>
      <c r="G15" s="77">
        <f t="shared" si="1"/>
        <v>0</v>
      </c>
      <c r="H15" s="77">
        <v>1.0541770439140099E-3</v>
      </c>
      <c r="I15" s="77">
        <f t="shared" si="2"/>
        <v>1.0541770439140099E-3</v>
      </c>
      <c r="J15" s="76">
        <f>分析係数表!G18</f>
        <v>0.21547360809833696</v>
      </c>
      <c r="K15" s="78">
        <f t="shared" si="3"/>
        <v>2.2714733122659072E-4</v>
      </c>
      <c r="L15" s="79"/>
      <c r="M15" s="80"/>
      <c r="N15" s="81">
        <f>分析係数表!H18</f>
        <v>4.2077618696972224E-4</v>
      </c>
      <c r="O15" s="82">
        <f t="shared" si="4"/>
        <v>1.0529947337156039E-2</v>
      </c>
      <c r="P15" s="76">
        <f>分析係数表!C18</f>
        <v>6.449787835926446E-2</v>
      </c>
      <c r="Q15" s="82">
        <f t="shared" si="5"/>
        <v>6.7915926248135092E-4</v>
      </c>
      <c r="R15" s="83">
        <v>1.745509224518528E-3</v>
      </c>
      <c r="S15" s="84">
        <f t="shared" si="6"/>
        <v>2.7996862684325379E-3</v>
      </c>
      <c r="T15" s="85">
        <f>分析係数表!F18</f>
        <v>0.45914678235719453</v>
      </c>
      <c r="U15" s="86">
        <f t="shared" si="7"/>
        <v>1.2854669417604206E-3</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投入係数表!F16</f>
        <v>0</v>
      </c>
      <c r="E16" s="77">
        <f t="shared" si="0"/>
        <v>0</v>
      </c>
      <c r="F16" s="76">
        <f>分析係数表!C19</f>
        <v>8.3816636211964779E-2</v>
      </c>
      <c r="G16" s="77">
        <f t="shared" si="1"/>
        <v>0</v>
      </c>
      <c r="H16" s="77">
        <v>1.239049825762936E-2</v>
      </c>
      <c r="I16" s="77">
        <f t="shared" si="2"/>
        <v>1.239049825762936E-2</v>
      </c>
      <c r="J16" s="76">
        <f>分析係数表!G19</f>
        <v>5.7589381288803254E-2</v>
      </c>
      <c r="K16" s="78">
        <f t="shared" si="3"/>
        <v>7.135611285168696E-4</v>
      </c>
      <c r="L16" s="79"/>
      <c r="M16" s="80"/>
      <c r="N16" s="81">
        <f>分析係数表!H19</f>
        <v>-1.0882142766458335E-4</v>
      </c>
      <c r="O16" s="82">
        <f t="shared" si="4"/>
        <v>-2.7232622423679414E-3</v>
      </c>
      <c r="P16" s="76">
        <f>分析係数表!C19</f>
        <v>8.3816636211964779E-2</v>
      </c>
      <c r="Q16" s="82">
        <f t="shared" si="5"/>
        <v>-2.282546806783332E-4</v>
      </c>
      <c r="R16" s="83">
        <v>1.4759792382053555E-3</v>
      </c>
      <c r="S16" s="84">
        <f t="shared" si="6"/>
        <v>1.3866477495834716E-2</v>
      </c>
      <c r="T16" s="85">
        <f>分析係数表!F19</f>
        <v>0.2397773496039392</v>
      </c>
      <c r="U16" s="86">
        <f t="shared" si="7"/>
        <v>3.3248672222939159E-3</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投入係数表!F17</f>
        <v>0</v>
      </c>
      <c r="E17" s="77">
        <f t="shared" si="0"/>
        <v>0</v>
      </c>
      <c r="F17" s="76">
        <f>分析係数表!C20</f>
        <v>0.20483184148778999</v>
      </c>
      <c r="G17" s="77">
        <f t="shared" si="1"/>
        <v>0</v>
      </c>
      <c r="H17" s="77">
        <v>1.1161119487631396E-2</v>
      </c>
      <c r="I17" s="77">
        <f t="shared" si="2"/>
        <v>1.1161119487631396E-2</v>
      </c>
      <c r="J17" s="76">
        <f>分析係数表!G20</f>
        <v>0.10000439000834102</v>
      </c>
      <c r="K17" s="78">
        <f t="shared" si="3"/>
        <v>1.1161609461707853E-3</v>
      </c>
      <c r="L17" s="79"/>
      <c r="M17" s="80"/>
      <c r="N17" s="81">
        <f>分析係数表!H20</f>
        <v>5.2234285279000004E-4</v>
      </c>
      <c r="O17" s="82">
        <f t="shared" si="4"/>
        <v>1.3071658763366118E-2</v>
      </c>
      <c r="P17" s="76">
        <f>分析係数表!C20</f>
        <v>0.20483184148778999</v>
      </c>
      <c r="Q17" s="82">
        <f t="shared" si="5"/>
        <v>2.6774919358002898E-3</v>
      </c>
      <c r="R17" s="83">
        <v>9.5013360691246999E-3</v>
      </c>
      <c r="S17" s="84">
        <f t="shared" si="6"/>
        <v>2.0662455556756096E-2</v>
      </c>
      <c r="T17" s="85">
        <f>分析係数表!F20</f>
        <v>0.22283682338996444</v>
      </c>
      <c r="U17" s="86">
        <f t="shared" si="7"/>
        <v>4.6043559597038477E-3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投入係数表!F18</f>
        <v>2.8571428571428571E-2</v>
      </c>
      <c r="E18" s="77">
        <f t="shared" si="0"/>
        <v>2.8571428571428572</v>
      </c>
      <c r="F18" s="76">
        <f>分析係数表!C21</f>
        <v>0.18990139408364504</v>
      </c>
      <c r="G18" s="77">
        <f t="shared" si="1"/>
        <v>0.54257541166755729</v>
      </c>
      <c r="H18" s="77">
        <v>0.55468113588573753</v>
      </c>
      <c r="I18" s="77">
        <f t="shared" si="2"/>
        <v>0.55468113588573753</v>
      </c>
      <c r="J18" s="76">
        <f>分析係数表!G21</f>
        <v>0.28518653100775193</v>
      </c>
      <c r="K18" s="78">
        <f t="shared" si="3"/>
        <v>0.15818758895869295</v>
      </c>
      <c r="L18" s="79"/>
      <c r="M18" s="80"/>
      <c r="N18" s="81">
        <f>分析係数表!H21</f>
        <v>8.7057142131666677E-4</v>
      </c>
      <c r="O18" s="82">
        <f t="shared" si="4"/>
        <v>2.1786097938943531E-2</v>
      </c>
      <c r="P18" s="76">
        <f>分析係数表!C21</f>
        <v>0.18990139408364504</v>
      </c>
      <c r="Q18" s="82">
        <f t="shared" si="5"/>
        <v>4.1372103702482024E-3</v>
      </c>
      <c r="R18" s="83">
        <v>1.1175846295464918E-2</v>
      </c>
      <c r="S18" s="84">
        <f t="shared" si="6"/>
        <v>0.56585698218120239</v>
      </c>
      <c r="T18" s="85">
        <f>分析係数表!F21</f>
        <v>0.42587209302325579</v>
      </c>
      <c r="U18" s="86">
        <f t="shared" si="7"/>
        <v>0.24098269735333183</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投入係数表!F19</f>
        <v>0</v>
      </c>
      <c r="E19" s="77">
        <f t="shared" si="0"/>
        <v>0</v>
      </c>
      <c r="F19" s="76">
        <f>分析係数表!C22</f>
        <v>1.6020972909991271E-2</v>
      </c>
      <c r="G19" s="77">
        <f t="shared" si="1"/>
        <v>0</v>
      </c>
      <c r="H19" s="77">
        <v>9.9380046271998492E-4</v>
      </c>
      <c r="I19" s="77">
        <f t="shared" si="2"/>
        <v>9.9380046271998492E-4</v>
      </c>
      <c r="J19" s="76">
        <f>分析係数表!G22</f>
        <v>0.19438596491228069</v>
      </c>
      <c r="K19" s="78">
        <f t="shared" si="3"/>
        <v>1.931808618760953E-4</v>
      </c>
      <c r="L19" s="79"/>
      <c r="M19" s="80"/>
      <c r="N19" s="81">
        <f>分析係数表!H22</f>
        <v>3.9901190143680555E-5</v>
      </c>
      <c r="O19" s="82">
        <f t="shared" si="4"/>
        <v>9.985294888682451E-4</v>
      </c>
      <c r="P19" s="76">
        <f>分析係数表!C22</f>
        <v>1.6020972909991271E-2</v>
      </c>
      <c r="Q19" s="82">
        <f t="shared" si="5"/>
        <v>1.5997413890985584E-5</v>
      </c>
      <c r="R19" s="83">
        <v>2.9153668112287187E-4</v>
      </c>
      <c r="S19" s="84">
        <f t="shared" si="6"/>
        <v>1.2853371438428568E-3</v>
      </c>
      <c r="T19" s="85">
        <f>分析係数表!F22</f>
        <v>0.4126315789473684</v>
      </c>
      <c r="U19" s="86">
        <f t="shared" si="7"/>
        <v>5.3037069514357883E-4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投入係数表!F20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6.354278565525196E-4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投入係数表!F21</f>
        <v>0</v>
      </c>
      <c r="E21" s="77">
        <f t="shared" si="0"/>
        <v>0</v>
      </c>
      <c r="F21" s="76">
        <f>分析係数表!C24</f>
        <v>0.69825317061497971</v>
      </c>
      <c r="G21" s="77">
        <f t="shared" si="1"/>
        <v>0</v>
      </c>
      <c r="H21" s="77">
        <v>2.7966831372755466E-2</v>
      </c>
      <c r="I21" s="77">
        <f t="shared" si="2"/>
        <v>2.7966831372755466E-2</v>
      </c>
      <c r="J21" s="76">
        <f>分析係数表!G24</f>
        <v>0.20807453416149069</v>
      </c>
      <c r="K21" s="78">
        <f t="shared" si="3"/>
        <v>5.8191854098590566E-3</v>
      </c>
      <c r="L21" s="79"/>
      <c r="M21" s="80"/>
      <c r="N21" s="81">
        <f>分析係数表!H24</f>
        <v>2.9019047377222226E-4</v>
      </c>
      <c r="O21" s="82">
        <f t="shared" si="4"/>
        <v>7.2620326463145105E-3</v>
      </c>
      <c r="P21" s="76">
        <f>分析係数表!C24</f>
        <v>0.69825317061497971</v>
      </c>
      <c r="Q21" s="82">
        <f t="shared" si="5"/>
        <v>5.0707373203985988E-3</v>
      </c>
      <c r="R21" s="83">
        <v>2.6137982604595374E-2</v>
      </c>
      <c r="S21" s="84">
        <f t="shared" si="6"/>
        <v>5.4104813977350841E-2</v>
      </c>
      <c r="T21" s="85">
        <f>分析係数表!F24</f>
        <v>0.39233954451345754</v>
      </c>
      <c r="U21" s="86">
        <f t="shared" si="7"/>
        <v>2.1227458071859179E-2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投入係数表!F22</f>
        <v>0</v>
      </c>
      <c r="E22" s="77">
        <f t="shared" si="0"/>
        <v>0</v>
      </c>
      <c r="F22" s="76">
        <f>分析係数表!C25</f>
        <v>6.4698426111756691E-3</v>
      </c>
      <c r="G22" s="77">
        <f t="shared" si="1"/>
        <v>0</v>
      </c>
      <c r="H22" s="77">
        <v>7.1882434214143645E-4</v>
      </c>
      <c r="I22" s="77">
        <f t="shared" si="2"/>
        <v>7.1882434214143645E-4</v>
      </c>
      <c r="J22" s="76">
        <f>分析係数表!G25</f>
        <v>0.19696730374348445</v>
      </c>
      <c r="K22" s="78">
        <f t="shared" si="3"/>
        <v>1.415848925367827E-4</v>
      </c>
      <c r="L22" s="79"/>
      <c r="M22" s="80"/>
      <c r="N22" s="81">
        <f>分析係数表!H25</f>
        <v>4.8606904356847223E-4</v>
      </c>
      <c r="O22" s="82">
        <f t="shared" si="4"/>
        <v>1.2163904682576804E-2</v>
      </c>
      <c r="P22" s="76">
        <f>分析係数表!C25</f>
        <v>6.4698426111756691E-3</v>
      </c>
      <c r="Q22" s="82">
        <f t="shared" si="5"/>
        <v>7.8698548833614661E-5</v>
      </c>
      <c r="R22" s="83">
        <v>9.3069415409811635E-4</v>
      </c>
      <c r="S22" s="84">
        <f t="shared" si="6"/>
        <v>1.6495184962395529E-3</v>
      </c>
      <c r="T22" s="85">
        <f>分析係数表!F25</f>
        <v>0.35065550465961143</v>
      </c>
      <c r="U22" s="86">
        <f t="shared" si="7"/>
        <v>5.7841274074424377E-4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投入係数表!F23</f>
        <v>0</v>
      </c>
      <c r="E23" s="77">
        <f t="shared" si="0"/>
        <v>0</v>
      </c>
      <c r="F23" s="76">
        <f>分析係数表!C26</f>
        <v>0.30930996714129244</v>
      </c>
      <c r="G23" s="77">
        <f t="shared" si="1"/>
        <v>0</v>
      </c>
      <c r="H23" s="77">
        <v>1.7780802906400817E-2</v>
      </c>
      <c r="I23" s="77">
        <f t="shared" si="2"/>
        <v>1.7780802906400817E-2</v>
      </c>
      <c r="J23" s="76">
        <f>分析係数表!G26</f>
        <v>0.19640381464521278</v>
      </c>
      <c r="K23" s="78">
        <f t="shared" si="3"/>
        <v>3.4922175182718067E-3</v>
      </c>
      <c r="L23" s="79"/>
      <c r="M23" s="80"/>
      <c r="N23" s="81">
        <f>分析係数表!H26</f>
        <v>9.7503999187466672E-3</v>
      </c>
      <c r="O23" s="82">
        <f t="shared" si="4"/>
        <v>0.24400429691616751</v>
      </c>
      <c r="P23" s="76">
        <f>分析係数表!C26</f>
        <v>0.30930996714129244</v>
      </c>
      <c r="Q23" s="82">
        <f t="shared" si="5"/>
        <v>7.5472961061473942E-2</v>
      </c>
      <c r="R23" s="83">
        <v>8.5515796928390023E-2</v>
      </c>
      <c r="S23" s="84">
        <f t="shared" si="6"/>
        <v>0.10329659983479084</v>
      </c>
      <c r="T23" s="85">
        <f>分析係数表!F26</f>
        <v>0.33483174389782799</v>
      </c>
      <c r="U23" s="86">
        <f t="shared" si="7"/>
        <v>3.4586980661399105E-2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投入係数表!F24</f>
        <v>0</v>
      </c>
      <c r="E24" s="77">
        <f t="shared" si="0"/>
        <v>0</v>
      </c>
      <c r="F24" s="76">
        <f>分析係数表!C27</f>
        <v>1</v>
      </c>
      <c r="G24" s="77">
        <f t="shared" si="1"/>
        <v>0</v>
      </c>
      <c r="H24" s="77">
        <v>6.4385428618624419E-3</v>
      </c>
      <c r="I24" s="77">
        <f t="shared" si="2"/>
        <v>6.4385428618624419E-3</v>
      </c>
      <c r="J24" s="76">
        <f>分析係数表!G27</f>
        <v>0.17104746959591996</v>
      </c>
      <c r="K24" s="78">
        <f t="shared" si="3"/>
        <v>1.1012964644064435E-3</v>
      </c>
      <c r="L24" s="79"/>
      <c r="M24" s="80"/>
      <c r="N24" s="81">
        <f>分析係数表!H27</f>
        <v>1.0751557053260833E-2</v>
      </c>
      <c r="O24" s="82">
        <f t="shared" si="4"/>
        <v>0.26905830954595256</v>
      </c>
      <c r="P24" s="76">
        <f>分析係数表!C27</f>
        <v>1</v>
      </c>
      <c r="Q24" s="82">
        <f t="shared" si="5"/>
        <v>0.26905830954595256</v>
      </c>
      <c r="R24" s="83">
        <v>0.27934743443208054</v>
      </c>
      <c r="S24" s="84">
        <f t="shared" si="6"/>
        <v>0.28578597729394301</v>
      </c>
      <c r="T24" s="85">
        <f>分析係数表!F27</f>
        <v>0.32230451819045502</v>
      </c>
      <c r="U24" s="86">
        <f t="shared" si="7"/>
        <v>9.211011171731262E-2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投入係数表!F25</f>
        <v>0</v>
      </c>
      <c r="E25" s="77">
        <f t="shared" si="0"/>
        <v>0</v>
      </c>
      <c r="F25" s="76">
        <f>分析係数表!C28</f>
        <v>0.18422373610613119</v>
      </c>
      <c r="G25" s="77">
        <f t="shared" si="1"/>
        <v>0</v>
      </c>
      <c r="H25" s="77">
        <v>4.4136810355713235E-2</v>
      </c>
      <c r="I25" s="77">
        <f t="shared" si="2"/>
        <v>4.4136810355713235E-2</v>
      </c>
      <c r="J25" s="76">
        <f>分析係数表!G28</f>
        <v>0.12484443941622356</v>
      </c>
      <c r="K25" s="78">
        <f t="shared" si="3"/>
        <v>5.5102353464791896E-3</v>
      </c>
      <c r="L25" s="79"/>
      <c r="M25" s="80"/>
      <c r="N25" s="81">
        <f>分析係数表!H28</f>
        <v>2.0316960544977711E-2</v>
      </c>
      <c r="O25" s="82">
        <f t="shared" si="4"/>
        <v>0.50843306065009464</v>
      </c>
      <c r="P25" s="76">
        <f>分析係数表!C28</f>
        <v>0.18422373610613119</v>
      </c>
      <c r="Q25" s="82">
        <f t="shared" si="5"/>
        <v>9.3665437992835623E-2</v>
      </c>
      <c r="R25" s="83">
        <v>0.11160704573056072</v>
      </c>
      <c r="S25" s="84">
        <f t="shared" si="6"/>
        <v>0.15574385608627395</v>
      </c>
      <c r="T25" s="85">
        <f>分析係数表!F28</f>
        <v>0.21354225591130219</v>
      </c>
      <c r="U25" s="86">
        <f t="shared" si="7"/>
        <v>3.325789437298813E-2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投入係数表!F26</f>
        <v>0</v>
      </c>
      <c r="E26" s="77">
        <f t="shared" si="0"/>
        <v>0</v>
      </c>
      <c r="F26" s="76">
        <f>分析係数表!C29</f>
        <v>0.37519639677385563</v>
      </c>
      <c r="G26" s="77">
        <f t="shared" si="1"/>
        <v>0</v>
      </c>
      <c r="H26" s="77">
        <v>4.9803751434657595E-2</v>
      </c>
      <c r="I26" s="77">
        <f t="shared" si="2"/>
        <v>4.9803751434657595E-2</v>
      </c>
      <c r="J26" s="76">
        <f>分析係数表!G29</f>
        <v>0.26085431102534867</v>
      </c>
      <c r="K26" s="78">
        <f t="shared" si="3"/>
        <v>1.2991523266965328E-2</v>
      </c>
      <c r="L26" s="79"/>
      <c r="M26" s="80"/>
      <c r="N26" s="81">
        <f>分析係数表!H29</f>
        <v>9.7721642042795844E-3</v>
      </c>
      <c r="O26" s="82">
        <f t="shared" si="4"/>
        <v>0.24454894936464114</v>
      </c>
      <c r="P26" s="76">
        <f>分析係数表!C29</f>
        <v>0.37519639677385563</v>
      </c>
      <c r="Q26" s="82">
        <f t="shared" si="5"/>
        <v>9.1753884636445432E-2</v>
      </c>
      <c r="R26" s="83">
        <v>0.12501246017052881</v>
      </c>
      <c r="S26" s="84">
        <f t="shared" si="6"/>
        <v>0.1748162116051864</v>
      </c>
      <c r="T26" s="85">
        <f>分析係数表!F29</f>
        <v>0.42899745636347691</v>
      </c>
      <c r="U26" s="86">
        <f t="shared" si="7"/>
        <v>7.4995710109724306E-2</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投入係数表!F27</f>
        <v>0</v>
      </c>
      <c r="E27" s="77">
        <f t="shared" si="0"/>
        <v>0</v>
      </c>
      <c r="F27" s="76">
        <f>分析係数表!C30</f>
        <v>1</v>
      </c>
      <c r="G27" s="77">
        <f t="shared" si="1"/>
        <v>0</v>
      </c>
      <c r="H27" s="77">
        <v>3.6401918544610765E-2</v>
      </c>
      <c r="I27" s="77">
        <f t="shared" si="2"/>
        <v>3.6401918544610765E-2</v>
      </c>
      <c r="J27" s="76">
        <f>分析係数表!G30</f>
        <v>0.34460347092581067</v>
      </c>
      <c r="K27" s="78">
        <f t="shared" si="3"/>
        <v>1.2544227478831504E-2</v>
      </c>
      <c r="L27" s="79"/>
      <c r="M27" s="80"/>
      <c r="N27" s="81">
        <f>分析係数表!H30</f>
        <v>0</v>
      </c>
      <c r="O27" s="82">
        <f t="shared" si="4"/>
        <v>0</v>
      </c>
      <c r="P27" s="76">
        <f>分析係数表!C30</f>
        <v>1</v>
      </c>
      <c r="Q27" s="82">
        <f t="shared" si="5"/>
        <v>0</v>
      </c>
      <c r="R27" s="83">
        <v>7.6970894079814028E-2</v>
      </c>
      <c r="S27" s="84">
        <f t="shared" si="6"/>
        <v>0.11337281262442479</v>
      </c>
      <c r="T27" s="85">
        <f>分析係数表!F30</f>
        <v>0.44064163728133859</v>
      </c>
      <c r="U27" s="86">
        <f t="shared" si="7"/>
        <v>4.9956781778016955E-2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投入係数表!F28</f>
        <v>2.8571428571428571E-2</v>
      </c>
      <c r="E28" s="77">
        <f t="shared" si="0"/>
        <v>2.8571428571428572</v>
      </c>
      <c r="F28" s="76">
        <f>分析係数表!C31</f>
        <v>0.41247576690614662</v>
      </c>
      <c r="G28" s="77">
        <f t="shared" si="1"/>
        <v>1.178502191160419</v>
      </c>
      <c r="H28" s="77">
        <v>1.2649308388869052</v>
      </c>
      <c r="I28" s="77">
        <f t="shared" si="2"/>
        <v>1.2649308388869052</v>
      </c>
      <c r="J28" s="76">
        <f>分析係数表!G31</f>
        <v>7.085965394122494E-2</v>
      </c>
      <c r="K28" s="78">
        <f t="shared" si="3"/>
        <v>8.9632561503109456E-2</v>
      </c>
      <c r="L28" s="79"/>
      <c r="M28" s="80"/>
      <c r="N28" s="81">
        <f>分析係数表!H31</f>
        <v>2.0541858162151181E-2</v>
      </c>
      <c r="O28" s="82">
        <f t="shared" si="4"/>
        <v>0.51406113595098835</v>
      </c>
      <c r="P28" s="76">
        <f>分析係数表!C31</f>
        <v>0.41247576690614662</v>
      </c>
      <c r="Q28" s="82">
        <f t="shared" si="5"/>
        <v>0.21203776128802881</v>
      </c>
      <c r="R28" s="83">
        <v>0.28337826921089687</v>
      </c>
      <c r="S28" s="84">
        <f t="shared" si="6"/>
        <v>1.548309108097802</v>
      </c>
      <c r="T28" s="85">
        <f>分析係数表!F31</f>
        <v>0.34509750068662454</v>
      </c>
      <c r="U28" s="86">
        <f t="shared" si="7"/>
        <v>0.53431760349488822</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投入係数表!F29</f>
        <v>0</v>
      </c>
      <c r="E29" s="77">
        <f t="shared" si="0"/>
        <v>0</v>
      </c>
      <c r="F29" s="76">
        <f>分析係数表!C32</f>
        <v>0.57030303030303031</v>
      </c>
      <c r="G29" s="77">
        <f t="shared" si="1"/>
        <v>0</v>
      </c>
      <c r="H29" s="77">
        <v>6.9232862530404903E-3</v>
      </c>
      <c r="I29" s="77">
        <f t="shared" si="2"/>
        <v>6.9232862530404903E-3</v>
      </c>
      <c r="J29" s="76">
        <f>分析係数表!G32</f>
        <v>0.14036939313984167</v>
      </c>
      <c r="K29" s="78">
        <f t="shared" si="3"/>
        <v>9.7181748987270201E-4</v>
      </c>
      <c r="L29" s="79"/>
      <c r="M29" s="80"/>
      <c r="N29" s="81">
        <f>分析係数表!H32</f>
        <v>5.992433283396389E-3</v>
      </c>
      <c r="O29" s="82">
        <f t="shared" si="4"/>
        <v>0.14996097414639462</v>
      </c>
      <c r="P29" s="76">
        <f>分析係数表!C32</f>
        <v>0.57030303030303031</v>
      </c>
      <c r="Q29" s="82">
        <f t="shared" si="5"/>
        <v>8.5523197982883228E-2</v>
      </c>
      <c r="R29" s="83">
        <v>0.1100617121805348</v>
      </c>
      <c r="S29" s="84">
        <f t="shared" si="6"/>
        <v>0.11698499843357529</v>
      </c>
      <c r="T29" s="85">
        <f>分析係数表!F32</f>
        <v>0.48284960422163586</v>
      </c>
      <c r="U29" s="86">
        <f t="shared" si="7"/>
        <v>5.648616019352052E-2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投入係数表!F30</f>
        <v>0</v>
      </c>
      <c r="E30" s="77">
        <f t="shared" si="0"/>
        <v>0</v>
      </c>
      <c r="F30" s="76">
        <f>分析係数表!C33</f>
        <v>0.6011428571428572</v>
      </c>
      <c r="G30" s="77">
        <f t="shared" si="1"/>
        <v>0</v>
      </c>
      <c r="H30" s="77">
        <v>2.7445222914293334E-2</v>
      </c>
      <c r="I30" s="77">
        <f t="shared" si="2"/>
        <v>2.7445222914293334E-2</v>
      </c>
      <c r="J30" s="76">
        <f>分析係数表!G33</f>
        <v>0.50790638836179636</v>
      </c>
      <c r="K30" s="78">
        <f t="shared" si="3"/>
        <v>1.3939604048183143E-2</v>
      </c>
      <c r="L30" s="79"/>
      <c r="M30" s="80"/>
      <c r="N30" s="81">
        <f>分析係数表!H33</f>
        <v>9.0684523053819453E-4</v>
      </c>
      <c r="O30" s="82">
        <f t="shared" si="4"/>
        <v>2.2693852019732844E-2</v>
      </c>
      <c r="P30" s="76">
        <f>分析係数表!C33</f>
        <v>0.6011428571428572</v>
      </c>
      <c r="Q30" s="82">
        <f t="shared" si="5"/>
        <v>1.3642247042719402E-2</v>
      </c>
      <c r="R30" s="83">
        <v>4.1967402150988174E-2</v>
      </c>
      <c r="S30" s="84">
        <f t="shared" si="6"/>
        <v>6.9412625065281508E-2</v>
      </c>
      <c r="T30" s="85">
        <f>分析係数表!F33</f>
        <v>0.64579380139152431</v>
      </c>
      <c r="U30" s="86">
        <f t="shared" si="7"/>
        <v>4.4826243005472749E-2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投入係数表!F31</f>
        <v>2.8571428571428571E-2</v>
      </c>
      <c r="E31" s="77">
        <f t="shared" si="0"/>
        <v>2.8571428571428572</v>
      </c>
      <c r="F31" s="76">
        <f>分析係数表!C34</f>
        <v>0.23356645198677672</v>
      </c>
      <c r="G31" s="77">
        <f t="shared" si="1"/>
        <v>0.66733271996221921</v>
      </c>
      <c r="H31" s="77">
        <v>0.72919070170565503</v>
      </c>
      <c r="I31" s="77">
        <f t="shared" si="2"/>
        <v>0.72919070170565503</v>
      </c>
      <c r="J31" s="76">
        <f>分析係数表!G34</f>
        <v>0.42480002746403928</v>
      </c>
      <c r="K31" s="78">
        <f t="shared" si="3"/>
        <v>0.30976023011108433</v>
      </c>
      <c r="L31" s="79"/>
      <c r="M31" s="80"/>
      <c r="N31" s="81">
        <f>分析係数表!H34</f>
        <v>0.14989426184611926</v>
      </c>
      <c r="O31" s="82">
        <f t="shared" si="4"/>
        <v>3.7511121880456813</v>
      </c>
      <c r="P31" s="76">
        <f>分析係数表!C34</f>
        <v>0.23356645198677672</v>
      </c>
      <c r="Q31" s="82">
        <f t="shared" si="5"/>
        <v>0.87613396476618455</v>
      </c>
      <c r="R31" s="83">
        <v>0.95665022165229407</v>
      </c>
      <c r="S31" s="84">
        <f t="shared" si="6"/>
        <v>1.685840923357949</v>
      </c>
      <c r="T31" s="85">
        <f>分析係数表!F34</f>
        <v>0.69961207044526075</v>
      </c>
      <c r="U31" s="86">
        <f t="shared" si="7"/>
        <v>1.1794346588318048</v>
      </c>
      <c r="V31" s="87">
        <f>分析係数表!D34</f>
        <v>0.26492498884273402</v>
      </c>
      <c r="W31" s="167">
        <f t="shared" si="8"/>
        <v>0</v>
      </c>
      <c r="X31" s="76">
        <f>分析係数表!E34</f>
        <v>0.20343987091901541</v>
      </c>
      <c r="Y31" s="166">
        <f t="shared" si="9"/>
        <v>0</v>
      </c>
    </row>
    <row r="32" spans="1:25" x14ac:dyDescent="0.2">
      <c r="A32" s="6" t="s">
        <v>20</v>
      </c>
      <c r="B32" s="5" t="s">
        <v>37</v>
      </c>
      <c r="C32" s="90"/>
      <c r="D32" s="76">
        <f>投入係数表!F32</f>
        <v>8.5714285714285715E-2</v>
      </c>
      <c r="E32" s="77">
        <f t="shared" si="0"/>
        <v>8.5714285714285712</v>
      </c>
      <c r="F32" s="76">
        <f>分析係数表!C35</f>
        <v>0.38334288443170961</v>
      </c>
      <c r="G32" s="77">
        <f t="shared" si="1"/>
        <v>3.2857961522717964</v>
      </c>
      <c r="H32" s="77">
        <v>3.3783947743074716</v>
      </c>
      <c r="I32" s="77">
        <f t="shared" si="2"/>
        <v>3.3783947743074716</v>
      </c>
      <c r="J32" s="76">
        <f>分析係数表!G35</f>
        <v>0.31383724189479584</v>
      </c>
      <c r="K32" s="78">
        <f t="shared" si="3"/>
        <v>1.0602660980004481</v>
      </c>
      <c r="L32" s="79"/>
      <c r="M32" s="80"/>
      <c r="N32" s="81">
        <f>分析係数表!H35</f>
        <v>5.7098603095606881E-2</v>
      </c>
      <c r="O32" s="82">
        <f t="shared" si="4"/>
        <v>1.4288956985704588</v>
      </c>
      <c r="P32" s="76">
        <f>分析係数表!C35</f>
        <v>0.38334288443170961</v>
      </c>
      <c r="Q32" s="82">
        <f t="shared" si="5"/>
        <v>0.5477569986420624</v>
      </c>
      <c r="R32" s="83">
        <v>0.73872460784466221</v>
      </c>
      <c r="S32" s="84">
        <f t="shared" si="6"/>
        <v>4.1171193821521337</v>
      </c>
      <c r="T32" s="85">
        <f>分析係数表!F35</f>
        <v>0.64393160796038496</v>
      </c>
      <c r="U32" s="86">
        <f t="shared" si="7"/>
        <v>2.6511433039140901</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投入係数表!F33</f>
        <v>0</v>
      </c>
      <c r="E33" s="77">
        <f t="shared" si="0"/>
        <v>0</v>
      </c>
      <c r="F33" s="76">
        <f>分析係数表!C36</f>
        <v>0.89284634912959382</v>
      </c>
      <c r="G33" s="77">
        <f t="shared" si="1"/>
        <v>0</v>
      </c>
      <c r="H33" s="77">
        <v>0.10002592585078274</v>
      </c>
      <c r="I33" s="77">
        <f t="shared" si="2"/>
        <v>0.10002592585078274</v>
      </c>
      <c r="J33" s="76">
        <f>分析係数表!G36</f>
        <v>2.3659252759121133E-2</v>
      </c>
      <c r="K33" s="78">
        <f t="shared" si="3"/>
        <v>2.3665386621687773E-3</v>
      </c>
      <c r="L33" s="79"/>
      <c r="M33" s="80"/>
      <c r="N33" s="81">
        <f>分析係数表!H36</f>
        <v>0.22140807672636126</v>
      </c>
      <c r="O33" s="82">
        <f t="shared" si="4"/>
        <v>5.540749358321813</v>
      </c>
      <c r="P33" s="76">
        <f>分析係数表!C36</f>
        <v>0.89284634912959382</v>
      </c>
      <c r="Q33" s="82">
        <f t="shared" si="5"/>
        <v>4.9470378360197707</v>
      </c>
      <c r="R33" s="83">
        <v>5.1168938748235391</v>
      </c>
      <c r="S33" s="84">
        <f t="shared" si="6"/>
        <v>5.2169198006743223</v>
      </c>
      <c r="T33" s="85">
        <f>分析係数表!F36</f>
        <v>0.87728239225083537</v>
      </c>
      <c r="U33" s="86">
        <f t="shared" si="7"/>
        <v>4.5767118829163209</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投入係数表!F34</f>
        <v>0</v>
      </c>
      <c r="E34" s="77">
        <f t="shared" si="0"/>
        <v>0</v>
      </c>
      <c r="F34" s="76">
        <f>分析係数表!C37</f>
        <v>0.21490407922986354</v>
      </c>
      <c r="G34" s="77">
        <f t="shared" si="1"/>
        <v>0</v>
      </c>
      <c r="H34" s="77">
        <v>6.1954281542696034E-2</v>
      </c>
      <c r="I34" s="77">
        <f t="shared" si="2"/>
        <v>6.1954281542696034E-2</v>
      </c>
      <c r="J34" s="76">
        <f>分析係数表!G37</f>
        <v>0.45930626057529611</v>
      </c>
      <c r="K34" s="78">
        <f t="shared" si="3"/>
        <v>2.8455989382004804E-2</v>
      </c>
      <c r="L34" s="79"/>
      <c r="M34" s="80"/>
      <c r="N34" s="81">
        <f>分析係数表!H37</f>
        <v>4.6223715090992851E-2</v>
      </c>
      <c r="O34" s="82">
        <f t="shared" si="4"/>
        <v>1.1567510251498225</v>
      </c>
      <c r="P34" s="76">
        <f>分析係数表!C37</f>
        <v>0.21490407922986354</v>
      </c>
      <c r="Q34" s="82">
        <f t="shared" si="5"/>
        <v>0.24859051395802334</v>
      </c>
      <c r="R34" s="83">
        <v>0.29138541339060592</v>
      </c>
      <c r="S34" s="84">
        <f t="shared" si="6"/>
        <v>0.35333969493330197</v>
      </c>
      <c r="T34" s="85">
        <f>分析係数表!F37</f>
        <v>0.7057529610829103</v>
      </c>
      <c r="U34" s="86">
        <f t="shared" si="7"/>
        <v>0.24937053596731007</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投入係数表!F35</f>
        <v>0</v>
      </c>
      <c r="E35" s="77">
        <f t="shared" si="0"/>
        <v>0</v>
      </c>
      <c r="F35" s="76">
        <f>分析係数表!C38</f>
        <v>0.11038675651919128</v>
      </c>
      <c r="G35" s="77">
        <f t="shared" si="1"/>
        <v>0</v>
      </c>
      <c r="H35" s="77">
        <v>4.0614733103559342E-2</v>
      </c>
      <c r="I35" s="77">
        <f t="shared" si="2"/>
        <v>4.0614733103559342E-2</v>
      </c>
      <c r="J35" s="76">
        <f>分析係数表!G38</f>
        <v>0.31473468458209974</v>
      </c>
      <c r="K35" s="78">
        <f t="shared" si="3"/>
        <v>1.2782865212734914E-2</v>
      </c>
      <c r="L35" s="79"/>
      <c r="M35" s="80"/>
      <c r="N35" s="81">
        <f>分析係数表!H38</f>
        <v>4.1428317511906877E-2</v>
      </c>
      <c r="O35" s="82">
        <f t="shared" si="4"/>
        <v>1.0367459356694753</v>
      </c>
      <c r="P35" s="76">
        <f>分析係数表!C38</f>
        <v>0.11038675651919128</v>
      </c>
      <c r="Q35" s="82">
        <f t="shared" si="5"/>
        <v>0.1144430211730075</v>
      </c>
      <c r="R35" s="83">
        <v>0.13915638942086303</v>
      </c>
      <c r="S35" s="84">
        <f t="shared" si="6"/>
        <v>0.17977112252442237</v>
      </c>
      <c r="T35" s="85">
        <f>分析係数表!F38</f>
        <v>0.52516511045319969</v>
      </c>
      <c r="U35" s="86">
        <f t="shared" si="7"/>
        <v>9.4409521416833966E-2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投入係数表!F36</f>
        <v>0</v>
      </c>
      <c r="E36" s="77">
        <f t="shared" si="0"/>
        <v>0</v>
      </c>
      <c r="F36" s="76">
        <f>分析係数表!C39</f>
        <v>1</v>
      </c>
      <c r="G36" s="77">
        <f t="shared" si="1"/>
        <v>0</v>
      </c>
      <c r="H36" s="77">
        <v>0.18771614206111048</v>
      </c>
      <c r="I36" s="77">
        <f t="shared" si="2"/>
        <v>0.18771614206111048</v>
      </c>
      <c r="J36" s="76">
        <f>分析係数表!G39</f>
        <v>0.35137517630465442</v>
      </c>
      <c r="K36" s="78">
        <f t="shared" si="3"/>
        <v>6.5958792511952247E-2</v>
      </c>
      <c r="L36" s="79"/>
      <c r="M36" s="80"/>
      <c r="N36" s="81">
        <f>分析係数表!H39</f>
        <v>3.6128713984641667E-3</v>
      </c>
      <c r="O36" s="82">
        <f t="shared" si="4"/>
        <v>9.0412306446615645E-2</v>
      </c>
      <c r="P36" s="76">
        <f>分析係数表!C39</f>
        <v>1</v>
      </c>
      <c r="Q36" s="82">
        <f t="shared" si="5"/>
        <v>9.0412306446615645E-2</v>
      </c>
      <c r="R36" s="83">
        <v>0.1275157150736338</v>
      </c>
      <c r="S36" s="84">
        <f t="shared" si="6"/>
        <v>0.31523185713474428</v>
      </c>
      <c r="T36" s="85">
        <f>分析係数表!F39</f>
        <v>0.70210390220968499</v>
      </c>
      <c r="U36" s="86">
        <f t="shared" si="7"/>
        <v>0.22132551699510988</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投入係数表!F37</f>
        <v>0</v>
      </c>
      <c r="E37" s="77">
        <f t="shared" si="0"/>
        <v>0</v>
      </c>
      <c r="F37" s="76">
        <f>分析係数表!C40</f>
        <v>1</v>
      </c>
      <c r="G37" s="77">
        <f t="shared" si="1"/>
        <v>0</v>
      </c>
      <c r="H37" s="77">
        <v>1.9022792230915892E-3</v>
      </c>
      <c r="I37" s="77">
        <f t="shared" si="2"/>
        <v>1.9022792230915892E-3</v>
      </c>
      <c r="J37" s="76">
        <f>分析係数表!G40</f>
        <v>0.54518413597733706</v>
      </c>
      <c r="K37" s="78">
        <f t="shared" si="3"/>
        <v>1.0370924546288282E-3</v>
      </c>
      <c r="L37" s="79"/>
      <c r="M37" s="80"/>
      <c r="N37" s="81">
        <f>分析係数表!H40</f>
        <v>3.4256985428810838E-2</v>
      </c>
      <c r="O37" s="82">
        <f t="shared" si="4"/>
        <v>0.85728295389742792</v>
      </c>
      <c r="P37" s="76">
        <f>分析係数表!C40</f>
        <v>1</v>
      </c>
      <c r="Q37" s="82">
        <f t="shared" si="5"/>
        <v>0.85728295389742792</v>
      </c>
      <c r="R37" s="83">
        <v>0.858899209958361</v>
      </c>
      <c r="S37" s="84">
        <f t="shared" si="6"/>
        <v>0.86080148918145261</v>
      </c>
      <c r="T37" s="85">
        <f>分析係数表!F40</f>
        <v>0.74197355996222847</v>
      </c>
      <c r="U37" s="86">
        <f t="shared" si="7"/>
        <v>0.63869194534875007</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投入係数表!F38</f>
        <v>0</v>
      </c>
      <c r="E38" s="77">
        <f t="shared" si="0"/>
        <v>0</v>
      </c>
      <c r="F38" s="76">
        <f>分析係数表!C41</f>
        <v>0.81633454219164769</v>
      </c>
      <c r="G38" s="77">
        <f t="shared" si="1"/>
        <v>0</v>
      </c>
      <c r="H38" s="77">
        <v>2.1201236156957264E-3</v>
      </c>
      <c r="I38" s="77">
        <f t="shared" si="2"/>
        <v>2.1201236156957264E-3</v>
      </c>
      <c r="J38" s="76">
        <f>分析係数表!G41</f>
        <v>0.4395790436970945</v>
      </c>
      <c r="K38" s="78">
        <f t="shared" si="3"/>
        <v>9.3196191150715375E-4</v>
      </c>
      <c r="L38" s="79"/>
      <c r="M38" s="80"/>
      <c r="N38" s="81">
        <f>分析係数表!H41</f>
        <v>5.7994566183378615E-2</v>
      </c>
      <c r="O38" s="82">
        <f t="shared" si="4"/>
        <v>1.4513172243659547</v>
      </c>
      <c r="P38" s="76">
        <f>分析係数表!C41</f>
        <v>0.81633454219164769</v>
      </c>
      <c r="Q38" s="82">
        <f t="shared" si="5"/>
        <v>1.1847603819276344</v>
      </c>
      <c r="R38" s="83">
        <v>1.2066789435261691</v>
      </c>
      <c r="S38" s="84">
        <f t="shared" si="6"/>
        <v>1.2087990671418649</v>
      </c>
      <c r="T38" s="85">
        <f>分析係数表!F41</f>
        <v>0.54481811942347291</v>
      </c>
      <c r="U38" s="86">
        <f t="shared" si="7"/>
        <v>0.65857563452107926</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投入係数表!F39</f>
        <v>0</v>
      </c>
      <c r="E39" s="77">
        <f>$C$8*D39</f>
        <v>0</v>
      </c>
      <c r="F39" s="76">
        <f>分析係数表!C42</f>
        <v>0.95937673900946019</v>
      </c>
      <c r="G39" s="77">
        <f>E39*F39</f>
        <v>0</v>
      </c>
      <c r="H39" s="77">
        <v>1.7955425304787106E-2</v>
      </c>
      <c r="I39" s="77">
        <f>C39+H39</f>
        <v>1.7955425304787106E-2</v>
      </c>
      <c r="J39" s="76">
        <f>分析係数表!G42</f>
        <v>0.48447864154948261</v>
      </c>
      <c r="K39" s="78">
        <f>I39*J39</f>
        <v>8.6990200601064615E-3</v>
      </c>
      <c r="L39" s="79"/>
      <c r="M39" s="80"/>
      <c r="N39" s="81">
        <f>分析係数表!H42</f>
        <v>1.0613716578219029E-2</v>
      </c>
      <c r="O39" s="82">
        <f t="shared" si="4"/>
        <v>0.26560884403895318</v>
      </c>
      <c r="P39" s="76">
        <f>分析係数表!C42</f>
        <v>0.95937673900946019</v>
      </c>
      <c r="Q39" s="82">
        <f>O39*P39</f>
        <v>0.25481894664616322</v>
      </c>
      <c r="R39" s="83">
        <v>0.26708522336333645</v>
      </c>
      <c r="S39" s="84">
        <f>I39+R39</f>
        <v>0.28504064866812356</v>
      </c>
      <c r="T39" s="85">
        <f>分析係数表!F42</f>
        <v>0.55638100291854609</v>
      </c>
      <c r="U39" s="86">
        <f t="shared" si="7"/>
        <v>0.15859120197852353</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投入係数表!F40</f>
        <v>5.7142857142857141E-2</v>
      </c>
      <c r="E40" s="77">
        <f>$C$8*D40</f>
        <v>5.7142857142857144</v>
      </c>
      <c r="F40" s="76">
        <f>分析係数表!C43</f>
        <v>0.4131437979732393</v>
      </c>
      <c r="G40" s="77">
        <f>E40*F40</f>
        <v>2.3608217027042246</v>
      </c>
      <c r="H40" s="77">
        <v>2.7456116943833808</v>
      </c>
      <c r="I40" s="77">
        <f>C40+H40</f>
        <v>2.7456116943833808</v>
      </c>
      <c r="J40" s="76">
        <f>分析係数表!G43</f>
        <v>0.33776204164621748</v>
      </c>
      <c r="K40" s="78">
        <f>I40*J40</f>
        <v>0.92736341146266121</v>
      </c>
      <c r="L40" s="79"/>
      <c r="M40" s="80"/>
      <c r="N40" s="81">
        <f>分析係数表!H43</f>
        <v>3.0226965224299098E-2</v>
      </c>
      <c r="O40" s="82">
        <f t="shared" si="4"/>
        <v>0.75643147552173506</v>
      </c>
      <c r="P40" s="76">
        <f>分析係数表!C43</f>
        <v>0.4131437979732393</v>
      </c>
      <c r="Q40" s="82">
        <f>O40*P40</f>
        <v>0.312514972703551</v>
      </c>
      <c r="R40" s="83">
        <v>0.55909498252616163</v>
      </c>
      <c r="S40" s="84">
        <f>I40+R40</f>
        <v>3.3047066769095426</v>
      </c>
      <c r="T40" s="85">
        <f>分析係数表!F43</f>
        <v>0.53379373203393399</v>
      </c>
      <c r="U40" s="86">
        <f t="shared" si="7"/>
        <v>1.7640317103450047</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投入係数表!F41</f>
        <v>0</v>
      </c>
      <c r="E41" s="77">
        <f>$C$8*D41</f>
        <v>0</v>
      </c>
      <c r="F41" s="76">
        <f>分析係数表!C44</f>
        <v>0.45547864698968266</v>
      </c>
      <c r="G41" s="77">
        <f>E41*F41</f>
        <v>0</v>
      </c>
      <c r="H41" s="77">
        <v>2.3510851853208001E-3</v>
      </c>
      <c r="I41" s="77">
        <f>C41+H41</f>
        <v>2.3510851853208001E-3</v>
      </c>
      <c r="J41" s="76">
        <f>分析係数表!G44</f>
        <v>0.26709165419892017</v>
      </c>
      <c r="K41" s="78">
        <f>I41*J41</f>
        <v>6.2795523130990724E-4</v>
      </c>
      <c r="L41" s="79"/>
      <c r="M41" s="80"/>
      <c r="N41" s="81">
        <f>分析係数表!H44</f>
        <v>0.10779487886361411</v>
      </c>
      <c r="O41" s="82">
        <f t="shared" si="4"/>
        <v>2.6975728018816039</v>
      </c>
      <c r="P41" s="76">
        <f>分析係数表!C44</f>
        <v>0.45547864698968266</v>
      </c>
      <c r="Q41" s="82">
        <f>O41*P41</f>
        <v>1.2286868099572001</v>
      </c>
      <c r="R41" s="83">
        <v>1.249032673633947</v>
      </c>
      <c r="S41" s="84">
        <f>I41+R41</f>
        <v>1.2513837588192678</v>
      </c>
      <c r="T41" s="85">
        <f>分析係数表!F44</f>
        <v>0.48806348793338972</v>
      </c>
      <c r="U41" s="86">
        <f t="shared" si="7"/>
        <v>0.61075472207252757</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投入係数表!F42</f>
        <v>0</v>
      </c>
      <c r="E42" s="77">
        <f>$C$8*D42</f>
        <v>0</v>
      </c>
      <c r="F42" s="76">
        <f>分析係数表!C45</f>
        <v>1</v>
      </c>
      <c r="G42" s="77">
        <f>E42*F42</f>
        <v>0</v>
      </c>
      <c r="H42" s="77">
        <v>3.1506436515691578E-2</v>
      </c>
      <c r="I42" s="77">
        <f>C42+H42</f>
        <v>3.1506436515691578E-2</v>
      </c>
      <c r="J42" s="76">
        <f>分析係数表!G45</f>
        <v>0</v>
      </c>
      <c r="K42" s="78">
        <f>I42*J42</f>
        <v>0</v>
      </c>
      <c r="L42" s="79"/>
      <c r="M42" s="80"/>
      <c r="N42" s="81">
        <f>分析係数表!H45</f>
        <v>0</v>
      </c>
      <c r="O42" s="82">
        <f t="shared" si="4"/>
        <v>0</v>
      </c>
      <c r="P42" s="76">
        <f>分析係数表!C45</f>
        <v>1</v>
      </c>
      <c r="Q42" s="82">
        <f>O42*P42</f>
        <v>0</v>
      </c>
      <c r="R42" s="83">
        <v>2.683908139536505E-2</v>
      </c>
      <c r="S42" s="84">
        <f>I42+R42</f>
        <v>5.8345517911056632E-2</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投入係数表!F43</f>
        <v>2.8571428571428571E-2</v>
      </c>
      <c r="E43" s="77">
        <f>$C$8*D43</f>
        <v>2.8571428571428572</v>
      </c>
      <c r="F43" s="76">
        <f>分析係数表!C46</f>
        <v>0.339622641509434</v>
      </c>
      <c r="G43" s="77">
        <f>E43*F43</f>
        <v>0.97035040431266861</v>
      </c>
      <c r="H43" s="77">
        <v>0.9902188877929512</v>
      </c>
      <c r="I43" s="77">
        <f>C43+H43</f>
        <v>0.9902188877929512</v>
      </c>
      <c r="J43" s="76">
        <f>分析係数表!G46</f>
        <v>9.1833387996064289E-3</v>
      </c>
      <c r="K43" s="78">
        <f>I43*J43</f>
        <v>9.0935155323721342E-3</v>
      </c>
      <c r="L43" s="79"/>
      <c r="M43" s="80"/>
      <c r="N43" s="81">
        <f>分析係数表!H46</f>
        <v>2.0661561732582222E-2</v>
      </c>
      <c r="O43" s="82">
        <f t="shared" si="4"/>
        <v>0.51705672441759309</v>
      </c>
      <c r="P43" s="76">
        <f>分析係数表!C46</f>
        <v>0.339622641509434</v>
      </c>
      <c r="Q43" s="82">
        <f>O43*P43</f>
        <v>0.17560417055691843</v>
      </c>
      <c r="R43" s="83">
        <v>0.19572369014494514</v>
      </c>
      <c r="S43" s="84">
        <f>I43+R43</f>
        <v>1.1859425779378963</v>
      </c>
      <c r="T43" s="85">
        <f>分析係数表!F46</f>
        <v>0.31321744834371923</v>
      </c>
      <c r="U43" s="86">
        <f t="shared" si="7"/>
        <v>0.37145790814388024</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投入係数表!F44</f>
        <v>0.31428571428571428</v>
      </c>
      <c r="E44" s="91">
        <f>SUM(E5:E43)</f>
        <v>31.428571428571431</v>
      </c>
      <c r="F44" s="92">
        <f>分析係数表!C47</f>
        <v>0.37586044165269894</v>
      </c>
      <c r="G44" s="91">
        <f>SUM(G5:G43)</f>
        <v>9.1528253675221283</v>
      </c>
      <c r="H44" s="91">
        <f>SUM(H5:H43)</f>
        <v>10.558143677794595</v>
      </c>
      <c r="I44" s="91">
        <f>SUM(I5:I43)</f>
        <v>110.5581436777946</v>
      </c>
      <c r="J44" s="92">
        <f>分析係数表!G47</f>
        <v>0.22454849559823431</v>
      </c>
      <c r="K44" s="93">
        <f>SUM(K5:K43)</f>
        <v>39.891161436675681</v>
      </c>
      <c r="L44" s="94">
        <f>最終需要_まとめ!$L$33</f>
        <v>0.62733333333333341</v>
      </c>
      <c r="M44" s="91">
        <f>K44*L44</f>
        <v>25.02505527460788</v>
      </c>
      <c r="N44" s="95">
        <f>分析係数表!H47</f>
        <v>1</v>
      </c>
      <c r="O44" s="96">
        <f>SUM(O5:O43)</f>
        <v>25.025055274607887</v>
      </c>
      <c r="P44" s="92">
        <f>分析係数表!C47</f>
        <v>0.37586044165269894</v>
      </c>
      <c r="Q44" s="96">
        <f>SUM(Q5:Q43)</f>
        <v>11.949036871217229</v>
      </c>
      <c r="R44" s="91">
        <f>SUM(R5:R43)</f>
        <v>13.233717560292316</v>
      </c>
      <c r="S44" s="97">
        <f>SUM(S5:S43)</f>
        <v>123.79186123808694</v>
      </c>
      <c r="T44" s="98">
        <f>分析係数表!F47</f>
        <v>0.4514453000332283</v>
      </c>
      <c r="U44" s="99">
        <f>SUM(U5:U43)</f>
        <v>74.54757652688231</v>
      </c>
      <c r="V44" s="100">
        <f>分析係数表!D47</f>
        <v>6.1166352989693973E-2</v>
      </c>
      <c r="W44" s="164">
        <f>SUM(W5:W43)</f>
        <v>3</v>
      </c>
      <c r="X44" s="92">
        <f>分析係数表!E47</f>
        <v>5.2427176815309715E-2</v>
      </c>
      <c r="Y44" s="165">
        <f>SUM(Y5:Y43)</f>
        <v>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46"/>
  <sheetViews>
    <sheetView showGridLines="0" workbookViewId="0">
      <pane xSplit="2" ySplit="4" topLeftCell="C5" activePane="bottomRight" state="frozen"/>
      <selection activeCell="A19" sqref="A19"/>
      <selection pane="topRight" activeCell="A19" sqref="A19"/>
      <selection pane="bottomLeft" activeCell="A19" sqref="A19"/>
      <selection pane="bottomRight" activeCell="G1" sqref="G1:I1"/>
    </sheetView>
  </sheetViews>
  <sheetFormatPr defaultColWidth="8.90625" defaultRowHeight="11" x14ac:dyDescent="0.2"/>
  <cols>
    <col min="1" max="1" width="3" style="3" customWidth="1"/>
    <col min="2" max="2" width="19.08984375" style="3" customWidth="1"/>
    <col min="3" max="3" width="9.36328125" style="3" customWidth="1"/>
    <col min="4" max="4" width="8.90625" style="3" customWidth="1"/>
    <col min="5" max="5" width="9" style="3" bestFit="1" customWidth="1"/>
    <col min="6" max="16384" width="8.90625" style="3"/>
  </cols>
  <sheetData>
    <row r="1" spans="1:25" ht="13" x14ac:dyDescent="0.2">
      <c r="B1" s="61" t="s">
        <v>344</v>
      </c>
      <c r="C1" s="62"/>
      <c r="D1" s="62"/>
      <c r="E1" s="62"/>
      <c r="F1" s="63"/>
      <c r="G1" s="398" t="str">
        <f>取引基本表!$E$1</f>
        <v>2015年三田市産業連関表</v>
      </c>
      <c r="H1" s="401"/>
      <c r="I1" s="401"/>
    </row>
    <row r="2" spans="1:25" x14ac:dyDescent="0.2">
      <c r="B2" s="3" t="s">
        <v>248</v>
      </c>
      <c r="S2" s="3" t="s">
        <v>153</v>
      </c>
      <c r="U2" s="64" t="s">
        <v>210</v>
      </c>
      <c r="W2" s="3" t="s">
        <v>130</v>
      </c>
      <c r="Y2" s="3" t="s">
        <v>154</v>
      </c>
    </row>
    <row r="3" spans="1:25" ht="44" x14ac:dyDescent="0.2">
      <c r="B3" s="65"/>
      <c r="C3" s="66" t="s">
        <v>228</v>
      </c>
      <c r="D3" s="66" t="s">
        <v>309</v>
      </c>
      <c r="E3" s="66" t="s">
        <v>143</v>
      </c>
      <c r="F3" s="66" t="s">
        <v>554</v>
      </c>
      <c r="G3" s="66" t="s">
        <v>356</v>
      </c>
      <c r="H3" s="66" t="s">
        <v>144</v>
      </c>
      <c r="I3" s="66" t="s">
        <v>145</v>
      </c>
      <c r="J3" s="66" t="s">
        <v>146</v>
      </c>
      <c r="K3" s="67" t="s">
        <v>147</v>
      </c>
      <c r="L3" s="66" t="s">
        <v>555</v>
      </c>
      <c r="M3" s="66" t="s">
        <v>148</v>
      </c>
      <c r="N3" s="66" t="s">
        <v>70</v>
      </c>
      <c r="O3" s="66" t="s">
        <v>148</v>
      </c>
      <c r="P3" s="66" t="s">
        <v>554</v>
      </c>
      <c r="Q3" s="66" t="s">
        <v>357</v>
      </c>
      <c r="R3" s="66" t="s">
        <v>149</v>
      </c>
      <c r="S3" s="68" t="s">
        <v>150</v>
      </c>
      <c r="T3" s="66" t="s">
        <v>209</v>
      </c>
      <c r="U3" s="70" t="s">
        <v>210</v>
      </c>
      <c r="V3" s="69" t="s">
        <v>211</v>
      </c>
      <c r="W3" s="68" t="s">
        <v>155</v>
      </c>
      <c r="X3" s="66" t="s">
        <v>156</v>
      </c>
      <c r="Y3" s="70" t="s">
        <v>157</v>
      </c>
    </row>
    <row r="4" spans="1:25" ht="19" x14ac:dyDescent="0.2">
      <c r="B4" s="71"/>
      <c r="C4" s="72" t="s">
        <v>84</v>
      </c>
      <c r="D4" s="72" t="s">
        <v>85</v>
      </c>
      <c r="E4" s="72" t="s">
        <v>158</v>
      </c>
      <c r="F4" s="72" t="s">
        <v>87</v>
      </c>
      <c r="G4" s="72" t="s">
        <v>159</v>
      </c>
      <c r="H4" s="72" t="s">
        <v>160</v>
      </c>
      <c r="I4" s="72" t="s">
        <v>161</v>
      </c>
      <c r="J4" s="72" t="s">
        <v>162</v>
      </c>
      <c r="K4" s="73" t="s">
        <v>163</v>
      </c>
      <c r="L4" s="72" t="s">
        <v>164</v>
      </c>
      <c r="M4" s="72" t="s">
        <v>165</v>
      </c>
      <c r="N4" s="72" t="s">
        <v>166</v>
      </c>
      <c r="O4" s="72" t="s">
        <v>167</v>
      </c>
      <c r="P4" s="72" t="s">
        <v>168</v>
      </c>
      <c r="Q4" s="72" t="s">
        <v>169</v>
      </c>
      <c r="R4" s="72" t="s">
        <v>170</v>
      </c>
      <c r="S4" s="72" t="s">
        <v>171</v>
      </c>
      <c r="T4" s="74" t="s">
        <v>172</v>
      </c>
      <c r="U4" s="73" t="s">
        <v>173</v>
      </c>
      <c r="V4" s="72" t="s">
        <v>174</v>
      </c>
      <c r="W4" s="72" t="s">
        <v>175</v>
      </c>
      <c r="X4" s="72" t="s">
        <v>176</v>
      </c>
      <c r="Y4" s="73" t="s">
        <v>177</v>
      </c>
    </row>
    <row r="5" spans="1:25" x14ac:dyDescent="0.2">
      <c r="A5" s="4" t="s">
        <v>264</v>
      </c>
      <c r="B5" s="5" t="s">
        <v>265</v>
      </c>
      <c r="C5" s="90"/>
      <c r="D5" s="76">
        <f>投入係数表!G5</f>
        <v>0.19738303913097149</v>
      </c>
      <c r="E5" s="77">
        <f t="shared" ref="E5:E38" si="0">$C$9*D5</f>
        <v>19.738303913097148</v>
      </c>
      <c r="F5" s="76">
        <f>分析係数表!C8</f>
        <v>0.31930596918295995</v>
      </c>
      <c r="G5" s="77">
        <f t="shared" ref="G5:G38" si="1">E5*F5</f>
        <v>6.3025582609992954</v>
      </c>
      <c r="H5" s="77">
        <f t="array" ref="H5:H43">MMULT(逆行列係数!C5:AO43,'5'!G5:G43)</f>
        <v>6.6953226475246543</v>
      </c>
      <c r="I5" s="77">
        <f t="shared" ref="I5:I38" si="2">C5+H5</f>
        <v>6.6953226475246543</v>
      </c>
      <c r="J5" s="76">
        <f>分析係数表!G8</f>
        <v>0.11985164942416553</v>
      </c>
      <c r="K5" s="78">
        <f t="shared" ref="K5:K38" si="3">I5*J5</f>
        <v>0.8024454627328006</v>
      </c>
      <c r="L5" s="79" t="s">
        <v>181</v>
      </c>
      <c r="M5" s="80" t="s">
        <v>181</v>
      </c>
      <c r="N5" s="81">
        <f>分析係数表!H8</f>
        <v>1.0269115390614515E-2</v>
      </c>
      <c r="O5" s="82">
        <f t="shared" ref="O5:O43" si="4">$M$44*N5</f>
        <v>0.11169728969975125</v>
      </c>
      <c r="P5" s="76">
        <f>分析係数表!C8</f>
        <v>0.31930596918295995</v>
      </c>
      <c r="Q5" s="82">
        <f t="shared" ref="Q5:Q38" si="5">O5*P5</f>
        <v>3.5665611342688919E-2</v>
      </c>
      <c r="R5" s="83">
        <f t="array" ref="R5:R43">MMULT(逆行列係数!C5:AO43,'5'!Q5:Q43)</f>
        <v>4.6179647567620032E-2</v>
      </c>
      <c r="S5" s="84">
        <f t="shared" ref="S5:S38" si="6">I5+R5</f>
        <v>6.7415022950922747</v>
      </c>
      <c r="T5" s="85">
        <f>分析係数表!F8</f>
        <v>0.45168846379074762</v>
      </c>
      <c r="U5" s="86">
        <f t="shared" ref="U5:U43" si="7">S5*T5</f>
        <v>3.045058815312029</v>
      </c>
      <c r="V5" s="87">
        <f>分析係数表!D8</f>
        <v>0.28986921725551434</v>
      </c>
      <c r="W5" s="167">
        <f t="shared" ref="W5:W43" si="8">ROUND(S5*V5,0)</f>
        <v>2</v>
      </c>
      <c r="X5" s="76">
        <f>分析係数表!E8</f>
        <v>0.15732968963497951</v>
      </c>
      <c r="Y5" s="166">
        <f t="shared" ref="Y5:Y43" si="9">ROUND(S5*X5,0)</f>
        <v>1</v>
      </c>
    </row>
    <row r="6" spans="1:25" x14ac:dyDescent="0.2">
      <c r="A6" s="6" t="s">
        <v>220</v>
      </c>
      <c r="B6" s="5" t="s">
        <v>266</v>
      </c>
      <c r="C6" s="90"/>
      <c r="D6" s="76">
        <f>投入係数表!G6</f>
        <v>4.3204542649055673E-4</v>
      </c>
      <c r="E6" s="77">
        <f t="shared" si="0"/>
        <v>4.3204542649055676E-2</v>
      </c>
      <c r="F6" s="76">
        <f>分析係数表!C9</f>
        <v>0.10538116591928248</v>
      </c>
      <c r="G6" s="77">
        <f t="shared" si="1"/>
        <v>4.5529450773668526E-3</v>
      </c>
      <c r="H6" s="77">
        <v>5.7282807525113203E-3</v>
      </c>
      <c r="I6" s="77">
        <f t="shared" si="2"/>
        <v>5.7282807525113203E-3</v>
      </c>
      <c r="J6" s="76">
        <f>分析係数表!G9</f>
        <v>0.23529411764705882</v>
      </c>
      <c r="K6" s="78">
        <f t="shared" si="3"/>
        <v>1.3478307652967812E-3</v>
      </c>
      <c r="L6" s="79"/>
      <c r="M6" s="80"/>
      <c r="N6" s="81">
        <f>分析係数表!H9</f>
        <v>5.5136190016722222E-4</v>
      </c>
      <c r="O6" s="82">
        <f t="shared" si="4"/>
        <v>5.9971699167651665E-3</v>
      </c>
      <c r="P6" s="76">
        <f>分析係数表!C9</f>
        <v>0.10538116591928248</v>
      </c>
      <c r="Q6" s="82">
        <f t="shared" si="5"/>
        <v>6.3198875804475955E-4</v>
      </c>
      <c r="R6" s="83">
        <v>7.4724700185414838E-4</v>
      </c>
      <c r="S6" s="84">
        <f t="shared" si="6"/>
        <v>6.4755277543654685E-3</v>
      </c>
      <c r="T6" s="85">
        <f>分析係数表!F9</f>
        <v>0.68627450980392157</v>
      </c>
      <c r="U6" s="86">
        <f t="shared" si="7"/>
        <v>4.4439896353488514E-3</v>
      </c>
      <c r="V6" s="87">
        <f>分析係数表!D9</f>
        <v>0.17647058823529413</v>
      </c>
      <c r="W6" s="167">
        <f t="shared" si="8"/>
        <v>0</v>
      </c>
      <c r="X6" s="76">
        <f>分析係数表!E9</f>
        <v>0.11764705882352941</v>
      </c>
      <c r="Y6" s="166">
        <f t="shared" si="9"/>
        <v>0</v>
      </c>
    </row>
    <row r="7" spans="1:25" x14ac:dyDescent="0.2">
      <c r="A7" s="6" t="s">
        <v>221</v>
      </c>
      <c r="B7" s="5" t="s">
        <v>267</v>
      </c>
      <c r="C7" s="90"/>
      <c r="D7" s="76">
        <f>投入係数表!G7</f>
        <v>3.6168374274780889E-2</v>
      </c>
      <c r="E7" s="77">
        <f t="shared" si="0"/>
        <v>3.6168374274780888</v>
      </c>
      <c r="F7" s="76">
        <f>分析係数表!C10</f>
        <v>4.5045045045044585E-3</v>
      </c>
      <c r="G7" s="77">
        <f t="shared" si="1"/>
        <v>1.6292060484135368E-2</v>
      </c>
      <c r="H7" s="77">
        <v>1.6537751856843183E-2</v>
      </c>
      <c r="I7" s="77">
        <f t="shared" si="2"/>
        <v>1.6537751856843183E-2</v>
      </c>
      <c r="J7" s="76">
        <f>分析係数表!G10</f>
        <v>0.2857142857142857</v>
      </c>
      <c r="K7" s="78">
        <f t="shared" si="3"/>
        <v>4.7250719590980518E-3</v>
      </c>
      <c r="L7" s="79"/>
      <c r="M7" s="80"/>
      <c r="N7" s="81">
        <f>分析係数表!H10</f>
        <v>1.0301761818913889E-3</v>
      </c>
      <c r="O7" s="82">
        <f t="shared" si="4"/>
        <v>1.1205238528692813E-2</v>
      </c>
      <c r="P7" s="76">
        <f>分析係数表!C10</f>
        <v>4.5045045045044585E-3</v>
      </c>
      <c r="Q7" s="82">
        <f t="shared" si="5"/>
        <v>5.0474047426543688E-5</v>
      </c>
      <c r="R7" s="83">
        <v>7.4832242193807765E-5</v>
      </c>
      <c r="S7" s="84">
        <f t="shared" si="6"/>
        <v>1.661258409903699E-2</v>
      </c>
      <c r="T7" s="85">
        <f>分析係数表!F10</f>
        <v>0.5714285714285714</v>
      </c>
      <c r="U7" s="86">
        <f t="shared" si="7"/>
        <v>9.4929051994497079E-3</v>
      </c>
      <c r="V7" s="87">
        <f>分析係数表!D10</f>
        <v>0</v>
      </c>
      <c r="W7" s="167">
        <f t="shared" si="8"/>
        <v>0</v>
      </c>
      <c r="X7" s="76">
        <f>分析係数表!E10</f>
        <v>0</v>
      </c>
      <c r="Y7" s="166">
        <f t="shared" si="9"/>
        <v>0</v>
      </c>
    </row>
    <row r="8" spans="1:25" x14ac:dyDescent="0.2">
      <c r="A8" s="6" t="s">
        <v>222</v>
      </c>
      <c r="B8" s="5" t="s">
        <v>27</v>
      </c>
      <c r="C8" s="90"/>
      <c r="D8" s="76">
        <f>投入係数表!G8</f>
        <v>3.7032465127762005E-4</v>
      </c>
      <c r="E8" s="77">
        <f t="shared" si="0"/>
        <v>3.7032465127762003E-2</v>
      </c>
      <c r="F8" s="76">
        <f>分析係数表!C11</f>
        <v>3.1931139802859887E-3</v>
      </c>
      <c r="G8" s="77">
        <f t="shared" si="1"/>
        <v>1.1824888212391021E-4</v>
      </c>
      <c r="H8" s="77">
        <v>8.9552944088047443E-4</v>
      </c>
      <c r="I8" s="77">
        <f t="shared" si="2"/>
        <v>8.9552944088047443E-4</v>
      </c>
      <c r="J8" s="76">
        <f>分析係数表!G11</f>
        <v>0.37142857142857144</v>
      </c>
      <c r="K8" s="78">
        <f t="shared" si="3"/>
        <v>3.3262522089846192E-4</v>
      </c>
      <c r="L8" s="79"/>
      <c r="M8" s="80"/>
      <c r="N8" s="81">
        <f>分析係数表!H11</f>
        <v>-1.8136904610763891E-5</v>
      </c>
      <c r="O8" s="82">
        <f t="shared" si="4"/>
        <v>-1.9727532620938051E-4</v>
      </c>
      <c r="P8" s="76">
        <f>分析係数表!C11</f>
        <v>3.1931139802859887E-3</v>
      </c>
      <c r="Q8" s="82">
        <f t="shared" si="5"/>
        <v>-6.2992260208465187E-7</v>
      </c>
      <c r="R8" s="83">
        <v>1.4042336580002363E-4</v>
      </c>
      <c r="S8" s="84">
        <f t="shared" si="6"/>
        <v>1.0359528066804981E-3</v>
      </c>
      <c r="T8" s="85">
        <f>分析係数表!F11</f>
        <v>0.6</v>
      </c>
      <c r="U8" s="86">
        <f t="shared" si="7"/>
        <v>6.2157168400829891E-4</v>
      </c>
      <c r="V8" s="87">
        <f>分析係数表!D11</f>
        <v>2.8571428571428571E-2</v>
      </c>
      <c r="W8" s="167">
        <f t="shared" si="8"/>
        <v>0</v>
      </c>
      <c r="X8" s="76">
        <f>分析係数表!E11</f>
        <v>0</v>
      </c>
      <c r="Y8" s="166">
        <f t="shared" si="9"/>
        <v>0</v>
      </c>
    </row>
    <row r="9" spans="1:25" x14ac:dyDescent="0.2">
      <c r="A9" s="6" t="s">
        <v>223</v>
      </c>
      <c r="B9" s="5" t="s">
        <v>191</v>
      </c>
      <c r="C9" s="75">
        <f>最終需要_まとめ!C10</f>
        <v>100</v>
      </c>
      <c r="D9" s="76">
        <f>投入係数表!G9</f>
        <v>0.20559190223429205</v>
      </c>
      <c r="E9" s="77">
        <f t="shared" si="0"/>
        <v>20.559190223429205</v>
      </c>
      <c r="F9" s="76">
        <f>分析係数表!C12</f>
        <v>6.6043595279642764E-2</v>
      </c>
      <c r="G9" s="77">
        <f t="shared" si="1"/>
        <v>1.3578028383933467</v>
      </c>
      <c r="H9" s="77">
        <v>1.4360000620300177</v>
      </c>
      <c r="I9" s="77">
        <f t="shared" si="2"/>
        <v>101.43600006203002</v>
      </c>
      <c r="J9" s="76">
        <f>分析係数表!G12</f>
        <v>0.14090852981113441</v>
      </c>
      <c r="K9" s="78">
        <f t="shared" si="3"/>
        <v>14.293197638662789</v>
      </c>
      <c r="L9" s="79"/>
      <c r="M9" s="80"/>
      <c r="N9" s="81">
        <f>分析係数表!H12</f>
        <v>8.4811793340854105E-2</v>
      </c>
      <c r="O9" s="82">
        <f t="shared" si="4"/>
        <v>0.92249888042030515</v>
      </c>
      <c r="P9" s="76">
        <f>分析係数表!C12</f>
        <v>6.6043595279642764E-2</v>
      </c>
      <c r="Q9" s="82">
        <f t="shared" si="5"/>
        <v>6.0925142704402198E-2</v>
      </c>
      <c r="R9" s="83">
        <v>6.818907611850028E-2</v>
      </c>
      <c r="S9" s="84">
        <f t="shared" si="6"/>
        <v>101.50418913814852</v>
      </c>
      <c r="T9" s="85">
        <f>分析係数表!F12</f>
        <v>0.31027033699543266</v>
      </c>
      <c r="U9" s="86">
        <f t="shared" si="7"/>
        <v>31.493738970341475</v>
      </c>
      <c r="V9" s="87">
        <f>分析係数表!D12</f>
        <v>7.3571164053820512E-2</v>
      </c>
      <c r="W9" s="167">
        <f t="shared" si="8"/>
        <v>7</v>
      </c>
      <c r="X9" s="76">
        <f>分析係数表!E12</f>
        <v>7.8015059869151956E-2</v>
      </c>
      <c r="Y9" s="166">
        <f t="shared" si="9"/>
        <v>8</v>
      </c>
    </row>
    <row r="10" spans="1:25" x14ac:dyDescent="0.2">
      <c r="A10" s="6" t="s">
        <v>224</v>
      </c>
      <c r="B10" s="5" t="s">
        <v>28</v>
      </c>
      <c r="C10" s="90"/>
      <c r="D10" s="76">
        <f>投入係数表!G10</f>
        <v>1.1726947290457968E-3</v>
      </c>
      <c r="E10" s="77">
        <f t="shared" si="0"/>
        <v>0.11726947290457967</v>
      </c>
      <c r="F10" s="76">
        <f>分析係数表!C13</f>
        <v>0</v>
      </c>
      <c r="G10" s="77">
        <f t="shared" si="1"/>
        <v>0</v>
      </c>
      <c r="H10" s="77">
        <v>0</v>
      </c>
      <c r="I10" s="77">
        <f t="shared" si="2"/>
        <v>0</v>
      </c>
      <c r="J10" s="76">
        <f>分析係数表!G13</f>
        <v>0.24778761061946902</v>
      </c>
      <c r="K10" s="78">
        <f t="shared" si="3"/>
        <v>0</v>
      </c>
      <c r="L10" s="79"/>
      <c r="M10" s="80"/>
      <c r="N10" s="81">
        <f>分析係数表!H13</f>
        <v>1.3780420123258403E-2</v>
      </c>
      <c r="O10" s="82">
        <f t="shared" si="4"/>
        <v>0.14988979285388729</v>
      </c>
      <c r="P10" s="76">
        <f>分析係数表!C13</f>
        <v>0</v>
      </c>
      <c r="Q10" s="82">
        <f t="shared" si="5"/>
        <v>0</v>
      </c>
      <c r="R10" s="83">
        <v>0</v>
      </c>
      <c r="S10" s="84">
        <f t="shared" si="6"/>
        <v>0</v>
      </c>
      <c r="T10" s="85">
        <f>分析係数表!F13</f>
        <v>0.38938053097345132</v>
      </c>
      <c r="U10" s="86">
        <f t="shared" si="7"/>
        <v>0</v>
      </c>
      <c r="V10" s="87">
        <f>分析係数表!D13</f>
        <v>0.4336283185840708</v>
      </c>
      <c r="W10" s="167">
        <f t="shared" si="8"/>
        <v>0</v>
      </c>
      <c r="X10" s="76">
        <f>分析係数表!E13</f>
        <v>0.32743362831858408</v>
      </c>
      <c r="Y10" s="166">
        <f t="shared" si="9"/>
        <v>0</v>
      </c>
    </row>
    <row r="11" spans="1:25" x14ac:dyDescent="0.2">
      <c r="A11" s="6" t="s">
        <v>225</v>
      </c>
      <c r="B11" s="5" t="s">
        <v>268</v>
      </c>
      <c r="C11" s="90"/>
      <c r="D11" s="76">
        <f>投入係数表!G11</f>
        <v>1.6664609307492903E-2</v>
      </c>
      <c r="E11" s="77">
        <f t="shared" si="0"/>
        <v>1.6664609307492904</v>
      </c>
      <c r="F11" s="76">
        <f>分析係数表!C14</f>
        <v>0.21132596685082872</v>
      </c>
      <c r="G11" s="77">
        <f t="shared" si="1"/>
        <v>0.35216646740972568</v>
      </c>
      <c r="H11" s="77">
        <v>0.47381571573077741</v>
      </c>
      <c r="I11" s="77">
        <f t="shared" si="2"/>
        <v>0.47381571573077741</v>
      </c>
      <c r="J11" s="76">
        <f>分析係数表!G14</f>
        <v>0.15875192868163895</v>
      </c>
      <c r="K11" s="78">
        <f t="shared" si="3"/>
        <v>7.5219158711932091E-2</v>
      </c>
      <c r="L11" s="79"/>
      <c r="M11" s="80"/>
      <c r="N11" s="81">
        <f>分析係数表!H14</f>
        <v>1.0700773720350694E-3</v>
      </c>
      <c r="O11" s="82">
        <f t="shared" si="4"/>
        <v>1.1639244246353448E-2</v>
      </c>
      <c r="P11" s="76">
        <f>分析係数表!C14</f>
        <v>0.21132596685082872</v>
      </c>
      <c r="Q11" s="82">
        <f t="shared" si="5"/>
        <v>2.4596745437735876E-3</v>
      </c>
      <c r="R11" s="83">
        <v>1.3080300777791156E-2</v>
      </c>
      <c r="S11" s="84">
        <f t="shared" si="6"/>
        <v>0.48689601650856856</v>
      </c>
      <c r="T11" s="85">
        <f>分析係数表!F14</f>
        <v>0.30327447282701869</v>
      </c>
      <c r="U11" s="86">
        <f t="shared" si="7"/>
        <v>0.14766313272821152</v>
      </c>
      <c r="V11" s="87">
        <f>分析係数表!D14</f>
        <v>3.2144693982513288E-2</v>
      </c>
      <c r="W11" s="167">
        <f t="shared" si="8"/>
        <v>0</v>
      </c>
      <c r="X11" s="76">
        <f>分析係数表!E14</f>
        <v>3.1630378878793074E-2</v>
      </c>
      <c r="Y11" s="166">
        <f t="shared" si="9"/>
        <v>0</v>
      </c>
    </row>
    <row r="12" spans="1:25" x14ac:dyDescent="0.2">
      <c r="A12" s="6" t="s">
        <v>226</v>
      </c>
      <c r="B12" s="5" t="s">
        <v>29</v>
      </c>
      <c r="C12" s="90"/>
      <c r="D12" s="76">
        <f>投入係数表!G12</f>
        <v>1.0554252561412172E-2</v>
      </c>
      <c r="E12" s="77">
        <f t="shared" si="0"/>
        <v>1.0554252561412172</v>
      </c>
      <c r="F12" s="76">
        <f>分析係数表!C15</f>
        <v>0</v>
      </c>
      <c r="G12" s="77">
        <f t="shared" si="1"/>
        <v>0</v>
      </c>
      <c r="H12" s="77">
        <v>0</v>
      </c>
      <c r="I12" s="77">
        <f t="shared" si="2"/>
        <v>0</v>
      </c>
      <c r="J12" s="76">
        <f>分析係数表!G15</f>
        <v>9.5610291218868382E-2</v>
      </c>
      <c r="K12" s="78">
        <f t="shared" si="3"/>
        <v>0</v>
      </c>
      <c r="L12" s="79"/>
      <c r="M12" s="80"/>
      <c r="N12" s="81">
        <f>分析係数表!H15</f>
        <v>7.8206332681613894E-3</v>
      </c>
      <c r="O12" s="82">
        <f t="shared" si="4"/>
        <v>8.5065120661484875E-2</v>
      </c>
      <c r="P12" s="76">
        <f>分析係数表!C15</f>
        <v>0</v>
      </c>
      <c r="Q12" s="82">
        <f t="shared" si="5"/>
        <v>0</v>
      </c>
      <c r="R12" s="83">
        <v>0</v>
      </c>
      <c r="S12" s="84">
        <f t="shared" si="6"/>
        <v>0</v>
      </c>
      <c r="T12" s="85">
        <f>分析係数表!F15</f>
        <v>0.30380007199053838</v>
      </c>
      <c r="U12" s="86">
        <f t="shared" si="7"/>
        <v>0</v>
      </c>
      <c r="V12" s="87">
        <f>分析係数表!D15</f>
        <v>2.6036578049742035E-2</v>
      </c>
      <c r="W12" s="167">
        <f t="shared" si="8"/>
        <v>0</v>
      </c>
      <c r="X12" s="76">
        <f>分析係数表!E15</f>
        <v>2.4065408546305341E-2</v>
      </c>
      <c r="Y12" s="166">
        <f t="shared" si="9"/>
        <v>0</v>
      </c>
    </row>
    <row r="13" spans="1:25" x14ac:dyDescent="0.2">
      <c r="A13" s="6" t="s">
        <v>227</v>
      </c>
      <c r="B13" s="5" t="s">
        <v>30</v>
      </c>
      <c r="C13" s="90"/>
      <c r="D13" s="76">
        <f>投入係数表!G13</f>
        <v>4.4438958153314402E-3</v>
      </c>
      <c r="E13" s="77">
        <f t="shared" si="0"/>
        <v>0.44438958153314401</v>
      </c>
      <c r="F13" s="76">
        <f>分析係数表!C16</f>
        <v>5.160637490513531E-2</v>
      </c>
      <c r="G13" s="77">
        <f t="shared" si="1"/>
        <v>2.2933335348535627E-2</v>
      </c>
      <c r="H13" s="77">
        <v>3.0536591291263307E-2</v>
      </c>
      <c r="I13" s="77">
        <f t="shared" si="2"/>
        <v>3.0536591291263307E-2</v>
      </c>
      <c r="J13" s="76">
        <f>分析係数表!G16</f>
        <v>3.3358042994810974E-2</v>
      </c>
      <c r="K13" s="78">
        <f t="shared" si="3"/>
        <v>1.0186409252089317E-3</v>
      </c>
      <c r="L13" s="79"/>
      <c r="M13" s="80"/>
      <c r="N13" s="81">
        <f>分析係数表!H16</f>
        <v>1.6069297485136805E-2</v>
      </c>
      <c r="O13" s="82">
        <f t="shared" si="4"/>
        <v>0.1747859390215111</v>
      </c>
      <c r="P13" s="76">
        <f>分析係数表!C16</f>
        <v>5.160637490513531E-2</v>
      </c>
      <c r="Q13" s="82">
        <f t="shared" si="5"/>
        <v>9.0200686972902212E-3</v>
      </c>
      <c r="R13" s="83">
        <v>1.0295152604970428E-2</v>
      </c>
      <c r="S13" s="84">
        <f t="shared" si="6"/>
        <v>4.0831743896233737E-2</v>
      </c>
      <c r="T13" s="85">
        <f>分析係数表!F16</f>
        <v>0.28836174944403259</v>
      </c>
      <c r="U13" s="86">
        <f t="shared" si="7"/>
        <v>1.177431310276866E-2</v>
      </c>
      <c r="V13" s="87">
        <f>分析係数表!D16</f>
        <v>3.1875463306152707E-2</v>
      </c>
      <c r="W13" s="167">
        <f t="shared" si="8"/>
        <v>0</v>
      </c>
      <c r="X13" s="76">
        <f>分析係数表!E16</f>
        <v>3.039288361749444E-2</v>
      </c>
      <c r="Y13" s="166">
        <f t="shared" si="9"/>
        <v>0</v>
      </c>
    </row>
    <row r="14" spans="1:25" x14ac:dyDescent="0.2">
      <c r="A14" s="6" t="s">
        <v>2</v>
      </c>
      <c r="B14" s="5" t="s">
        <v>365</v>
      </c>
      <c r="C14" s="90"/>
      <c r="D14" s="76">
        <f>投入係数表!G14</f>
        <v>1.8269349463029255E-2</v>
      </c>
      <c r="E14" s="77">
        <f t="shared" si="0"/>
        <v>1.8269349463029254</v>
      </c>
      <c r="F14" s="76">
        <f>分析係数表!C17</f>
        <v>0.10194271980773084</v>
      </c>
      <c r="G14" s="77">
        <f t="shared" si="1"/>
        <v>0.18624271733791092</v>
      </c>
      <c r="H14" s="77">
        <v>0.21068458344464544</v>
      </c>
      <c r="I14" s="77">
        <f t="shared" si="2"/>
        <v>0.21068458344464544</v>
      </c>
      <c r="J14" s="76">
        <f>分析係数表!G17</f>
        <v>0.21196160054370911</v>
      </c>
      <c r="K14" s="78">
        <f t="shared" si="3"/>
        <v>4.4657041516811685E-2</v>
      </c>
      <c r="L14" s="79"/>
      <c r="M14" s="80"/>
      <c r="N14" s="81">
        <f>分析係数表!H17</f>
        <v>2.8221023574348612E-3</v>
      </c>
      <c r="O14" s="82">
        <f t="shared" si="4"/>
        <v>3.0696040758179603E-2</v>
      </c>
      <c r="P14" s="76">
        <f>分析係数表!C17</f>
        <v>0.10194271980773084</v>
      </c>
      <c r="Q14" s="82">
        <f t="shared" si="5"/>
        <v>3.1292378822177893E-3</v>
      </c>
      <c r="R14" s="83">
        <v>6.8635512358358533E-3</v>
      </c>
      <c r="S14" s="84">
        <f t="shared" si="6"/>
        <v>0.21754813468048129</v>
      </c>
      <c r="T14" s="85">
        <f>分析係数表!F17</f>
        <v>0.32180783280944697</v>
      </c>
      <c r="U14" s="86">
        <f t="shared" si="7"/>
        <v>7.0008693753263379E-2</v>
      </c>
      <c r="V14" s="87">
        <f>分析係数表!D17</f>
        <v>8.2490867385948519E-2</v>
      </c>
      <c r="W14" s="167">
        <f t="shared" si="8"/>
        <v>0</v>
      </c>
      <c r="X14" s="76">
        <f>分析係数表!E17</f>
        <v>8.6313822105173729E-2</v>
      </c>
      <c r="Y14" s="166">
        <f t="shared" si="9"/>
        <v>0</v>
      </c>
    </row>
    <row r="15" spans="1:25" x14ac:dyDescent="0.2">
      <c r="A15" s="6" t="s">
        <v>3</v>
      </c>
      <c r="B15" s="5" t="s">
        <v>31</v>
      </c>
      <c r="C15" s="90"/>
      <c r="D15" s="76">
        <f>投入係数表!G15</f>
        <v>1.7899024811751636E-3</v>
      </c>
      <c r="E15" s="77">
        <f t="shared" si="0"/>
        <v>0.17899024811751638</v>
      </c>
      <c r="F15" s="76">
        <f>分析係数表!C18</f>
        <v>6.449787835926446E-2</v>
      </c>
      <c r="G15" s="77">
        <f t="shared" si="1"/>
        <v>1.1544491250578135E-2</v>
      </c>
      <c r="H15" s="77">
        <v>1.3964811715546031E-2</v>
      </c>
      <c r="I15" s="77">
        <f t="shared" si="2"/>
        <v>1.3964811715546031E-2</v>
      </c>
      <c r="J15" s="76">
        <f>分析係数表!G18</f>
        <v>0.21547360809833696</v>
      </c>
      <c r="K15" s="78">
        <f t="shared" si="3"/>
        <v>3.0090483667626301E-3</v>
      </c>
      <c r="L15" s="79"/>
      <c r="M15" s="80"/>
      <c r="N15" s="81">
        <f>分析係数表!H18</f>
        <v>4.2077618696972224E-4</v>
      </c>
      <c r="O15" s="82">
        <f t="shared" si="4"/>
        <v>4.5767875680576275E-3</v>
      </c>
      <c r="P15" s="76">
        <f>分析係数表!C18</f>
        <v>6.449787835926446E-2</v>
      </c>
      <c r="Q15" s="82">
        <f t="shared" si="5"/>
        <v>2.9519308784077466E-4</v>
      </c>
      <c r="R15" s="83">
        <v>7.5867662609449993E-4</v>
      </c>
      <c r="S15" s="84">
        <f t="shared" si="6"/>
        <v>1.4723488341640532E-2</v>
      </c>
      <c r="T15" s="85">
        <f>分析係数表!F18</f>
        <v>0.45914678235719453</v>
      </c>
      <c r="U15" s="86">
        <f t="shared" si="7"/>
        <v>6.7602422971379163E-3</v>
      </c>
      <c r="V15" s="87">
        <f>分析係数表!D18</f>
        <v>2.2415039768618944E-2</v>
      </c>
      <c r="W15" s="167">
        <f t="shared" si="8"/>
        <v>0</v>
      </c>
      <c r="X15" s="76">
        <f>分析係数表!E18</f>
        <v>1.6630513376717282E-2</v>
      </c>
      <c r="Y15" s="166">
        <f t="shared" si="9"/>
        <v>0</v>
      </c>
    </row>
    <row r="16" spans="1:25" x14ac:dyDescent="0.2">
      <c r="A16" s="6" t="s">
        <v>4</v>
      </c>
      <c r="B16" s="5" t="s">
        <v>32</v>
      </c>
      <c r="C16" s="90"/>
      <c r="D16" s="76">
        <f>投入係数表!G16</f>
        <v>0</v>
      </c>
      <c r="E16" s="77">
        <f t="shared" si="0"/>
        <v>0</v>
      </c>
      <c r="F16" s="76">
        <f>分析係数表!C19</f>
        <v>8.3816636211964779E-2</v>
      </c>
      <c r="G16" s="77">
        <f t="shared" si="1"/>
        <v>0</v>
      </c>
      <c r="H16" s="77">
        <v>4.1039496002631794E-3</v>
      </c>
      <c r="I16" s="77">
        <f t="shared" si="2"/>
        <v>4.1039496002631794E-3</v>
      </c>
      <c r="J16" s="76">
        <f>分析係数表!G19</f>
        <v>5.7589381288803254E-2</v>
      </c>
      <c r="K16" s="78">
        <f t="shared" si="3"/>
        <v>2.3634391831958793E-4</v>
      </c>
      <c r="L16" s="79"/>
      <c r="M16" s="80"/>
      <c r="N16" s="81">
        <f>分析係数表!H19</f>
        <v>-1.0882142766458335E-4</v>
      </c>
      <c r="O16" s="82">
        <f t="shared" si="4"/>
        <v>-1.1836519572562831E-3</v>
      </c>
      <c r="P16" s="76">
        <f>分析係数表!C19</f>
        <v>8.3816636211964779E-2</v>
      </c>
      <c r="Q16" s="82">
        <f t="shared" si="5"/>
        <v>-9.9209725502929968E-5</v>
      </c>
      <c r="R16" s="83">
        <v>6.4152680083145758E-4</v>
      </c>
      <c r="S16" s="84">
        <f t="shared" si="6"/>
        <v>4.7454764010946369E-3</v>
      </c>
      <c r="T16" s="85">
        <f>分析係数表!F19</f>
        <v>0.2397773496039392</v>
      </c>
      <c r="U16" s="86">
        <f t="shared" si="7"/>
        <v>1.137857754062512E-3</v>
      </c>
      <c r="V16" s="87">
        <f>分析係数表!D19</f>
        <v>1.3059302076643117E-2</v>
      </c>
      <c r="W16" s="167">
        <f t="shared" si="8"/>
        <v>0</v>
      </c>
      <c r="X16" s="76">
        <f>分析係数表!E19</f>
        <v>1.4771997430956968E-2</v>
      </c>
      <c r="Y16" s="166">
        <f t="shared" si="9"/>
        <v>0</v>
      </c>
    </row>
    <row r="17" spans="1:25" x14ac:dyDescent="0.2">
      <c r="A17" s="6" t="s">
        <v>5</v>
      </c>
      <c r="B17" s="5" t="s">
        <v>33</v>
      </c>
      <c r="C17" s="90"/>
      <c r="D17" s="76">
        <f>投入係数表!G17</f>
        <v>1.5430193803234169E-3</v>
      </c>
      <c r="E17" s="77">
        <f t="shared" si="0"/>
        <v>0.15430193803234168</v>
      </c>
      <c r="F17" s="76">
        <f>分析係数表!C20</f>
        <v>0.20483184148778999</v>
      </c>
      <c r="G17" s="77">
        <f t="shared" si="1"/>
        <v>3.1605950112299407E-2</v>
      </c>
      <c r="H17" s="77">
        <v>4.057681950899561E-2</v>
      </c>
      <c r="I17" s="77">
        <f t="shared" si="2"/>
        <v>4.057681950899561E-2</v>
      </c>
      <c r="J17" s="76">
        <f>分析係数表!G20</f>
        <v>0.10000439000834102</v>
      </c>
      <c r="K17" s="78">
        <f t="shared" si="3"/>
        <v>4.0578600834756577E-3</v>
      </c>
      <c r="L17" s="79"/>
      <c r="M17" s="80"/>
      <c r="N17" s="81">
        <f>分析係数表!H20</f>
        <v>5.2234285279000004E-4</v>
      </c>
      <c r="O17" s="82">
        <f t="shared" si="4"/>
        <v>5.6815293948301584E-3</v>
      </c>
      <c r="P17" s="76">
        <f>分析係数表!C20</f>
        <v>0.20483184148778999</v>
      </c>
      <c r="Q17" s="82">
        <f t="shared" si="5"/>
        <v>1.1637581284100703E-3</v>
      </c>
      <c r="R17" s="83">
        <v>4.1297069594701478E-3</v>
      </c>
      <c r="S17" s="84">
        <f t="shared" si="6"/>
        <v>4.4706526468465756E-2</v>
      </c>
      <c r="T17" s="85">
        <f>分析係数表!F20</f>
        <v>0.22283682338996444</v>
      </c>
      <c r="U17" s="86">
        <f t="shared" si="7"/>
        <v>9.962260343032275E-3</v>
      </c>
      <c r="V17" s="87">
        <f>分析係数表!D20</f>
        <v>1.650643136221959E-2</v>
      </c>
      <c r="W17" s="167">
        <f t="shared" si="8"/>
        <v>0</v>
      </c>
      <c r="X17" s="76">
        <f>分析係数表!E20</f>
        <v>1.8613635365907197E-2</v>
      </c>
      <c r="Y17" s="166">
        <f t="shared" si="9"/>
        <v>0</v>
      </c>
    </row>
    <row r="18" spans="1:25" x14ac:dyDescent="0.2">
      <c r="A18" s="6" t="s">
        <v>6</v>
      </c>
      <c r="B18" s="5" t="s">
        <v>34</v>
      </c>
      <c r="C18" s="90"/>
      <c r="D18" s="76">
        <f>投入係数表!G18</f>
        <v>7.7150969016170842E-3</v>
      </c>
      <c r="E18" s="77">
        <f t="shared" si="0"/>
        <v>0.77150969016170845</v>
      </c>
      <c r="F18" s="76">
        <f>分析係数表!C21</f>
        <v>0.18990139408364504</v>
      </c>
      <c r="G18" s="77">
        <f t="shared" si="1"/>
        <v>0.14651076571074947</v>
      </c>
      <c r="H18" s="77">
        <v>0.1589627566466299</v>
      </c>
      <c r="I18" s="77">
        <f t="shared" si="2"/>
        <v>0.1589627566466299</v>
      </c>
      <c r="J18" s="76">
        <f>分析係数表!G21</f>
        <v>0.28518653100775193</v>
      </c>
      <c r="K18" s="78">
        <f t="shared" si="3"/>
        <v>4.5334037127481845E-2</v>
      </c>
      <c r="L18" s="79"/>
      <c r="M18" s="80"/>
      <c r="N18" s="81">
        <f>分析係数表!H21</f>
        <v>8.7057142131666677E-4</v>
      </c>
      <c r="O18" s="82">
        <f t="shared" si="4"/>
        <v>9.4692156580502649E-3</v>
      </c>
      <c r="P18" s="76">
        <f>分析係数表!C21</f>
        <v>0.18990139408364504</v>
      </c>
      <c r="Q18" s="82">
        <f t="shared" si="5"/>
        <v>1.7982172543424256E-3</v>
      </c>
      <c r="R18" s="83">
        <v>4.8575242353891337E-3</v>
      </c>
      <c r="S18" s="84">
        <f t="shared" si="6"/>
        <v>0.16382028088201903</v>
      </c>
      <c r="T18" s="85">
        <f>分析係数表!F21</f>
        <v>0.42587209302325579</v>
      </c>
      <c r="U18" s="86">
        <f t="shared" si="7"/>
        <v>6.9766485898883096E-2</v>
      </c>
      <c r="V18" s="87">
        <f>分析係数表!D21</f>
        <v>1.7623546511627907E-2</v>
      </c>
      <c r="W18" s="167">
        <f t="shared" si="8"/>
        <v>0</v>
      </c>
      <c r="X18" s="76">
        <f>分析係数表!E21</f>
        <v>1.5746124031007752E-2</v>
      </c>
      <c r="Y18" s="166">
        <f t="shared" si="9"/>
        <v>0</v>
      </c>
    </row>
    <row r="19" spans="1:25" x14ac:dyDescent="0.2">
      <c r="A19" s="6" t="s">
        <v>7</v>
      </c>
      <c r="B19" s="5" t="s">
        <v>269</v>
      </c>
      <c r="C19" s="90"/>
      <c r="D19" s="76">
        <f>投入係数表!G19</f>
        <v>0</v>
      </c>
      <c r="E19" s="77">
        <f t="shared" si="0"/>
        <v>0</v>
      </c>
      <c r="F19" s="76">
        <f>分析係数表!C22</f>
        <v>1.6020972909991271E-2</v>
      </c>
      <c r="G19" s="77">
        <f t="shared" si="1"/>
        <v>0</v>
      </c>
      <c r="H19" s="77">
        <v>5.3042206808383209E-4</v>
      </c>
      <c r="I19" s="77">
        <f t="shared" si="2"/>
        <v>5.3042206808383209E-4</v>
      </c>
      <c r="J19" s="76">
        <f>分析係数表!G22</f>
        <v>0.19438596491228069</v>
      </c>
      <c r="K19" s="78">
        <f t="shared" si="3"/>
        <v>1.0310660551524314E-4</v>
      </c>
      <c r="L19" s="79"/>
      <c r="M19" s="80"/>
      <c r="N19" s="81">
        <f>分析係数表!H22</f>
        <v>3.9901190143680555E-5</v>
      </c>
      <c r="O19" s="82">
        <f t="shared" si="4"/>
        <v>4.3400571766063708E-4</v>
      </c>
      <c r="P19" s="76">
        <f>分析係数表!C22</f>
        <v>1.6020972909991271E-2</v>
      </c>
      <c r="Q19" s="82">
        <f t="shared" si="5"/>
        <v>6.9531938454223867E-6</v>
      </c>
      <c r="R19" s="83">
        <v>1.2671492221881457E-4</v>
      </c>
      <c r="S19" s="84">
        <f t="shared" si="6"/>
        <v>6.5713699030264664E-4</v>
      </c>
      <c r="T19" s="85">
        <f>分析係数表!F22</f>
        <v>0.4126315789473684</v>
      </c>
      <c r="U19" s="86">
        <f t="shared" si="7"/>
        <v>2.7115547389330261E-4</v>
      </c>
      <c r="V19" s="87">
        <f>分析係数表!D22</f>
        <v>3.6491228070175435E-2</v>
      </c>
      <c r="W19" s="167">
        <f t="shared" si="8"/>
        <v>0</v>
      </c>
      <c r="X19" s="76">
        <f>分析係数表!E22</f>
        <v>3.5789473684210524E-2</v>
      </c>
      <c r="Y19" s="166">
        <f t="shared" si="9"/>
        <v>0</v>
      </c>
    </row>
    <row r="20" spans="1:25" x14ac:dyDescent="0.2">
      <c r="A20" s="6" t="s">
        <v>8</v>
      </c>
      <c r="B20" s="5" t="s">
        <v>270</v>
      </c>
      <c r="C20" s="90"/>
      <c r="D20" s="76">
        <f>投入係数表!G20</f>
        <v>0</v>
      </c>
      <c r="E20" s="77">
        <f t="shared" si="0"/>
        <v>0</v>
      </c>
      <c r="F20" s="76">
        <f>分析係数表!C23</f>
        <v>0</v>
      </c>
      <c r="G20" s="77">
        <f t="shared" si="1"/>
        <v>0</v>
      </c>
      <c r="H20" s="77">
        <v>0</v>
      </c>
      <c r="I20" s="77">
        <f t="shared" si="2"/>
        <v>0</v>
      </c>
      <c r="J20" s="76">
        <f>分析係数表!G23</f>
        <v>0.21600427731242203</v>
      </c>
      <c r="K20" s="78">
        <f t="shared" si="3"/>
        <v>0</v>
      </c>
      <c r="L20" s="79"/>
      <c r="M20" s="80"/>
      <c r="N20" s="81">
        <f>分析係数表!H23</f>
        <v>2.5391666455069447E-5</v>
      </c>
      <c r="O20" s="82">
        <f t="shared" si="4"/>
        <v>2.7618545669313272E-4</v>
      </c>
      <c r="P20" s="76">
        <f>分析係数表!C23</f>
        <v>0</v>
      </c>
      <c r="Q20" s="82">
        <f t="shared" si="5"/>
        <v>0</v>
      </c>
      <c r="R20" s="83">
        <v>0</v>
      </c>
      <c r="S20" s="84">
        <f t="shared" si="6"/>
        <v>0</v>
      </c>
      <c r="T20" s="85">
        <f>分析係数表!F23</f>
        <v>0.44145428622348959</v>
      </c>
      <c r="U20" s="86">
        <f t="shared" si="7"/>
        <v>0</v>
      </c>
      <c r="V20" s="87">
        <f>分析係数表!D23</f>
        <v>3.7604705043664234E-2</v>
      </c>
      <c r="W20" s="167">
        <f t="shared" si="8"/>
        <v>0</v>
      </c>
      <c r="X20" s="76">
        <f>分析係数表!E23</f>
        <v>3.920869720192479E-2</v>
      </c>
      <c r="Y20" s="166">
        <f t="shared" si="9"/>
        <v>0</v>
      </c>
    </row>
    <row r="21" spans="1:25" x14ac:dyDescent="0.2">
      <c r="A21" s="6" t="s">
        <v>9</v>
      </c>
      <c r="B21" s="5" t="s">
        <v>271</v>
      </c>
      <c r="C21" s="90"/>
      <c r="D21" s="76">
        <f>投入係数表!G21</f>
        <v>0</v>
      </c>
      <c r="E21" s="77">
        <f t="shared" si="0"/>
        <v>0</v>
      </c>
      <c r="F21" s="76">
        <f>分析係数表!C24</f>
        <v>0.69825317061497971</v>
      </c>
      <c r="G21" s="77">
        <f t="shared" si="1"/>
        <v>0</v>
      </c>
      <c r="H21" s="77">
        <v>1.8590011299690484E-2</v>
      </c>
      <c r="I21" s="77">
        <f t="shared" si="2"/>
        <v>1.8590011299690484E-2</v>
      </c>
      <c r="J21" s="76">
        <f>分析係数表!G24</f>
        <v>0.20807453416149069</v>
      </c>
      <c r="K21" s="78">
        <f t="shared" si="3"/>
        <v>3.8681079412399458E-3</v>
      </c>
      <c r="L21" s="79"/>
      <c r="M21" s="80"/>
      <c r="N21" s="81">
        <f>分析係数表!H24</f>
        <v>2.9019047377222226E-4</v>
      </c>
      <c r="O21" s="82">
        <f t="shared" si="4"/>
        <v>3.1564052193500882E-3</v>
      </c>
      <c r="P21" s="76">
        <f>分析係数表!C24</f>
        <v>0.69825317061497971</v>
      </c>
      <c r="Q21" s="82">
        <f t="shared" si="5"/>
        <v>2.2039699521568695E-3</v>
      </c>
      <c r="R21" s="83">
        <v>1.1360739993133539E-2</v>
      </c>
      <c r="S21" s="84">
        <f t="shared" si="6"/>
        <v>2.9950751292824023E-2</v>
      </c>
      <c r="T21" s="85">
        <f>分析係数表!F24</f>
        <v>0.39233954451345754</v>
      </c>
      <c r="U21" s="86">
        <f t="shared" si="7"/>
        <v>1.1750864120062427E-2</v>
      </c>
      <c r="V21" s="87">
        <f>分析係数表!D24</f>
        <v>8.9026915113871643E-3</v>
      </c>
      <c r="W21" s="167">
        <f t="shared" si="8"/>
        <v>0</v>
      </c>
      <c r="X21" s="76">
        <f>分析係数表!E24</f>
        <v>9.316770186335404E-3</v>
      </c>
      <c r="Y21" s="166">
        <f t="shared" si="9"/>
        <v>0</v>
      </c>
    </row>
    <row r="22" spans="1:25" x14ac:dyDescent="0.2">
      <c r="A22" s="6" t="s">
        <v>10</v>
      </c>
      <c r="B22" s="5" t="s">
        <v>272</v>
      </c>
      <c r="C22" s="90"/>
      <c r="D22" s="76">
        <f>投入係数表!G22</f>
        <v>0</v>
      </c>
      <c r="E22" s="77">
        <f t="shared" si="0"/>
        <v>0</v>
      </c>
      <c r="F22" s="76">
        <f>分析係数表!C25</f>
        <v>6.4698426111756691E-3</v>
      </c>
      <c r="G22" s="77">
        <f t="shared" si="1"/>
        <v>0</v>
      </c>
      <c r="H22" s="77">
        <v>3.9922785107315064E-4</v>
      </c>
      <c r="I22" s="77">
        <f t="shared" si="2"/>
        <v>3.9922785107315064E-4</v>
      </c>
      <c r="J22" s="76">
        <f>分析係数表!G25</f>
        <v>0.19696730374348445</v>
      </c>
      <c r="K22" s="78">
        <f t="shared" si="3"/>
        <v>7.8634833405183833E-5</v>
      </c>
      <c r="L22" s="79"/>
      <c r="M22" s="80"/>
      <c r="N22" s="81">
        <f>分析係数表!H25</f>
        <v>4.8606904356847223E-4</v>
      </c>
      <c r="O22" s="82">
        <f t="shared" si="4"/>
        <v>5.2869787424113975E-3</v>
      </c>
      <c r="P22" s="76">
        <f>分析係数表!C25</f>
        <v>6.4698426111756691E-3</v>
      </c>
      <c r="Q22" s="82">
        <f t="shared" si="5"/>
        <v>3.4205920352033214E-5</v>
      </c>
      <c r="R22" s="83">
        <v>4.0452143754886181E-4</v>
      </c>
      <c r="S22" s="84">
        <f t="shared" si="6"/>
        <v>8.0374928862201244E-4</v>
      </c>
      <c r="T22" s="85">
        <f>分析係数表!F25</f>
        <v>0.35065550465961143</v>
      </c>
      <c r="U22" s="86">
        <f t="shared" si="7"/>
        <v>2.8183911242155545E-4</v>
      </c>
      <c r="V22" s="87">
        <f>分析係数表!D25</f>
        <v>2.1639551413678723E-2</v>
      </c>
      <c r="W22" s="167">
        <f t="shared" si="8"/>
        <v>0</v>
      </c>
      <c r="X22" s="76">
        <f>分析係数表!E25</f>
        <v>2.0691833833517612E-2</v>
      </c>
      <c r="Y22" s="166">
        <f t="shared" si="9"/>
        <v>0</v>
      </c>
    </row>
    <row r="23" spans="1:25" x14ac:dyDescent="0.2">
      <c r="A23" s="6" t="s">
        <v>11</v>
      </c>
      <c r="B23" s="5" t="s">
        <v>35</v>
      </c>
      <c r="C23" s="90"/>
      <c r="D23" s="76">
        <f>投入係数表!G23</f>
        <v>0</v>
      </c>
      <c r="E23" s="77">
        <f t="shared" si="0"/>
        <v>0</v>
      </c>
      <c r="F23" s="76">
        <f>分析係数表!C26</f>
        <v>0.30930996714129244</v>
      </c>
      <c r="G23" s="77">
        <f t="shared" si="1"/>
        <v>0</v>
      </c>
      <c r="H23" s="77">
        <v>9.3216103678565657E-3</v>
      </c>
      <c r="I23" s="77">
        <f t="shared" si="2"/>
        <v>9.3216103678565657E-3</v>
      </c>
      <c r="J23" s="76">
        <f>分析係数表!G26</f>
        <v>0.19640381464521278</v>
      </c>
      <c r="K23" s="78">
        <f t="shared" si="3"/>
        <v>1.8307998348833948E-3</v>
      </c>
      <c r="L23" s="79"/>
      <c r="M23" s="80"/>
      <c r="N23" s="81">
        <f>分析係数表!H26</f>
        <v>9.7503999187466672E-3</v>
      </c>
      <c r="O23" s="82">
        <f t="shared" si="4"/>
        <v>0.10605521537016295</v>
      </c>
      <c r="P23" s="76">
        <f>分析係数表!C26</f>
        <v>0.30930996714129244</v>
      </c>
      <c r="Q23" s="82">
        <f t="shared" si="5"/>
        <v>3.2803935181307795E-2</v>
      </c>
      <c r="R23" s="83">
        <v>3.7169002248790307E-2</v>
      </c>
      <c r="S23" s="84">
        <f t="shared" si="6"/>
        <v>4.6490612616646873E-2</v>
      </c>
      <c r="T23" s="85">
        <f>分析係数表!F26</f>
        <v>0.33483174389782799</v>
      </c>
      <c r="U23" s="86">
        <f t="shared" si="7"/>
        <v>1.5566532897310238E-2</v>
      </c>
      <c r="V23" s="87">
        <f>分析係数表!D26</f>
        <v>6.18829559299248E-2</v>
      </c>
      <c r="W23" s="167">
        <f t="shared" si="8"/>
        <v>0</v>
      </c>
      <c r="X23" s="76">
        <f>分析係数表!E26</f>
        <v>6.8268705625341347E-2</v>
      </c>
      <c r="Y23" s="166">
        <f t="shared" si="9"/>
        <v>0</v>
      </c>
    </row>
    <row r="24" spans="1:25" x14ac:dyDescent="0.2">
      <c r="A24" s="6" t="s">
        <v>12</v>
      </c>
      <c r="B24" s="5" t="s">
        <v>366</v>
      </c>
      <c r="C24" s="90"/>
      <c r="D24" s="76">
        <f>投入係数表!G24</f>
        <v>0</v>
      </c>
      <c r="E24" s="77">
        <f t="shared" si="0"/>
        <v>0</v>
      </c>
      <c r="F24" s="76">
        <f>分析係数表!C27</f>
        <v>1</v>
      </c>
      <c r="G24" s="77">
        <f t="shared" si="1"/>
        <v>0</v>
      </c>
      <c r="H24" s="77">
        <v>3.73587861911684E-3</v>
      </c>
      <c r="I24" s="77">
        <f t="shared" si="2"/>
        <v>3.73587861911684E-3</v>
      </c>
      <c r="J24" s="76">
        <f>分析係数表!G27</f>
        <v>0.17104746959591996</v>
      </c>
      <c r="K24" s="78">
        <f t="shared" si="3"/>
        <v>6.390125845174351E-4</v>
      </c>
      <c r="L24" s="79"/>
      <c r="M24" s="80"/>
      <c r="N24" s="81">
        <f>分析係数表!H27</f>
        <v>1.0751557053260833E-2</v>
      </c>
      <c r="O24" s="82">
        <f t="shared" si="4"/>
        <v>0.11694481337692075</v>
      </c>
      <c r="P24" s="76">
        <f>分析係数表!C27</f>
        <v>1</v>
      </c>
      <c r="Q24" s="82">
        <f t="shared" si="5"/>
        <v>0.11694481337692075</v>
      </c>
      <c r="R24" s="83">
        <v>0.12141692870259356</v>
      </c>
      <c r="S24" s="84">
        <f t="shared" si="6"/>
        <v>0.12515280732171041</v>
      </c>
      <c r="T24" s="85">
        <f>分析係数表!F27</f>
        <v>0.32230451819045502</v>
      </c>
      <c r="U24" s="86">
        <f t="shared" si="7"/>
        <v>4.0337315264006725E-2</v>
      </c>
      <c r="V24" s="87">
        <f>分析係数表!D27</f>
        <v>1.0772001304551276E-2</v>
      </c>
      <c r="W24" s="167">
        <f t="shared" si="8"/>
        <v>0</v>
      </c>
      <c r="X24" s="76">
        <f>分析係数表!E27</f>
        <v>1.299351978333105E-2</v>
      </c>
      <c r="Y24" s="166">
        <f t="shared" si="9"/>
        <v>0</v>
      </c>
    </row>
    <row r="25" spans="1:25" x14ac:dyDescent="0.2">
      <c r="A25" s="6" t="s">
        <v>13</v>
      </c>
      <c r="B25" s="5" t="s">
        <v>192</v>
      </c>
      <c r="C25" s="90"/>
      <c r="D25" s="76">
        <f>投入係数表!G25</f>
        <v>0</v>
      </c>
      <c r="E25" s="77">
        <f t="shared" si="0"/>
        <v>0</v>
      </c>
      <c r="F25" s="76">
        <f>分析係数表!C28</f>
        <v>0.18422373610613119</v>
      </c>
      <c r="G25" s="77">
        <f t="shared" si="1"/>
        <v>0</v>
      </c>
      <c r="H25" s="77">
        <v>2.1878135441347195E-2</v>
      </c>
      <c r="I25" s="77">
        <f t="shared" si="2"/>
        <v>2.1878135441347195E-2</v>
      </c>
      <c r="J25" s="76">
        <f>分析係数表!G28</f>
        <v>0.12484443941622356</v>
      </c>
      <c r="K25" s="78">
        <f t="shared" si="3"/>
        <v>2.7313635546472033E-3</v>
      </c>
      <c r="L25" s="79"/>
      <c r="M25" s="80"/>
      <c r="N25" s="81">
        <f>分析係数表!H28</f>
        <v>2.0316960544977711E-2</v>
      </c>
      <c r="O25" s="82">
        <f t="shared" si="4"/>
        <v>0.22098782041974804</v>
      </c>
      <c r="P25" s="76">
        <f>分析係数表!C28</f>
        <v>0.18422373610613119</v>
      </c>
      <c r="Q25" s="82">
        <f t="shared" si="5"/>
        <v>4.0711201911676771E-2</v>
      </c>
      <c r="R25" s="83">
        <v>4.8509429634548254E-2</v>
      </c>
      <c r="S25" s="84">
        <f t="shared" si="6"/>
        <v>7.0387565075895442E-2</v>
      </c>
      <c r="T25" s="85">
        <f>分析係数表!F28</f>
        <v>0.21354225591130219</v>
      </c>
      <c r="U25" s="86">
        <f t="shared" si="7"/>
        <v>1.5030719434410301E-2</v>
      </c>
      <c r="V25" s="87">
        <f>分析係数表!D28</f>
        <v>1.8978391220726327E-2</v>
      </c>
      <c r="W25" s="167">
        <f t="shared" si="8"/>
        <v>0</v>
      </c>
      <c r="X25" s="76">
        <f>分析係数表!E28</f>
        <v>1.988347098088019E-2</v>
      </c>
      <c r="Y25" s="166">
        <f t="shared" si="9"/>
        <v>0</v>
      </c>
    </row>
    <row r="26" spans="1:25" x14ac:dyDescent="0.2">
      <c r="A26" s="6" t="s">
        <v>14</v>
      </c>
      <c r="B26" s="5" t="s">
        <v>50</v>
      </c>
      <c r="C26" s="90"/>
      <c r="D26" s="76">
        <f>投入係数表!G26</f>
        <v>9.6284409332181211E-3</v>
      </c>
      <c r="E26" s="77">
        <f t="shared" si="0"/>
        <v>0.96284409332181209</v>
      </c>
      <c r="F26" s="76">
        <f>分析係数表!C29</f>
        <v>0.37519639677385563</v>
      </c>
      <c r="G26" s="77">
        <f t="shared" si="1"/>
        <v>0.3612556344693339</v>
      </c>
      <c r="H26" s="77">
        <v>0.40123930800132424</v>
      </c>
      <c r="I26" s="77">
        <f t="shared" si="2"/>
        <v>0.40123930800132424</v>
      </c>
      <c r="J26" s="76">
        <f>分析係数表!G29</f>
        <v>0.26085431102534867</v>
      </c>
      <c r="K26" s="78">
        <f t="shared" si="3"/>
        <v>0.1046650032449731</v>
      </c>
      <c r="L26" s="79"/>
      <c r="M26" s="80"/>
      <c r="N26" s="81">
        <f>分析係数表!H29</f>
        <v>9.7721642042795844E-3</v>
      </c>
      <c r="O26" s="82">
        <f t="shared" si="4"/>
        <v>0.10629194576161421</v>
      </c>
      <c r="P26" s="76">
        <f>分析係数表!C29</f>
        <v>0.37519639677385563</v>
      </c>
      <c r="Q26" s="82">
        <f t="shared" si="5"/>
        <v>3.9880355055839749E-2</v>
      </c>
      <c r="R26" s="83">
        <v>5.4336024221304881E-2</v>
      </c>
      <c r="S26" s="84">
        <f t="shared" si="6"/>
        <v>0.45557533222262914</v>
      </c>
      <c r="T26" s="85">
        <f>分析係数表!F29</f>
        <v>0.42899745636347691</v>
      </c>
      <c r="U26" s="86">
        <f t="shared" si="7"/>
        <v>0.19544065870545385</v>
      </c>
      <c r="V26" s="87">
        <f>分析係数表!D29</f>
        <v>3.4821506885360932E-2</v>
      </c>
      <c r="W26" s="167">
        <f t="shared" si="8"/>
        <v>0</v>
      </c>
      <c r="X26" s="76">
        <f>分析係数表!E29</f>
        <v>2.4822384001403387E-2</v>
      </c>
      <c r="Y26" s="166">
        <f t="shared" si="9"/>
        <v>0</v>
      </c>
    </row>
    <row r="27" spans="1:25" x14ac:dyDescent="0.2">
      <c r="A27" s="6" t="s">
        <v>15</v>
      </c>
      <c r="B27" s="5" t="s">
        <v>36</v>
      </c>
      <c r="C27" s="90"/>
      <c r="D27" s="76">
        <f>投入係数表!G27</f>
        <v>5.5548697691643002E-4</v>
      </c>
      <c r="E27" s="77">
        <f t="shared" si="0"/>
        <v>5.5548697691643001E-2</v>
      </c>
      <c r="F27" s="76">
        <f>分析係数表!C30</f>
        <v>1</v>
      </c>
      <c r="G27" s="77">
        <f t="shared" si="1"/>
        <v>5.5548697691643001E-2</v>
      </c>
      <c r="H27" s="77">
        <v>0.10742691473735562</v>
      </c>
      <c r="I27" s="77">
        <f t="shared" si="2"/>
        <v>0.10742691473735562</v>
      </c>
      <c r="J27" s="76">
        <f>分析係数表!G30</f>
        <v>0.34460347092581067</v>
      </c>
      <c r="K27" s="78">
        <f t="shared" si="3"/>
        <v>3.7019687689343869E-2</v>
      </c>
      <c r="L27" s="79"/>
      <c r="M27" s="80"/>
      <c r="N27" s="81">
        <f>分析係数表!H30</f>
        <v>0</v>
      </c>
      <c r="O27" s="82">
        <f t="shared" si="4"/>
        <v>0</v>
      </c>
      <c r="P27" s="76">
        <f>分析係数表!C30</f>
        <v>1</v>
      </c>
      <c r="Q27" s="82">
        <f t="shared" si="5"/>
        <v>0</v>
      </c>
      <c r="R27" s="83">
        <v>3.3455004080003112E-2</v>
      </c>
      <c r="S27" s="84">
        <f t="shared" si="6"/>
        <v>0.14088191881735873</v>
      </c>
      <c r="T27" s="85">
        <f>分析係数表!F30</f>
        <v>0.44064163728133859</v>
      </c>
      <c r="U27" s="86">
        <f t="shared" si="7"/>
        <v>6.2078439371017577E-2</v>
      </c>
      <c r="V27" s="87">
        <f>分析係数表!D30</f>
        <v>0.11795616400470166</v>
      </c>
      <c r="W27" s="167">
        <f t="shared" si="8"/>
        <v>0</v>
      </c>
      <c r="X27" s="76">
        <f>分析係数表!E30</f>
        <v>7.695498859157851E-2</v>
      </c>
      <c r="Y27" s="166">
        <f t="shared" si="9"/>
        <v>0</v>
      </c>
    </row>
    <row r="28" spans="1:25" x14ac:dyDescent="0.2">
      <c r="A28" s="6" t="s">
        <v>16</v>
      </c>
      <c r="B28" s="5" t="s">
        <v>193</v>
      </c>
      <c r="C28" s="90"/>
      <c r="D28" s="76">
        <f>投入係数表!G28</f>
        <v>1.4380940624614246E-2</v>
      </c>
      <c r="E28" s="77">
        <f t="shared" si="0"/>
        <v>1.4380940624614247</v>
      </c>
      <c r="F28" s="76">
        <f>分析係数表!C31</f>
        <v>0.41247576690614662</v>
      </c>
      <c r="G28" s="77">
        <f t="shared" si="1"/>
        <v>0.59317895129695208</v>
      </c>
      <c r="H28" s="77">
        <v>0.71111131039065645</v>
      </c>
      <c r="I28" s="77">
        <f t="shared" si="2"/>
        <v>0.71111131039065645</v>
      </c>
      <c r="J28" s="76">
        <f>分析係数表!G31</f>
        <v>7.085965394122494E-2</v>
      </c>
      <c r="K28" s="78">
        <f t="shared" si="3"/>
        <v>5.0389101367972908E-2</v>
      </c>
      <c r="L28" s="79"/>
      <c r="M28" s="80"/>
      <c r="N28" s="81">
        <f>分析係数表!H31</f>
        <v>2.0541858162151181E-2</v>
      </c>
      <c r="O28" s="82">
        <f t="shared" si="4"/>
        <v>0.22343403446474433</v>
      </c>
      <c r="P28" s="76">
        <f>分析係数表!C31</f>
        <v>0.41247576690614662</v>
      </c>
      <c r="Q28" s="82">
        <f t="shared" si="5"/>
        <v>9.216112471877981E-2</v>
      </c>
      <c r="R28" s="83">
        <v>0.12316891035206336</v>
      </c>
      <c r="S28" s="84">
        <f t="shared" si="6"/>
        <v>0.83428022074271979</v>
      </c>
      <c r="T28" s="85">
        <f>分析係数表!F31</f>
        <v>0.34509750068662454</v>
      </c>
      <c r="U28" s="86">
        <f t="shared" si="7"/>
        <v>0.28790801905059804</v>
      </c>
      <c r="V28" s="87">
        <f>分析係数表!D31</f>
        <v>3.0074155451798958E-2</v>
      </c>
      <c r="W28" s="167">
        <f t="shared" si="8"/>
        <v>0</v>
      </c>
      <c r="X28" s="76">
        <f>分析係数表!E31</f>
        <v>2.6229057951112331E-2</v>
      </c>
      <c r="Y28" s="166">
        <f t="shared" si="9"/>
        <v>0</v>
      </c>
    </row>
    <row r="29" spans="1:25" x14ac:dyDescent="0.2">
      <c r="A29" s="6" t="s">
        <v>17</v>
      </c>
      <c r="B29" s="5" t="s">
        <v>273</v>
      </c>
      <c r="C29" s="90"/>
      <c r="D29" s="76">
        <f>投入係数表!G29</f>
        <v>1.9750648068139736E-3</v>
      </c>
      <c r="E29" s="77">
        <f t="shared" si="0"/>
        <v>0.19750648068139737</v>
      </c>
      <c r="F29" s="76">
        <f>分析係数表!C32</f>
        <v>0.57030303030303031</v>
      </c>
      <c r="G29" s="77">
        <f t="shared" si="1"/>
        <v>0.11263854443708783</v>
      </c>
      <c r="H29" s="77">
        <v>0.12961284737347151</v>
      </c>
      <c r="I29" s="77">
        <f t="shared" si="2"/>
        <v>0.12961284737347151</v>
      </c>
      <c r="J29" s="76">
        <f>分析係数表!G32</f>
        <v>0.14036939313984167</v>
      </c>
      <c r="K29" s="78">
        <f t="shared" si="3"/>
        <v>1.8193676728941118E-2</v>
      </c>
      <c r="L29" s="79"/>
      <c r="M29" s="80"/>
      <c r="N29" s="81">
        <f>分析係数表!H32</f>
        <v>5.992433283396389E-3</v>
      </c>
      <c r="O29" s="82">
        <f t="shared" si="4"/>
        <v>6.5179767779579317E-2</v>
      </c>
      <c r="P29" s="76">
        <f>分析係数表!C32</f>
        <v>0.57030303030303031</v>
      </c>
      <c r="Q29" s="82">
        <f t="shared" si="5"/>
        <v>3.7172219079141901E-2</v>
      </c>
      <c r="R29" s="83">
        <v>4.7837758338025754E-2</v>
      </c>
      <c r="S29" s="84">
        <f t="shared" si="6"/>
        <v>0.17745060571149726</v>
      </c>
      <c r="T29" s="85">
        <f>分析係数表!F32</f>
        <v>0.48284960422163586</v>
      </c>
      <c r="U29" s="86">
        <f t="shared" si="7"/>
        <v>8.5681954736686008E-2</v>
      </c>
      <c r="V29" s="87">
        <f>分析係数表!D32</f>
        <v>2.4802110817941952E-2</v>
      </c>
      <c r="W29" s="167">
        <f t="shared" si="8"/>
        <v>0</v>
      </c>
      <c r="X29" s="76">
        <f>分析係数表!E32</f>
        <v>3.5883905013192614E-2</v>
      </c>
      <c r="Y29" s="166">
        <f t="shared" si="9"/>
        <v>0</v>
      </c>
    </row>
    <row r="30" spans="1:25" x14ac:dyDescent="0.2">
      <c r="A30" s="6" t="s">
        <v>18</v>
      </c>
      <c r="B30" s="5" t="s">
        <v>274</v>
      </c>
      <c r="C30" s="90"/>
      <c r="D30" s="76">
        <f>投入係数表!G30</f>
        <v>9.2581162819405007E-4</v>
      </c>
      <c r="E30" s="77">
        <f t="shared" si="0"/>
        <v>9.2581162819405011E-2</v>
      </c>
      <c r="F30" s="76">
        <f>分析係数表!C33</f>
        <v>0.6011428571428572</v>
      </c>
      <c r="G30" s="77">
        <f t="shared" si="1"/>
        <v>5.565450473486519E-2</v>
      </c>
      <c r="H30" s="77">
        <v>7.0313546918452069E-2</v>
      </c>
      <c r="I30" s="77">
        <f t="shared" si="2"/>
        <v>7.0313546918452069E-2</v>
      </c>
      <c r="J30" s="76">
        <f>分析係数表!G33</f>
        <v>0.50790638836179636</v>
      </c>
      <c r="K30" s="78">
        <f t="shared" si="3"/>
        <v>3.5712699668258706E-2</v>
      </c>
      <c r="L30" s="79"/>
      <c r="M30" s="80"/>
      <c r="N30" s="81">
        <f>分析係数表!H33</f>
        <v>9.0684523053819453E-4</v>
      </c>
      <c r="O30" s="82">
        <f t="shared" si="4"/>
        <v>9.863766310469025E-3</v>
      </c>
      <c r="P30" s="76">
        <f>分析係数表!C33</f>
        <v>0.6011428571428572</v>
      </c>
      <c r="Q30" s="82">
        <f t="shared" si="5"/>
        <v>5.9295326620648087E-3</v>
      </c>
      <c r="R30" s="83">
        <v>1.82409159588631E-2</v>
      </c>
      <c r="S30" s="84">
        <f t="shared" si="6"/>
        <v>8.8554462877315165E-2</v>
      </c>
      <c r="T30" s="85">
        <f>分析係数表!F33</f>
        <v>0.64579380139152431</v>
      </c>
      <c r="U30" s="86">
        <f t="shared" si="7"/>
        <v>5.7187923211725986E-2</v>
      </c>
      <c r="V30" s="87">
        <f>分析係数表!D33</f>
        <v>0.13725490196078433</v>
      </c>
      <c r="W30" s="167">
        <f t="shared" si="8"/>
        <v>0</v>
      </c>
      <c r="X30" s="76">
        <f>分析係数表!E33</f>
        <v>0.12839974699557241</v>
      </c>
      <c r="Y30" s="166">
        <f t="shared" si="9"/>
        <v>0</v>
      </c>
    </row>
    <row r="31" spans="1:25" x14ac:dyDescent="0.2">
      <c r="A31" s="6" t="s">
        <v>19</v>
      </c>
      <c r="B31" s="5" t="s">
        <v>275</v>
      </c>
      <c r="C31" s="90"/>
      <c r="D31" s="76">
        <f>投入係数表!G31</f>
        <v>8.0298728552030615E-2</v>
      </c>
      <c r="E31" s="77">
        <f t="shared" si="0"/>
        <v>8.0298728552030614</v>
      </c>
      <c r="F31" s="76">
        <f>分析係数表!C34</f>
        <v>0.23356645198677672</v>
      </c>
      <c r="G31" s="77">
        <f t="shared" si="1"/>
        <v>1.8755089126947075</v>
      </c>
      <c r="H31" s="77">
        <v>2.0716321314904387</v>
      </c>
      <c r="I31" s="77">
        <f t="shared" si="2"/>
        <v>2.0716321314904387</v>
      </c>
      <c r="J31" s="76">
        <f>分析係数表!G34</f>
        <v>0.42480002746403928</v>
      </c>
      <c r="K31" s="78">
        <f t="shared" si="3"/>
        <v>0.88002938635252459</v>
      </c>
      <c r="L31" s="79"/>
      <c r="M31" s="80"/>
      <c r="N31" s="81">
        <f>分析係数表!H34</f>
        <v>0.14989426184611926</v>
      </c>
      <c r="O31" s="82">
        <f t="shared" si="4"/>
        <v>1.6304016609900462</v>
      </c>
      <c r="P31" s="76">
        <f>分析係数表!C34</f>
        <v>0.23356645198677672</v>
      </c>
      <c r="Q31" s="82">
        <f t="shared" si="5"/>
        <v>0.38080713127079263</v>
      </c>
      <c r="R31" s="83">
        <v>0.41580310909895968</v>
      </c>
      <c r="S31" s="84">
        <f t="shared" si="6"/>
        <v>2.4874352405893982</v>
      </c>
      <c r="T31" s="85">
        <f>分析係数表!F34</f>
        <v>0.69961207044526075</v>
      </c>
      <c r="U31" s="86">
        <f t="shared" si="7"/>
        <v>1.7402397187672543</v>
      </c>
      <c r="V31" s="87">
        <f>分析係数表!D34</f>
        <v>0.26492498884273402</v>
      </c>
      <c r="W31" s="167">
        <f t="shared" si="8"/>
        <v>1</v>
      </c>
      <c r="X31" s="76">
        <f>分析係数表!E34</f>
        <v>0.20343987091901541</v>
      </c>
      <c r="Y31" s="166">
        <f t="shared" si="9"/>
        <v>1</v>
      </c>
    </row>
    <row r="32" spans="1:25" x14ac:dyDescent="0.2">
      <c r="A32" s="6" t="s">
        <v>20</v>
      </c>
      <c r="B32" s="5" t="s">
        <v>37</v>
      </c>
      <c r="C32" s="90"/>
      <c r="D32" s="76">
        <f>投入係数表!G32</f>
        <v>4.6907789161831871E-3</v>
      </c>
      <c r="E32" s="77">
        <f t="shared" si="0"/>
        <v>0.4690778916183187</v>
      </c>
      <c r="F32" s="76">
        <f>分析係数表!C35</f>
        <v>0.38334288443170961</v>
      </c>
      <c r="G32" s="77">
        <f t="shared" si="1"/>
        <v>0.17981767199611115</v>
      </c>
      <c r="H32" s="77">
        <v>0.24064466064782214</v>
      </c>
      <c r="I32" s="77">
        <f t="shared" si="2"/>
        <v>0.24064466064782214</v>
      </c>
      <c r="J32" s="76">
        <f>分析係数表!G35</f>
        <v>0.31383724189479584</v>
      </c>
      <c r="K32" s="78">
        <f t="shared" si="3"/>
        <v>7.5523256574421618E-2</v>
      </c>
      <c r="L32" s="79"/>
      <c r="M32" s="80"/>
      <c r="N32" s="81">
        <f>分析係数表!H35</f>
        <v>5.7098603095606881E-2</v>
      </c>
      <c r="O32" s="82">
        <f t="shared" si="4"/>
        <v>0.62106218197237173</v>
      </c>
      <c r="P32" s="76">
        <f>分析係数表!C35</f>
        <v>0.38334288443170961</v>
      </c>
      <c r="Q32" s="82">
        <f t="shared" si="5"/>
        <v>0.2380797682487403</v>
      </c>
      <c r="R32" s="83">
        <v>0.32108285950030618</v>
      </c>
      <c r="S32" s="84">
        <f t="shared" si="6"/>
        <v>0.56172752014812832</v>
      </c>
      <c r="T32" s="85">
        <f>分析係数表!F35</f>
        <v>0.64393160796038496</v>
      </c>
      <c r="U32" s="86">
        <f t="shared" si="7"/>
        <v>0.36171410528458381</v>
      </c>
      <c r="V32" s="87">
        <f>分析係数表!D35</f>
        <v>7.0354106325329346E-2</v>
      </c>
      <c r="W32" s="167">
        <f t="shared" si="8"/>
        <v>0</v>
      </c>
      <c r="X32" s="76">
        <f>分析係数表!E35</f>
        <v>6.4374474446416891E-2</v>
      </c>
      <c r="Y32" s="166">
        <f t="shared" si="9"/>
        <v>0</v>
      </c>
    </row>
    <row r="33" spans="1:25" x14ac:dyDescent="0.2">
      <c r="A33" s="6" t="s">
        <v>21</v>
      </c>
      <c r="B33" s="5" t="s">
        <v>38</v>
      </c>
      <c r="C33" s="90"/>
      <c r="D33" s="76">
        <f>投入係数表!G33</f>
        <v>1.4812986051104802E-3</v>
      </c>
      <c r="E33" s="77">
        <f t="shared" si="0"/>
        <v>0.14812986051104801</v>
      </c>
      <c r="F33" s="76">
        <f>分析係数表!C36</f>
        <v>0.89284634912959382</v>
      </c>
      <c r="G33" s="77">
        <f t="shared" si="1"/>
        <v>0.1322572051543652</v>
      </c>
      <c r="H33" s="77">
        <v>0.23134653132287372</v>
      </c>
      <c r="I33" s="77">
        <f t="shared" si="2"/>
        <v>0.23134653132287372</v>
      </c>
      <c r="J33" s="76">
        <f>分析係数表!G36</f>
        <v>2.3659252759121133E-2</v>
      </c>
      <c r="K33" s="78">
        <f t="shared" si="3"/>
        <v>5.4734860595138032E-3</v>
      </c>
      <c r="L33" s="79"/>
      <c r="M33" s="80"/>
      <c r="N33" s="81">
        <f>分析係数表!H36</f>
        <v>0.22140807672636126</v>
      </c>
      <c r="O33" s="82">
        <f t="shared" si="4"/>
        <v>2.4082582722336334</v>
      </c>
      <c r="P33" s="76">
        <f>分析係数表!C36</f>
        <v>0.89284634912959382</v>
      </c>
      <c r="Q33" s="82">
        <f t="shared" si="5"/>
        <v>2.1502046061249431</v>
      </c>
      <c r="R33" s="83">
        <v>2.2240316616519427</v>
      </c>
      <c r="S33" s="84">
        <f t="shared" si="6"/>
        <v>2.4553781929748162</v>
      </c>
      <c r="T33" s="85">
        <f>分析係数表!F36</f>
        <v>0.87728239225083537</v>
      </c>
      <c r="U33" s="86">
        <f t="shared" si="7"/>
        <v>2.1540600550134799</v>
      </c>
      <c r="V33" s="87">
        <f>分析係数表!D36</f>
        <v>1.2572142158020858E-2</v>
      </c>
      <c r="W33" s="167">
        <f t="shared" si="8"/>
        <v>0</v>
      </c>
      <c r="X33" s="76">
        <f>分析係数表!E36</f>
        <v>6.0582537378919303E-3</v>
      </c>
      <c r="Y33" s="166">
        <f t="shared" si="9"/>
        <v>0</v>
      </c>
    </row>
    <row r="34" spans="1:25" x14ac:dyDescent="0.2">
      <c r="A34" s="6" t="s">
        <v>22</v>
      </c>
      <c r="B34" s="5" t="s">
        <v>378</v>
      </c>
      <c r="C34" s="90"/>
      <c r="D34" s="76">
        <f>投入係数表!G34</f>
        <v>2.7157141093692137E-2</v>
      </c>
      <c r="E34" s="77">
        <f t="shared" si="0"/>
        <v>2.7157141093692139</v>
      </c>
      <c r="F34" s="76">
        <f>分析係数表!C37</f>
        <v>0.21490407922986354</v>
      </c>
      <c r="G34" s="77">
        <f t="shared" si="1"/>
        <v>0.58361804012553986</v>
      </c>
      <c r="H34" s="77">
        <v>0.68274917583981942</v>
      </c>
      <c r="I34" s="77">
        <f t="shared" si="2"/>
        <v>0.68274917583981942</v>
      </c>
      <c r="J34" s="76">
        <f>分析係数表!G37</f>
        <v>0.45930626057529611</v>
      </c>
      <c r="K34" s="78">
        <f t="shared" si="3"/>
        <v>0.31359097086585275</v>
      </c>
      <c r="L34" s="79"/>
      <c r="M34" s="80"/>
      <c r="N34" s="81">
        <f>分析係数表!H37</f>
        <v>4.6223715090992851E-2</v>
      </c>
      <c r="O34" s="82">
        <f t="shared" si="4"/>
        <v>0.50277589637722719</v>
      </c>
      <c r="P34" s="76">
        <f>分析係数表!C37</f>
        <v>0.21490407922986354</v>
      </c>
      <c r="Q34" s="82">
        <f t="shared" si="5"/>
        <v>0.10804859106991729</v>
      </c>
      <c r="R34" s="83">
        <v>0.12664917447532489</v>
      </c>
      <c r="S34" s="84">
        <f t="shared" si="6"/>
        <v>0.80939835031514429</v>
      </c>
      <c r="T34" s="85">
        <f>分析係数表!F37</f>
        <v>0.7057529610829103</v>
      </c>
      <c r="U34" s="86">
        <f t="shared" si="7"/>
        <v>0.57123528243053578</v>
      </c>
      <c r="V34" s="87">
        <f>分析係数表!D37</f>
        <v>0.14534686971235194</v>
      </c>
      <c r="W34" s="167">
        <f t="shared" si="8"/>
        <v>0</v>
      </c>
      <c r="X34" s="76">
        <f>分析係数表!E37</f>
        <v>0.13037225042301184</v>
      </c>
      <c r="Y34" s="166">
        <f t="shared" si="9"/>
        <v>0</v>
      </c>
    </row>
    <row r="35" spans="1:25" x14ac:dyDescent="0.2">
      <c r="A35" s="6" t="s">
        <v>23</v>
      </c>
      <c r="B35" s="5" t="s">
        <v>194</v>
      </c>
      <c r="C35" s="90"/>
      <c r="D35" s="76">
        <f>投入係数表!G35</f>
        <v>3.641525737563264E-3</v>
      </c>
      <c r="E35" s="77">
        <f t="shared" si="0"/>
        <v>0.36415257375632643</v>
      </c>
      <c r="F35" s="76">
        <f>分析係数表!C38</f>
        <v>0.11038675651919128</v>
      </c>
      <c r="G35" s="77">
        <f t="shared" si="1"/>
        <v>4.0197621495076448E-2</v>
      </c>
      <c r="H35" s="77">
        <v>6.2521987004057852E-2</v>
      </c>
      <c r="I35" s="77">
        <f t="shared" si="2"/>
        <v>6.2521987004057852E-2</v>
      </c>
      <c r="J35" s="76">
        <f>分析係数表!G38</f>
        <v>0.31473468458209974</v>
      </c>
      <c r="K35" s="78">
        <f t="shared" si="3"/>
        <v>1.9677837859168289E-2</v>
      </c>
      <c r="L35" s="79"/>
      <c r="M35" s="80"/>
      <c r="N35" s="81">
        <f>分析係数表!H38</f>
        <v>4.1428317511906877E-2</v>
      </c>
      <c r="O35" s="82">
        <f t="shared" si="4"/>
        <v>0.45061630012746695</v>
      </c>
      <c r="P35" s="76">
        <f>分析係数表!C38</f>
        <v>0.11038675651919128</v>
      </c>
      <c r="Q35" s="82">
        <f t="shared" si="5"/>
        <v>4.9742071805749515E-2</v>
      </c>
      <c r="R35" s="83">
        <v>6.048361048016454E-2</v>
      </c>
      <c r="S35" s="84">
        <f t="shared" si="6"/>
        <v>0.12300559748422239</v>
      </c>
      <c r="T35" s="85">
        <f>分析係数表!F38</f>
        <v>0.52516511045319969</v>
      </c>
      <c r="U35" s="86">
        <f t="shared" si="7"/>
        <v>6.4598248189163474E-2</v>
      </c>
      <c r="V35" s="87">
        <f>分析係数表!D38</f>
        <v>0.19152812571168298</v>
      </c>
      <c r="W35" s="167">
        <f t="shared" si="8"/>
        <v>0</v>
      </c>
      <c r="X35" s="76">
        <f>分析係数表!E38</f>
        <v>0.21156911865178774</v>
      </c>
      <c r="Y35" s="166">
        <f t="shared" si="9"/>
        <v>0</v>
      </c>
    </row>
    <row r="36" spans="1:25" x14ac:dyDescent="0.2">
      <c r="A36" s="6" t="s">
        <v>24</v>
      </c>
      <c r="B36" s="5" t="s">
        <v>39</v>
      </c>
      <c r="C36" s="90"/>
      <c r="D36" s="76">
        <f>投入係数表!G36</f>
        <v>0</v>
      </c>
      <c r="E36" s="77">
        <f t="shared" si="0"/>
        <v>0</v>
      </c>
      <c r="F36" s="76">
        <f>分析係数表!C39</f>
        <v>1</v>
      </c>
      <c r="G36" s="77">
        <f t="shared" si="1"/>
        <v>0</v>
      </c>
      <c r="H36" s="77">
        <v>4.6402969006191251E-2</v>
      </c>
      <c r="I36" s="77">
        <f t="shared" si="2"/>
        <v>4.6402969006191251E-2</v>
      </c>
      <c r="J36" s="76">
        <f>分析係数表!G39</f>
        <v>0.35137517630465442</v>
      </c>
      <c r="K36" s="78">
        <f t="shared" si="3"/>
        <v>1.6304851415609865E-2</v>
      </c>
      <c r="L36" s="79"/>
      <c r="M36" s="80"/>
      <c r="N36" s="81">
        <f>分析係数表!H39</f>
        <v>3.6128713984641667E-3</v>
      </c>
      <c r="O36" s="82">
        <f t="shared" si="4"/>
        <v>3.9297244980908592E-2</v>
      </c>
      <c r="P36" s="76">
        <f>分析係数表!C39</f>
        <v>1</v>
      </c>
      <c r="Q36" s="82">
        <f t="shared" si="5"/>
        <v>3.9297244980908592E-2</v>
      </c>
      <c r="R36" s="83">
        <v>5.5424051117677231E-2</v>
      </c>
      <c r="S36" s="84">
        <f t="shared" si="6"/>
        <v>0.10182702012386849</v>
      </c>
      <c r="T36" s="85">
        <f>分析係数表!F39</f>
        <v>0.70210390220968499</v>
      </c>
      <c r="U36" s="86">
        <f t="shared" si="7"/>
        <v>7.1493148179352192E-2</v>
      </c>
      <c r="V36" s="87">
        <f>分析係数表!D39</f>
        <v>5.7357780912082747E-2</v>
      </c>
      <c r="W36" s="167">
        <f t="shared" si="8"/>
        <v>0</v>
      </c>
      <c r="X36" s="76">
        <f>分析係数表!E39</f>
        <v>7.2696285848613068E-2</v>
      </c>
      <c r="Y36" s="166">
        <f t="shared" si="9"/>
        <v>0</v>
      </c>
    </row>
    <row r="37" spans="1:25" x14ac:dyDescent="0.2">
      <c r="A37" s="6" t="s">
        <v>25</v>
      </c>
      <c r="B37" s="5" t="s">
        <v>40</v>
      </c>
      <c r="C37" s="90"/>
      <c r="D37" s="76">
        <f>投入係数表!G37</f>
        <v>6.1720775212936675E-5</v>
      </c>
      <c r="E37" s="77">
        <f t="shared" si="0"/>
        <v>6.1720775212936677E-3</v>
      </c>
      <c r="F37" s="76">
        <f>分析係数表!C40</f>
        <v>1</v>
      </c>
      <c r="G37" s="77">
        <f t="shared" si="1"/>
        <v>6.1720775212936677E-3</v>
      </c>
      <c r="H37" s="77">
        <v>7.0610855380270395E-3</v>
      </c>
      <c r="I37" s="77">
        <f t="shared" si="2"/>
        <v>7.0610855380270395E-3</v>
      </c>
      <c r="J37" s="76">
        <f>分析係数表!G40</f>
        <v>0.54518413597733706</v>
      </c>
      <c r="K37" s="78">
        <f t="shared" si="3"/>
        <v>3.8495918181113416E-3</v>
      </c>
      <c r="L37" s="79"/>
      <c r="M37" s="80"/>
      <c r="N37" s="81">
        <f>分析係数表!H40</f>
        <v>3.4256985428810838E-2</v>
      </c>
      <c r="O37" s="82">
        <f t="shared" si="4"/>
        <v>0.37261363614427789</v>
      </c>
      <c r="P37" s="76">
        <f>分析係数表!C40</f>
        <v>1</v>
      </c>
      <c r="Q37" s="82">
        <f t="shared" si="5"/>
        <v>0.37261363614427789</v>
      </c>
      <c r="R37" s="83">
        <v>0.37331613354617593</v>
      </c>
      <c r="S37" s="84">
        <f t="shared" si="6"/>
        <v>0.38037721908420297</v>
      </c>
      <c r="T37" s="85">
        <f>分析係数表!F40</f>
        <v>0.74197355996222847</v>
      </c>
      <c r="U37" s="86">
        <f t="shared" si="7"/>
        <v>0.28222983937243856</v>
      </c>
      <c r="V37" s="87">
        <f>分析係数表!D40</f>
        <v>8.6945231350330499E-2</v>
      </c>
      <c r="W37" s="167">
        <f t="shared" si="8"/>
        <v>0</v>
      </c>
      <c r="X37" s="76">
        <f>分析係数表!E40</f>
        <v>5.2738432483474977E-2</v>
      </c>
      <c r="Y37" s="166">
        <f t="shared" si="9"/>
        <v>0</v>
      </c>
    </row>
    <row r="38" spans="1:25" x14ac:dyDescent="0.2">
      <c r="A38" s="6" t="s">
        <v>26</v>
      </c>
      <c r="B38" s="5" t="s">
        <v>277</v>
      </c>
      <c r="C38" s="90"/>
      <c r="D38" s="76">
        <f>投入係数表!G38</f>
        <v>0</v>
      </c>
      <c r="E38" s="77">
        <f t="shared" si="0"/>
        <v>0</v>
      </c>
      <c r="F38" s="76">
        <f>分析係数表!C41</f>
        <v>0.81633454219164769</v>
      </c>
      <c r="G38" s="77">
        <f t="shared" si="1"/>
        <v>0</v>
      </c>
      <c r="H38" s="77">
        <v>4.1393837381719385E-3</v>
      </c>
      <c r="I38" s="77">
        <f t="shared" si="2"/>
        <v>4.1393837381719385E-3</v>
      </c>
      <c r="J38" s="76">
        <f>分析係数表!G41</f>
        <v>0.4395790436970945</v>
      </c>
      <c r="K38" s="78">
        <f t="shared" si="3"/>
        <v>1.8195863451209249E-3</v>
      </c>
      <c r="L38" s="79"/>
      <c r="M38" s="80"/>
      <c r="N38" s="81">
        <f>分析係数表!H41</f>
        <v>5.7994566183378615E-2</v>
      </c>
      <c r="O38" s="82">
        <f t="shared" si="4"/>
        <v>0.63080758308711504</v>
      </c>
      <c r="P38" s="76">
        <f>分析係数表!C41</f>
        <v>0.81633454219164769</v>
      </c>
      <c r="Q38" s="82">
        <f t="shared" si="5"/>
        <v>0.51495001955043984</v>
      </c>
      <c r="R38" s="83">
        <v>0.52447680985829825</v>
      </c>
      <c r="S38" s="84">
        <f t="shared" si="6"/>
        <v>0.52861619359647016</v>
      </c>
      <c r="T38" s="85">
        <f>分析係数表!F41</f>
        <v>0.54481811942347291</v>
      </c>
      <c r="U38" s="86">
        <f t="shared" si="7"/>
        <v>0.28799968049202335</v>
      </c>
      <c r="V38" s="87">
        <f>分析係数表!D41</f>
        <v>0.1336993822923816</v>
      </c>
      <c r="W38" s="167">
        <f t="shared" si="8"/>
        <v>0</v>
      </c>
      <c r="X38" s="76">
        <f>分析係数表!E41</f>
        <v>0.1303134294211851</v>
      </c>
      <c r="Y38" s="166">
        <f t="shared" si="9"/>
        <v>0</v>
      </c>
    </row>
    <row r="39" spans="1:25" x14ac:dyDescent="0.2">
      <c r="A39" s="6" t="s">
        <v>51</v>
      </c>
      <c r="B39" s="5" t="s">
        <v>368</v>
      </c>
      <c r="C39" s="90"/>
      <c r="D39" s="76">
        <f>投入係数表!G39</f>
        <v>4.937662017034934E-4</v>
      </c>
      <c r="E39" s="77">
        <f>$C$9*D39</f>
        <v>4.9376620170349342E-2</v>
      </c>
      <c r="F39" s="76">
        <f>分析係数表!C42</f>
        <v>0.95937673900946019</v>
      </c>
      <c r="G39" s="77">
        <f>E39*F39</f>
        <v>4.7370780842338485E-2</v>
      </c>
      <c r="H39" s="77">
        <v>5.7126908360356311E-2</v>
      </c>
      <c r="I39" s="77">
        <f>C39+H39</f>
        <v>5.7126908360356311E-2</v>
      </c>
      <c r="J39" s="76">
        <f>分析係数表!G42</f>
        <v>0.48447864154948261</v>
      </c>
      <c r="K39" s="78">
        <f>I39*J39</f>
        <v>2.7676766958347206E-2</v>
      </c>
      <c r="L39" s="79"/>
      <c r="M39" s="80"/>
      <c r="N39" s="81">
        <f>分析係数表!H42</f>
        <v>1.0613716578219029E-2</v>
      </c>
      <c r="O39" s="82">
        <f t="shared" si="4"/>
        <v>0.11544552089772947</v>
      </c>
      <c r="P39" s="76">
        <f>分析係数表!C42</f>
        <v>0.95937673900946019</v>
      </c>
      <c r="Q39" s="82">
        <f>O39*P39</f>
        <v>0.11075574737211219</v>
      </c>
      <c r="R39" s="83">
        <v>0.1160872215939648</v>
      </c>
      <c r="S39" s="84">
        <f>I39+R39</f>
        <v>0.17321412995432112</v>
      </c>
      <c r="T39" s="85">
        <f>分析係数表!F42</f>
        <v>0.55638100291854609</v>
      </c>
      <c r="U39" s="86">
        <f t="shared" si="7"/>
        <v>9.6373051343648555E-2</v>
      </c>
      <c r="V39" s="87">
        <f>分析係数表!D42</f>
        <v>0.13372247280445743</v>
      </c>
      <c r="W39" s="167">
        <f t="shared" si="8"/>
        <v>0</v>
      </c>
      <c r="X39" s="76">
        <f>分析係数表!E42</f>
        <v>9.7903953303263472E-2</v>
      </c>
      <c r="Y39" s="166">
        <f t="shared" si="9"/>
        <v>0</v>
      </c>
    </row>
    <row r="40" spans="1:25" x14ac:dyDescent="0.2">
      <c r="A40" s="6" t="s">
        <v>195</v>
      </c>
      <c r="B40" s="5" t="s">
        <v>41</v>
      </c>
      <c r="C40" s="90"/>
      <c r="D40" s="76">
        <f>投入係数表!G40</f>
        <v>2.5675842488581655E-2</v>
      </c>
      <c r="E40" s="77">
        <f>$C$9*D40</f>
        <v>2.5675842488581657</v>
      </c>
      <c r="F40" s="76">
        <f>分析係数表!C43</f>
        <v>0.4131437979732393</v>
      </c>
      <c r="G40" s="77">
        <f>E40*F40</f>
        <v>1.0607815081895293</v>
      </c>
      <c r="H40" s="77">
        <v>1.3600407080783383</v>
      </c>
      <c r="I40" s="77">
        <f>C40+H40</f>
        <v>1.3600407080783383</v>
      </c>
      <c r="J40" s="76">
        <f>分析係数表!G43</f>
        <v>0.33776204164621748</v>
      </c>
      <c r="K40" s="78">
        <f>I40*J40</f>
        <v>0.45937012628250684</v>
      </c>
      <c r="L40" s="79"/>
      <c r="M40" s="80"/>
      <c r="N40" s="81">
        <f>分析係数表!H43</f>
        <v>3.0226965224299098E-2</v>
      </c>
      <c r="O40" s="82">
        <f t="shared" si="4"/>
        <v>0.32877905866055351</v>
      </c>
      <c r="P40" s="76">
        <f>分析係数表!C43</f>
        <v>0.4131437979732393</v>
      </c>
      <c r="Q40" s="82">
        <f>O40*P40</f>
        <v>0.1358330289890875</v>
      </c>
      <c r="R40" s="83">
        <v>0.24300776475490315</v>
      </c>
      <c r="S40" s="84">
        <f>I40+R40</f>
        <v>1.6030484728332415</v>
      </c>
      <c r="T40" s="85">
        <f>分析係数表!F43</f>
        <v>0.53379373203393399</v>
      </c>
      <c r="U40" s="86">
        <f t="shared" si="7"/>
        <v>0.85569722694495443</v>
      </c>
      <c r="V40" s="87">
        <f>分析係数表!D43</f>
        <v>0.11519315711982052</v>
      </c>
      <c r="W40" s="167">
        <f t="shared" si="8"/>
        <v>0</v>
      </c>
      <c r="X40" s="76">
        <f>分析係数表!E43</f>
        <v>9.142536633246863E-2</v>
      </c>
      <c r="Y40" s="166">
        <f t="shared" si="9"/>
        <v>0</v>
      </c>
    </row>
    <row r="41" spans="1:25" x14ac:dyDescent="0.2">
      <c r="A41" s="6" t="s">
        <v>341</v>
      </c>
      <c r="B41" s="5" t="s">
        <v>42</v>
      </c>
      <c r="C41" s="90"/>
      <c r="D41" s="76">
        <f>投入係数表!G41</f>
        <v>1.2344155042587335E-4</v>
      </c>
      <c r="E41" s="77">
        <f>$C$9*D41</f>
        <v>1.2344155042587335E-2</v>
      </c>
      <c r="F41" s="76">
        <f>分析係数表!C44</f>
        <v>0.45547864698968266</v>
      </c>
      <c r="G41" s="77">
        <f>E41*F41</f>
        <v>5.6224990370285482E-3</v>
      </c>
      <c r="H41" s="77">
        <v>7.9106883951107019E-3</v>
      </c>
      <c r="I41" s="77">
        <f>C41+H41</f>
        <v>7.9106883951107019E-3</v>
      </c>
      <c r="J41" s="76">
        <f>分析係数表!G44</f>
        <v>0.26709165419892017</v>
      </c>
      <c r="K41" s="78">
        <f>I41*J41</f>
        <v>2.1128788493023185E-3</v>
      </c>
      <c r="L41" s="79"/>
      <c r="M41" s="80"/>
      <c r="N41" s="81">
        <f>分析係数表!H44</f>
        <v>0.10779487886361411</v>
      </c>
      <c r="O41" s="82">
        <f t="shared" si="4"/>
        <v>1.172486173792832</v>
      </c>
      <c r="P41" s="76">
        <f>分析係数表!C44</f>
        <v>0.45547864698968266</v>
      </c>
      <c r="Q41" s="82">
        <f>O41*P41</f>
        <v>0.53404241605326908</v>
      </c>
      <c r="R41" s="83">
        <v>0.54288564128085892</v>
      </c>
      <c r="S41" s="84">
        <f>I41+R41</f>
        <v>0.55079632967596959</v>
      </c>
      <c r="T41" s="85">
        <f>分析係数表!F44</f>
        <v>0.48806348793338972</v>
      </c>
      <c r="U41" s="86">
        <f t="shared" si="7"/>
        <v>0.26882357780256294</v>
      </c>
      <c r="V41" s="87">
        <f>分析係数表!D44</f>
        <v>0.21589800299225917</v>
      </c>
      <c r="W41" s="167">
        <f t="shared" si="8"/>
        <v>0</v>
      </c>
      <c r="X41" s="76">
        <f>分析係数表!E44</f>
        <v>0.16906264229493267</v>
      </c>
      <c r="Y41" s="166">
        <f t="shared" si="9"/>
        <v>0</v>
      </c>
    </row>
    <row r="42" spans="1:25" x14ac:dyDescent="0.2">
      <c r="A42" s="6" t="s">
        <v>342</v>
      </c>
      <c r="B42" s="5" t="s">
        <v>279</v>
      </c>
      <c r="C42" s="90"/>
      <c r="D42" s="76">
        <f>投入係数表!G42</f>
        <v>1.2961362794716702E-3</v>
      </c>
      <c r="E42" s="77">
        <f>$C$9*D42</f>
        <v>0.12961362794716702</v>
      </c>
      <c r="F42" s="76">
        <f>分析係数表!C45</f>
        <v>1</v>
      </c>
      <c r="G42" s="77">
        <f>E42*F42</f>
        <v>0.12961362794716702</v>
      </c>
      <c r="H42" s="77">
        <v>0.15646923313593028</v>
      </c>
      <c r="I42" s="77">
        <f>C42+H42</f>
        <v>0.15646923313593028</v>
      </c>
      <c r="J42" s="76">
        <f>分析係数表!G45</f>
        <v>0</v>
      </c>
      <c r="K42" s="78">
        <f>I42*J42</f>
        <v>0</v>
      </c>
      <c r="L42" s="79"/>
      <c r="M42" s="80"/>
      <c r="N42" s="81">
        <f>分析係数表!H45</f>
        <v>0</v>
      </c>
      <c r="O42" s="82">
        <f t="shared" si="4"/>
        <v>0</v>
      </c>
      <c r="P42" s="76">
        <f>分析係数表!C45</f>
        <v>1</v>
      </c>
      <c r="Q42" s="82">
        <f>O42*P42</f>
        <v>0</v>
      </c>
      <c r="R42" s="83">
        <v>1.1665468984346287E-2</v>
      </c>
      <c r="S42" s="84">
        <f>I42+R42</f>
        <v>0.16813470212027656</v>
      </c>
      <c r="T42" s="85">
        <f>分析係数表!F45</f>
        <v>0</v>
      </c>
      <c r="U42" s="86">
        <f t="shared" si="7"/>
        <v>0</v>
      </c>
      <c r="V42" s="87">
        <f>分析係数表!D45</f>
        <v>0</v>
      </c>
      <c r="W42" s="167">
        <f t="shared" si="8"/>
        <v>0</v>
      </c>
      <c r="X42" s="76">
        <f>分析係数表!E45</f>
        <v>0</v>
      </c>
      <c r="Y42" s="166">
        <f t="shared" si="9"/>
        <v>0</v>
      </c>
    </row>
    <row r="43" spans="1:25" x14ac:dyDescent="0.2">
      <c r="A43" s="6" t="s">
        <v>343</v>
      </c>
      <c r="B43" s="5" t="s">
        <v>280</v>
      </c>
      <c r="C43" s="90"/>
      <c r="D43" s="76">
        <f>投入係数表!G43</f>
        <v>6.357239846932477E-3</v>
      </c>
      <c r="E43" s="77">
        <f>$C$9*D43</f>
        <v>0.63572398469324776</v>
      </c>
      <c r="F43" s="76">
        <f>分析係数表!C46</f>
        <v>0.339622641509434</v>
      </c>
      <c r="G43" s="77">
        <f>E43*F43</f>
        <v>0.2159062589524238</v>
      </c>
      <c r="H43" s="77">
        <v>0.24477967560532374</v>
      </c>
      <c r="I43" s="77">
        <f>C43+H43</f>
        <v>0.24477967560532374</v>
      </c>
      <c r="J43" s="76">
        <f>分析係数表!G46</f>
        <v>9.1833387996064289E-3</v>
      </c>
      <c r="K43" s="78">
        <f>I43*J43</f>
        <v>2.2478946923414449E-3</v>
      </c>
      <c r="L43" s="79"/>
      <c r="M43" s="80"/>
      <c r="N43" s="81">
        <f>分析係数表!H46</f>
        <v>2.0661561732582222E-2</v>
      </c>
      <c r="O43" s="82">
        <f t="shared" si="4"/>
        <v>0.22473605161772625</v>
      </c>
      <c r="P43" s="76">
        <f>分析係数表!C46</f>
        <v>0.339622641509434</v>
      </c>
      <c r="Q43" s="82">
        <f>O43*P43</f>
        <v>7.6325451492812696E-2</v>
      </c>
      <c r="R43" s="83">
        <v>8.5070297423888608E-2</v>
      </c>
      <c r="S43" s="84">
        <f>I43+R43</f>
        <v>0.32984997302921237</v>
      </c>
      <c r="T43" s="85">
        <f>分析係数表!F46</f>
        <v>0.31321744834371923</v>
      </c>
      <c r="U43" s="86">
        <f t="shared" si="7"/>
        <v>0.10331476688845451</v>
      </c>
      <c r="V43" s="87">
        <f>分析係数表!D46</f>
        <v>3.9357166284027549E-3</v>
      </c>
      <c r="W43" s="167">
        <f t="shared" si="8"/>
        <v>0</v>
      </c>
      <c r="X43" s="76">
        <f>分析係数表!E46</f>
        <v>1.0167267956707117E-2</v>
      </c>
      <c r="Y43" s="166">
        <f t="shared" si="9"/>
        <v>0</v>
      </c>
    </row>
    <row r="44" spans="1:25" x14ac:dyDescent="0.2">
      <c r="A44" s="192">
        <v>40</v>
      </c>
      <c r="B44" s="14" t="s">
        <v>151</v>
      </c>
      <c r="C44" s="197">
        <f>SUM(C5:C43)</f>
        <v>100</v>
      </c>
      <c r="D44" s="92">
        <f>投入係数表!G44</f>
        <v>0.68084187137390451</v>
      </c>
      <c r="E44" s="91">
        <f>SUM(E5:E43)</f>
        <v>68.084187137390444</v>
      </c>
      <c r="F44" s="92">
        <f>分析係数表!C47</f>
        <v>0.37586044165269894</v>
      </c>
      <c r="G44" s="91">
        <f>SUM(G5:G43)</f>
        <v>13.887470617591536</v>
      </c>
      <c r="H44" s="91">
        <f>SUM(H5:H43)</f>
        <v>15.734113850773918</v>
      </c>
      <c r="I44" s="91">
        <f>SUM(I5:I43)</f>
        <v>115.73411385077395</v>
      </c>
      <c r="J44" s="92">
        <f>分析係数表!G47</f>
        <v>0.22454849559823431</v>
      </c>
      <c r="K44" s="93">
        <f>SUM(K5:K43)</f>
        <v>17.338488588117393</v>
      </c>
      <c r="L44" s="94">
        <f>最終需要_まとめ!$L$33</f>
        <v>0.62733333333333341</v>
      </c>
      <c r="M44" s="91">
        <f>K44*L44</f>
        <v>10.877011840945645</v>
      </c>
      <c r="N44" s="95">
        <f>分析係数表!H47</f>
        <v>1</v>
      </c>
      <c r="O44" s="96">
        <f>SUM(O5:O43)</f>
        <v>10.877011840945645</v>
      </c>
      <c r="P44" s="92">
        <f>分析係数表!C47</f>
        <v>0.37586044165269894</v>
      </c>
      <c r="Q44" s="96">
        <f>SUM(Q5:Q43)</f>
        <v>5.1935875509534695</v>
      </c>
      <c r="R44" s="91">
        <f>SUM(R5:R43)</f>
        <v>5.7519674191922565</v>
      </c>
      <c r="S44" s="97">
        <f>SUM(S5:S43)</f>
        <v>121.48608126996618</v>
      </c>
      <c r="T44" s="98">
        <f>分析係数表!F47</f>
        <v>0.4514453000332283</v>
      </c>
      <c r="U44" s="99">
        <f>SUM(U5:U43)</f>
        <v>42.499743360135717</v>
      </c>
      <c r="V44" s="100">
        <f>分析係数表!D47</f>
        <v>6.1166352989693973E-2</v>
      </c>
      <c r="W44" s="164">
        <f>SUM(W5:W43)</f>
        <v>10</v>
      </c>
      <c r="X44" s="92">
        <f>分析係数表!E47</f>
        <v>5.2427176815309715E-2</v>
      </c>
      <c r="Y44" s="165">
        <f>SUM(Y5:Y43)</f>
        <v>10</v>
      </c>
    </row>
    <row r="45" spans="1:25" x14ac:dyDescent="0.2">
      <c r="B45" s="13" t="s">
        <v>179</v>
      </c>
      <c r="C45" s="94" t="s">
        <v>180</v>
      </c>
      <c r="D45" s="94" t="s">
        <v>108</v>
      </c>
      <c r="E45" s="94"/>
      <c r="F45" s="94" t="s">
        <v>110</v>
      </c>
      <c r="G45" s="94"/>
      <c r="H45" s="94" t="s">
        <v>109</v>
      </c>
      <c r="I45" s="94"/>
      <c r="J45" s="94" t="s">
        <v>110</v>
      </c>
      <c r="K45" s="94"/>
      <c r="L45" s="94" t="s">
        <v>180</v>
      </c>
      <c r="M45" s="94"/>
      <c r="N45" s="94" t="s">
        <v>110</v>
      </c>
      <c r="O45" s="94"/>
      <c r="P45" s="94" t="s">
        <v>110</v>
      </c>
      <c r="Q45" s="94"/>
      <c r="R45" s="94"/>
      <c r="S45" s="94" t="s">
        <v>109</v>
      </c>
      <c r="T45" s="94" t="s">
        <v>110</v>
      </c>
      <c r="U45" s="94"/>
      <c r="V45" s="94" t="s">
        <v>110</v>
      </c>
      <c r="W45" s="94"/>
      <c r="X45" s="94" t="s">
        <v>110</v>
      </c>
      <c r="Y45" s="7"/>
    </row>
    <row r="46" spans="1:25" x14ac:dyDescent="0.2">
      <c r="B46" s="3" t="s">
        <v>152</v>
      </c>
    </row>
  </sheetData>
  <phoneticPr fontId="5"/>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48</vt:i4>
      </vt:variant>
      <vt:variant>
        <vt:lpstr>名前付き一覧</vt:lpstr>
      </vt:variant>
      <vt:variant>
        <vt:i4>3</vt:i4>
      </vt:variant>
    </vt:vector>
  </HeadingPairs>
  <TitlesOfParts>
    <vt:vector size="51" baseType="lpstr">
      <vt:lpstr>WS目次</vt:lpstr>
      <vt:lpstr>利用上の注意</vt:lpstr>
      <vt:lpstr>最終需要_まとめ</vt:lpstr>
      <vt:lpstr>部門別まとめ</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分析係数表</vt:lpstr>
      <vt:lpstr>取引基本表</vt:lpstr>
      <vt:lpstr>投入係数表</vt:lpstr>
      <vt:lpstr>逆行列係数</vt:lpstr>
      <vt:lpstr>雇用表</vt:lpstr>
      <vt:lpstr>逆行列係数!Print_Titles</vt:lpstr>
      <vt:lpstr>取引基本表!Print_Titles</vt:lpstr>
      <vt:lpstr>投入係数表!Print_Titles</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Owner</cp:lastModifiedBy>
  <cp:lastPrinted>2019-09-02T00:57:06Z</cp:lastPrinted>
  <dcterms:created xsi:type="dcterms:W3CDTF">2005-01-11T06:44:07Z</dcterms:created>
  <dcterms:modified xsi:type="dcterms:W3CDTF">2023-08-19T07:17:11Z</dcterms:modified>
</cp:coreProperties>
</file>